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\My paper\1st Paper\Communications biology\0. Final files\마지막 수정2\"/>
    </mc:Choice>
  </mc:AlternateContent>
  <xr:revisionPtr revIDLastSave="0" documentId="8_{36F507FC-812C-443C-A53D-D8BD1E932E78}" xr6:coauthVersionLast="47" xr6:coauthVersionMax="47" xr10:uidLastSave="{00000000-0000-0000-0000-000000000000}"/>
  <bookViews>
    <workbookView xWindow="-120" yWindow="-120" windowWidth="29040" windowHeight="15840" firstSheet="5" activeTab="19" xr2:uid="{7E6E2EE2-4808-4DD2-98BA-F4F170FB75CC}"/>
  </bookViews>
  <sheets>
    <sheet name="FIgure. 1" sheetId="6" r:id="rId1"/>
    <sheet name="Figure. 2" sheetId="7" r:id="rId2"/>
    <sheet name="Figure. 3" sheetId="11" r:id="rId3"/>
    <sheet name="Figure. 4" sheetId="24" r:id="rId4"/>
    <sheet name="Figure. 5" sheetId="14" r:id="rId5"/>
    <sheet name="Figure. 6" sheetId="17" r:id="rId6"/>
    <sheet name="Figure. 7" sheetId="20" r:id="rId7"/>
    <sheet name="Supplementary Figure. 1" sheetId="27" r:id="rId8"/>
    <sheet name="Supplementary Figure. 2" sheetId="28" r:id="rId9"/>
    <sheet name="Supplementary Figure. 3" sheetId="30" r:id="rId10"/>
    <sheet name="Supplementary Figure. 4" sheetId="31" r:id="rId11"/>
    <sheet name="Supplementary Figure. 5" sheetId="33" r:id="rId12"/>
    <sheet name="Supplementary Figure. 6" sheetId="34" r:id="rId13"/>
    <sheet name="Supplementary Figure. 7" sheetId="39" r:id="rId14"/>
    <sheet name="Supplementary Figure. 8" sheetId="41" r:id="rId15"/>
    <sheet name="Supplementary Figure. 9" sheetId="42" r:id="rId16"/>
    <sheet name="Supplementary Figure. 10" sheetId="44" r:id="rId17"/>
    <sheet name="Supplementary Figure. 11" sheetId="45" r:id="rId18"/>
    <sheet name="Supplementary Figure. 13" sheetId="46" r:id="rId19"/>
    <sheet name="Supplementary Figure. 14" sheetId="47" r:id="rId20"/>
    <sheet name="Supplementary Figure. 15" sheetId="48" r:id="rId21"/>
    <sheet name="Supplementary Figure. 16" sheetId="49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49" l="1"/>
  <c r="Q19" i="49"/>
  <c r="AF19" i="49"/>
  <c r="AG19" i="49"/>
  <c r="AV19" i="49"/>
  <c r="AW19" i="49"/>
  <c r="P20" i="49"/>
  <c r="Q20" i="49"/>
  <c r="AF20" i="49"/>
  <c r="AG20" i="49"/>
  <c r="AV20" i="49"/>
  <c r="AW20" i="49"/>
  <c r="P21" i="49"/>
  <c r="Q21" i="49"/>
  <c r="AF21" i="49"/>
  <c r="AG21" i="49"/>
  <c r="AV21" i="49"/>
  <c r="AW21" i="49"/>
  <c r="P22" i="49"/>
  <c r="Q22" i="49"/>
  <c r="AF22" i="49"/>
  <c r="AG22" i="49"/>
  <c r="AV22" i="49"/>
  <c r="AW22" i="49"/>
  <c r="P23" i="49"/>
  <c r="Q23" i="49"/>
  <c r="AF23" i="49"/>
  <c r="AG23" i="49"/>
  <c r="AV23" i="49"/>
  <c r="AW23" i="49"/>
  <c r="P24" i="49"/>
  <c r="Q24" i="49"/>
  <c r="AF24" i="49"/>
  <c r="AG24" i="49"/>
  <c r="AV24" i="49"/>
  <c r="AW24" i="49"/>
  <c r="P25" i="49"/>
  <c r="Q25" i="49"/>
  <c r="AF25" i="49"/>
  <c r="AG25" i="49"/>
  <c r="AV25" i="49"/>
  <c r="AW25" i="49"/>
  <c r="P26" i="49"/>
  <c r="Q26" i="49"/>
  <c r="AF26" i="49"/>
  <c r="AG26" i="49"/>
  <c r="AV26" i="49"/>
  <c r="AW26" i="49"/>
  <c r="P27" i="49"/>
  <c r="Q27" i="49"/>
  <c r="AF27" i="49"/>
  <c r="AG27" i="49"/>
  <c r="AV27" i="49"/>
  <c r="AW27" i="49"/>
  <c r="P28" i="49"/>
  <c r="Q28" i="49"/>
  <c r="AF28" i="49"/>
  <c r="AG28" i="49"/>
  <c r="AV28" i="49"/>
  <c r="AW28" i="49"/>
  <c r="P29" i="49"/>
  <c r="Q29" i="49"/>
  <c r="AF29" i="49"/>
  <c r="AG29" i="49"/>
  <c r="AV29" i="49"/>
  <c r="AW29" i="49"/>
  <c r="P30" i="49"/>
  <c r="Q30" i="49"/>
  <c r="AF30" i="49"/>
  <c r="AG30" i="49"/>
  <c r="AV30" i="49"/>
  <c r="AW30" i="49"/>
  <c r="P31" i="49"/>
  <c r="Q31" i="49"/>
  <c r="AF31" i="49"/>
  <c r="AG31" i="49"/>
  <c r="AV31" i="49"/>
  <c r="AW31" i="49"/>
  <c r="P32" i="49"/>
  <c r="Q32" i="49"/>
  <c r="AF32" i="49"/>
  <c r="AG32" i="49"/>
  <c r="AV32" i="49"/>
  <c r="AW32" i="49"/>
  <c r="P33" i="49"/>
  <c r="Q33" i="49"/>
  <c r="AF33" i="49"/>
  <c r="AG33" i="49"/>
  <c r="AV33" i="49"/>
  <c r="AW33" i="49"/>
  <c r="P34" i="49"/>
  <c r="Q34" i="49"/>
  <c r="AF34" i="49"/>
  <c r="AG34" i="49"/>
  <c r="AV34" i="49"/>
  <c r="AW34" i="49"/>
  <c r="P35" i="49"/>
  <c r="Q35" i="49"/>
  <c r="AF35" i="49"/>
  <c r="AG35" i="49"/>
  <c r="AV35" i="49"/>
  <c r="AW35" i="49"/>
  <c r="P36" i="49"/>
  <c r="Q36" i="49"/>
  <c r="AF36" i="49"/>
  <c r="AG36" i="49"/>
  <c r="AV36" i="49"/>
  <c r="AW36" i="49"/>
  <c r="P37" i="49"/>
  <c r="Q37" i="49"/>
  <c r="AF37" i="49"/>
  <c r="AG37" i="49"/>
  <c r="AV37" i="49"/>
  <c r="AW37" i="49"/>
  <c r="P38" i="49"/>
  <c r="Q38" i="49"/>
  <c r="AF38" i="49"/>
  <c r="AG38" i="49"/>
  <c r="AV38" i="49"/>
  <c r="AW38" i="49"/>
  <c r="P39" i="49"/>
  <c r="Q39" i="49"/>
  <c r="AF39" i="49"/>
  <c r="AG39" i="49"/>
  <c r="AV39" i="49"/>
  <c r="AW39" i="49"/>
  <c r="P40" i="49"/>
  <c r="Q40" i="49"/>
  <c r="AF40" i="49"/>
  <c r="AG40" i="49"/>
  <c r="AV40" i="49"/>
  <c r="AW40" i="49"/>
  <c r="P41" i="49"/>
  <c r="Q41" i="49"/>
  <c r="AF41" i="49"/>
  <c r="AG41" i="49"/>
  <c r="AV41" i="49"/>
  <c r="AW41" i="49"/>
  <c r="P42" i="49"/>
  <c r="Q42" i="49"/>
  <c r="AF42" i="49"/>
  <c r="AG42" i="49"/>
  <c r="AV42" i="49"/>
  <c r="AW42" i="49"/>
  <c r="P43" i="49"/>
  <c r="Q43" i="49"/>
  <c r="AF43" i="49"/>
  <c r="AG43" i="49"/>
  <c r="AV43" i="49"/>
  <c r="AW43" i="49"/>
  <c r="P44" i="49"/>
  <c r="Q44" i="49"/>
  <c r="AF44" i="49"/>
  <c r="AG44" i="49"/>
  <c r="AV44" i="49"/>
  <c r="AW44" i="49"/>
  <c r="P45" i="49"/>
  <c r="Q45" i="49"/>
  <c r="AF45" i="49"/>
  <c r="AG45" i="49"/>
  <c r="AV45" i="49"/>
  <c r="AW45" i="49"/>
  <c r="P46" i="49"/>
  <c r="Q46" i="49"/>
  <c r="AF46" i="49"/>
  <c r="AG46" i="49"/>
  <c r="AV46" i="49"/>
  <c r="AW46" i="49"/>
  <c r="P47" i="49"/>
  <c r="Q47" i="49"/>
  <c r="AF47" i="49"/>
  <c r="AG47" i="49"/>
  <c r="AV47" i="49"/>
  <c r="AW47" i="49"/>
  <c r="P48" i="49"/>
  <c r="Q48" i="49"/>
  <c r="AF48" i="49"/>
  <c r="AG48" i="49"/>
  <c r="AV48" i="49"/>
  <c r="AW48" i="49"/>
  <c r="P49" i="49"/>
  <c r="Q49" i="49"/>
  <c r="AF49" i="49"/>
  <c r="AG49" i="49"/>
  <c r="AV49" i="49"/>
  <c r="AW49" i="49"/>
  <c r="O54" i="49"/>
  <c r="P54" i="49"/>
  <c r="AE54" i="49"/>
  <c r="AF54" i="49"/>
  <c r="AU54" i="49"/>
  <c r="AV54" i="49"/>
  <c r="O55" i="49"/>
  <c r="P55" i="49"/>
  <c r="AE55" i="49"/>
  <c r="AF55" i="49"/>
  <c r="AU55" i="49"/>
  <c r="AV55" i="49"/>
  <c r="O56" i="49"/>
  <c r="P56" i="49"/>
  <c r="AE56" i="49"/>
  <c r="AF56" i="49"/>
  <c r="AU56" i="49"/>
  <c r="AV56" i="49"/>
  <c r="O57" i="49"/>
  <c r="P57" i="49"/>
  <c r="AE57" i="49"/>
  <c r="AF57" i="49"/>
  <c r="AU57" i="49"/>
  <c r="AV57" i="49"/>
  <c r="O58" i="49"/>
  <c r="P58" i="49"/>
  <c r="AE58" i="49"/>
  <c r="AF58" i="49"/>
  <c r="AU58" i="49"/>
  <c r="AV58" i="49"/>
  <c r="O59" i="49"/>
  <c r="P59" i="49"/>
  <c r="AE59" i="49"/>
  <c r="AF59" i="49"/>
  <c r="AU59" i="49"/>
  <c r="AV59" i="49"/>
  <c r="O60" i="49"/>
  <c r="P60" i="49"/>
  <c r="AE60" i="49"/>
  <c r="AF60" i="49"/>
  <c r="AU60" i="49"/>
  <c r="AV60" i="49"/>
  <c r="O61" i="49"/>
  <c r="P61" i="49"/>
  <c r="AE61" i="49"/>
  <c r="AF61" i="49"/>
  <c r="AU61" i="49"/>
  <c r="AV61" i="49"/>
  <c r="O62" i="49"/>
  <c r="P62" i="49"/>
  <c r="AE62" i="49"/>
  <c r="AF62" i="49"/>
  <c r="AU62" i="49"/>
  <c r="AV62" i="49"/>
  <c r="O63" i="49"/>
  <c r="P63" i="49"/>
  <c r="AE63" i="49"/>
  <c r="AF63" i="49"/>
  <c r="AU63" i="49"/>
  <c r="AV63" i="49"/>
  <c r="O64" i="49"/>
  <c r="P64" i="49"/>
  <c r="AE64" i="49"/>
  <c r="AF64" i="49"/>
  <c r="AU64" i="49"/>
  <c r="AV64" i="49"/>
  <c r="O65" i="49"/>
  <c r="P65" i="49"/>
  <c r="AE65" i="49"/>
  <c r="AF65" i="49"/>
  <c r="AU65" i="49"/>
  <c r="AV65" i="49"/>
  <c r="O66" i="49"/>
  <c r="P66" i="49"/>
  <c r="AE66" i="49"/>
  <c r="AF66" i="49"/>
  <c r="AU66" i="49"/>
  <c r="AV66" i="49"/>
  <c r="O67" i="49"/>
  <c r="P67" i="49"/>
  <c r="AE67" i="49"/>
  <c r="AF67" i="49"/>
  <c r="AU67" i="49"/>
  <c r="AV67" i="49"/>
  <c r="O68" i="49"/>
  <c r="P68" i="49"/>
  <c r="AE68" i="49"/>
  <c r="AF68" i="49"/>
  <c r="AU68" i="49"/>
  <c r="AV68" i="49"/>
  <c r="O69" i="49"/>
  <c r="P69" i="49"/>
  <c r="AE69" i="49"/>
  <c r="AF69" i="49"/>
  <c r="AU69" i="49"/>
  <c r="AV69" i="49"/>
  <c r="O70" i="49"/>
  <c r="P70" i="49"/>
  <c r="AE70" i="49"/>
  <c r="AF70" i="49"/>
  <c r="AU70" i="49"/>
  <c r="AV70" i="49"/>
  <c r="O71" i="49"/>
  <c r="P71" i="49"/>
  <c r="AE71" i="49"/>
  <c r="AF71" i="49"/>
  <c r="AU71" i="49"/>
  <c r="AV71" i="49"/>
  <c r="O72" i="49"/>
  <c r="P72" i="49"/>
  <c r="AE72" i="49"/>
  <c r="AF72" i="49"/>
  <c r="AU72" i="49"/>
  <c r="AV72" i="49"/>
  <c r="O73" i="49"/>
  <c r="P73" i="49"/>
  <c r="AE73" i="49"/>
  <c r="AF73" i="49"/>
  <c r="AU73" i="49"/>
  <c r="AV73" i="49"/>
  <c r="O74" i="49"/>
  <c r="P74" i="49"/>
  <c r="AE74" i="49"/>
  <c r="AF74" i="49"/>
  <c r="AU74" i="49"/>
  <c r="AV74" i="49"/>
  <c r="O75" i="49"/>
  <c r="P75" i="49"/>
  <c r="AE75" i="49"/>
  <c r="AF75" i="49"/>
  <c r="AU75" i="49"/>
  <c r="AV75" i="49"/>
  <c r="O76" i="49"/>
  <c r="P76" i="49"/>
  <c r="AE76" i="49"/>
  <c r="AF76" i="49"/>
  <c r="AU76" i="49"/>
  <c r="AV76" i="49"/>
  <c r="O77" i="49"/>
  <c r="P77" i="49"/>
  <c r="AE77" i="49"/>
  <c r="AF77" i="49"/>
  <c r="AU77" i="49"/>
  <c r="AV77" i="49"/>
  <c r="O78" i="49"/>
  <c r="P78" i="49"/>
  <c r="AE78" i="49"/>
  <c r="AF78" i="49"/>
  <c r="AU78" i="49"/>
  <c r="AV78" i="49"/>
  <c r="O79" i="49"/>
  <c r="P79" i="49"/>
  <c r="AE79" i="49"/>
  <c r="AF79" i="49"/>
  <c r="AU79" i="49"/>
  <c r="AV79" i="49"/>
  <c r="O80" i="49"/>
  <c r="P80" i="49"/>
  <c r="AE80" i="49"/>
  <c r="AF80" i="49"/>
  <c r="AU80" i="49"/>
  <c r="AV80" i="49"/>
  <c r="O81" i="49"/>
  <c r="P81" i="49"/>
  <c r="AE81" i="49"/>
  <c r="AF81" i="49"/>
  <c r="AU81" i="49"/>
  <c r="AV81" i="49"/>
  <c r="O82" i="49"/>
  <c r="P82" i="49"/>
  <c r="AE82" i="49"/>
  <c r="AF82" i="49"/>
  <c r="AU82" i="49"/>
  <c r="AV82" i="49"/>
  <c r="O83" i="49"/>
  <c r="P83" i="49"/>
  <c r="AE83" i="49"/>
  <c r="AF83" i="49"/>
  <c r="AU83" i="49"/>
  <c r="AV83" i="49"/>
  <c r="O84" i="49"/>
  <c r="P84" i="49"/>
  <c r="AE84" i="49"/>
  <c r="AF84" i="49"/>
  <c r="AU84" i="49"/>
  <c r="AV84" i="49"/>
  <c r="D25" i="42"/>
  <c r="E25" i="42"/>
  <c r="F25" i="42"/>
  <c r="G25" i="42"/>
  <c r="P25" i="42" s="1"/>
  <c r="H25" i="42"/>
  <c r="I25" i="42"/>
  <c r="J25" i="42"/>
  <c r="K25" i="42"/>
  <c r="L25" i="42"/>
  <c r="M25" i="42"/>
  <c r="N25" i="42"/>
  <c r="D32" i="42"/>
  <c r="E32" i="42"/>
  <c r="F32" i="42"/>
  <c r="Q32" i="42" s="1"/>
  <c r="G32" i="42"/>
  <c r="H32" i="42"/>
  <c r="I32" i="42"/>
  <c r="J32" i="42"/>
  <c r="K32" i="42"/>
  <c r="L32" i="42"/>
  <c r="M32" i="42"/>
  <c r="N32" i="42"/>
  <c r="O32" i="42"/>
  <c r="P32" i="42"/>
  <c r="R32" i="42"/>
  <c r="D39" i="42"/>
  <c r="Q39" i="42" s="1"/>
  <c r="E39" i="42"/>
  <c r="F39" i="42"/>
  <c r="G39" i="42"/>
  <c r="P39" i="42" s="1"/>
  <c r="H39" i="42"/>
  <c r="I39" i="42"/>
  <c r="J39" i="42"/>
  <c r="K39" i="42"/>
  <c r="L39" i="42"/>
  <c r="M39" i="42"/>
  <c r="N39" i="42"/>
  <c r="O39" i="42"/>
  <c r="L72" i="39"/>
  <c r="M72" i="39"/>
  <c r="L73" i="39"/>
  <c r="M73" i="39"/>
  <c r="M78" i="39"/>
  <c r="N78" i="39"/>
  <c r="M79" i="39"/>
  <c r="N79" i="39"/>
  <c r="D339" i="34"/>
  <c r="E339" i="34"/>
  <c r="D340" i="34"/>
  <c r="E340" i="34"/>
  <c r="D341" i="34"/>
  <c r="E341" i="34"/>
  <c r="D234" i="34"/>
  <c r="E234" i="34"/>
  <c r="D235" i="34"/>
  <c r="E235" i="34"/>
  <c r="AU130" i="34"/>
  <c r="AV130" i="34"/>
  <c r="AW130" i="34"/>
  <c r="AX130" i="34"/>
  <c r="AY130" i="34"/>
  <c r="AZ130" i="34"/>
  <c r="BA130" i="34"/>
  <c r="BB130" i="34"/>
  <c r="BC130" i="34"/>
  <c r="BD130" i="34"/>
  <c r="BE130" i="34"/>
  <c r="BF130" i="34"/>
  <c r="BG130" i="34"/>
  <c r="BH130" i="34"/>
  <c r="BI130" i="34"/>
  <c r="BJ130" i="34"/>
  <c r="BK130" i="34"/>
  <c r="BL130" i="34"/>
  <c r="BM130" i="34"/>
  <c r="BN130" i="34"/>
  <c r="BO130" i="34"/>
  <c r="BP130" i="34"/>
  <c r="BQ130" i="34"/>
  <c r="BR130" i="34"/>
  <c r="BS130" i="34"/>
  <c r="BT130" i="34"/>
  <c r="BU130" i="34"/>
  <c r="BV130" i="34"/>
  <c r="BW130" i="34"/>
  <c r="BX130" i="34"/>
  <c r="BY130" i="34"/>
  <c r="BZ130" i="34"/>
  <c r="CA130" i="34"/>
  <c r="CB130" i="34"/>
  <c r="CC130" i="34"/>
  <c r="CD130" i="34"/>
  <c r="CE130" i="34"/>
  <c r="CF130" i="34"/>
  <c r="CG130" i="34"/>
  <c r="CH130" i="34"/>
  <c r="CI130" i="34"/>
  <c r="AU131" i="34"/>
  <c r="AV131" i="34"/>
  <c r="AW131" i="34"/>
  <c r="AX131" i="34"/>
  <c r="AY131" i="34"/>
  <c r="AZ131" i="34"/>
  <c r="BA131" i="34"/>
  <c r="BB131" i="34"/>
  <c r="BC131" i="34"/>
  <c r="BD131" i="34"/>
  <c r="BE131" i="34"/>
  <c r="BF131" i="34"/>
  <c r="BG131" i="34"/>
  <c r="BH131" i="34"/>
  <c r="BI131" i="34"/>
  <c r="BJ131" i="34"/>
  <c r="BK131" i="34"/>
  <c r="BL131" i="34"/>
  <c r="BM131" i="34"/>
  <c r="BN131" i="34"/>
  <c r="BO131" i="34"/>
  <c r="BP131" i="34"/>
  <c r="BQ131" i="34"/>
  <c r="BR131" i="34"/>
  <c r="BS131" i="34"/>
  <c r="BT131" i="34"/>
  <c r="BU131" i="34"/>
  <c r="BV131" i="34"/>
  <c r="BW131" i="34"/>
  <c r="BX131" i="34"/>
  <c r="BY131" i="34"/>
  <c r="BZ131" i="34"/>
  <c r="CA131" i="34"/>
  <c r="CB131" i="34"/>
  <c r="CC131" i="34"/>
  <c r="CD131" i="34"/>
  <c r="CE131" i="34"/>
  <c r="CF131" i="34"/>
  <c r="CG131" i="34"/>
  <c r="CH131" i="34"/>
  <c r="CI131" i="34"/>
  <c r="AU132" i="34"/>
  <c r="AV132" i="34"/>
  <c r="AW132" i="34"/>
  <c r="CJ132" i="34" s="1"/>
  <c r="AX132" i="34"/>
  <c r="AY132" i="34"/>
  <c r="AZ132" i="34"/>
  <c r="BA132" i="34"/>
  <c r="BB132" i="34"/>
  <c r="BC132" i="34"/>
  <c r="BD132" i="34"/>
  <c r="BE132" i="34"/>
  <c r="BF132" i="34"/>
  <c r="BG132" i="34"/>
  <c r="BH132" i="34"/>
  <c r="BI132" i="34"/>
  <c r="BJ132" i="34"/>
  <c r="BK132" i="34"/>
  <c r="BL132" i="34"/>
  <c r="BM132" i="34"/>
  <c r="BN132" i="34"/>
  <c r="BO132" i="34"/>
  <c r="BP132" i="34"/>
  <c r="BQ132" i="34"/>
  <c r="BR132" i="34"/>
  <c r="BS132" i="34"/>
  <c r="BT132" i="34"/>
  <c r="BU132" i="34"/>
  <c r="BV132" i="34"/>
  <c r="BW132" i="34"/>
  <c r="BX132" i="34"/>
  <c r="BY132" i="34"/>
  <c r="BZ132" i="34"/>
  <c r="CA132" i="34"/>
  <c r="CB132" i="34"/>
  <c r="CC132" i="34"/>
  <c r="CD132" i="34"/>
  <c r="CE132" i="34"/>
  <c r="CF132" i="34"/>
  <c r="CG132" i="34"/>
  <c r="CH132" i="34"/>
  <c r="CI132" i="34"/>
  <c r="AU133" i="34"/>
  <c r="AV133" i="34"/>
  <c r="AW133" i="34"/>
  <c r="AX133" i="34"/>
  <c r="AY133" i="34"/>
  <c r="AZ133" i="34"/>
  <c r="BA133" i="34"/>
  <c r="BB133" i="34"/>
  <c r="BC133" i="34"/>
  <c r="BD133" i="34"/>
  <c r="BE133" i="34"/>
  <c r="BF133" i="34"/>
  <c r="BG133" i="34"/>
  <c r="BH133" i="34"/>
  <c r="BI133" i="34"/>
  <c r="BJ133" i="34"/>
  <c r="BK133" i="34"/>
  <c r="BL133" i="34"/>
  <c r="BM133" i="34"/>
  <c r="BN133" i="34"/>
  <c r="BO133" i="34"/>
  <c r="BP133" i="34"/>
  <c r="BQ133" i="34"/>
  <c r="BR133" i="34"/>
  <c r="BS133" i="34"/>
  <c r="BT133" i="34"/>
  <c r="BU133" i="34"/>
  <c r="BV133" i="34"/>
  <c r="BW133" i="34"/>
  <c r="BX133" i="34"/>
  <c r="BY133" i="34"/>
  <c r="BZ133" i="34"/>
  <c r="CA133" i="34"/>
  <c r="CB133" i="34"/>
  <c r="CC133" i="34"/>
  <c r="CD133" i="34"/>
  <c r="CE133" i="34"/>
  <c r="CF133" i="34"/>
  <c r="CG133" i="34"/>
  <c r="CH133" i="34"/>
  <c r="CI133" i="34"/>
  <c r="CK133" i="34"/>
  <c r="AU134" i="34"/>
  <c r="AV134" i="34"/>
  <c r="AW134" i="34"/>
  <c r="AX134" i="34"/>
  <c r="AY134" i="34"/>
  <c r="AZ134" i="34"/>
  <c r="BA134" i="34"/>
  <c r="BB134" i="34"/>
  <c r="BC134" i="34"/>
  <c r="BD134" i="34"/>
  <c r="BE134" i="34"/>
  <c r="BF134" i="34"/>
  <c r="BG134" i="34"/>
  <c r="BH134" i="34"/>
  <c r="BI134" i="34"/>
  <c r="BJ134" i="34"/>
  <c r="BK134" i="34"/>
  <c r="BL134" i="34"/>
  <c r="BM134" i="34"/>
  <c r="BN134" i="34"/>
  <c r="BO134" i="34"/>
  <c r="BP134" i="34"/>
  <c r="BQ134" i="34"/>
  <c r="BR134" i="34"/>
  <c r="BS134" i="34"/>
  <c r="BT134" i="34"/>
  <c r="BU134" i="34"/>
  <c r="BV134" i="34"/>
  <c r="BW134" i="34"/>
  <c r="BX134" i="34"/>
  <c r="BY134" i="34"/>
  <c r="BZ134" i="34"/>
  <c r="CA134" i="34"/>
  <c r="CB134" i="34"/>
  <c r="CC134" i="34"/>
  <c r="CD134" i="34"/>
  <c r="CE134" i="34"/>
  <c r="CF134" i="34"/>
  <c r="CG134" i="34"/>
  <c r="CH134" i="34"/>
  <c r="CI134" i="34"/>
  <c r="AU135" i="34"/>
  <c r="AV135" i="34"/>
  <c r="AW135" i="34"/>
  <c r="AX135" i="34"/>
  <c r="AY135" i="34"/>
  <c r="AZ135" i="34"/>
  <c r="BA135" i="34"/>
  <c r="BB135" i="34"/>
  <c r="BC135" i="34"/>
  <c r="BD135" i="34"/>
  <c r="BE135" i="34"/>
  <c r="BF135" i="34"/>
  <c r="BG135" i="34"/>
  <c r="BH135" i="34"/>
  <c r="BI135" i="34"/>
  <c r="BJ135" i="34"/>
  <c r="BK135" i="34"/>
  <c r="BL135" i="34"/>
  <c r="BM135" i="34"/>
  <c r="BN135" i="34"/>
  <c r="BO135" i="34"/>
  <c r="BP135" i="34"/>
  <c r="BQ135" i="34"/>
  <c r="BR135" i="34"/>
  <c r="BS135" i="34"/>
  <c r="BT135" i="34"/>
  <c r="BU135" i="34"/>
  <c r="BV135" i="34"/>
  <c r="BW135" i="34"/>
  <c r="BX135" i="34"/>
  <c r="BY135" i="34"/>
  <c r="BZ135" i="34"/>
  <c r="CA135" i="34"/>
  <c r="CB135" i="34"/>
  <c r="CC135" i="34"/>
  <c r="CD135" i="34"/>
  <c r="CE135" i="34"/>
  <c r="CF135" i="34"/>
  <c r="CG135" i="34"/>
  <c r="CH135" i="34"/>
  <c r="CI135" i="34"/>
  <c r="AU136" i="34"/>
  <c r="AV136" i="34"/>
  <c r="CK136" i="34" s="1"/>
  <c r="AW136" i="34"/>
  <c r="AX136" i="34"/>
  <c r="AY136" i="34"/>
  <c r="AZ136" i="34"/>
  <c r="BA136" i="34"/>
  <c r="BB136" i="34"/>
  <c r="BC136" i="34"/>
  <c r="BD136" i="34"/>
  <c r="BE136" i="34"/>
  <c r="BF136" i="34"/>
  <c r="BG136" i="34"/>
  <c r="BH136" i="34"/>
  <c r="BI136" i="34"/>
  <c r="BJ136" i="34"/>
  <c r="BK136" i="34"/>
  <c r="BL136" i="34"/>
  <c r="BM136" i="34"/>
  <c r="BN136" i="34"/>
  <c r="BO136" i="34"/>
  <c r="BP136" i="34"/>
  <c r="BQ136" i="34"/>
  <c r="BR136" i="34"/>
  <c r="BS136" i="34"/>
  <c r="BT136" i="34"/>
  <c r="BU136" i="34"/>
  <c r="BV136" i="34"/>
  <c r="BW136" i="34"/>
  <c r="BX136" i="34"/>
  <c r="BY136" i="34"/>
  <c r="BZ136" i="34"/>
  <c r="CA136" i="34"/>
  <c r="CB136" i="34"/>
  <c r="CC136" i="34"/>
  <c r="CD136" i="34"/>
  <c r="CE136" i="34"/>
  <c r="CF136" i="34"/>
  <c r="CG136" i="34"/>
  <c r="CH136" i="34"/>
  <c r="CI136" i="34"/>
  <c r="CJ136" i="34"/>
  <c r="AU137" i="34"/>
  <c r="AV137" i="34"/>
  <c r="AW137" i="34"/>
  <c r="CK137" i="34" s="1"/>
  <c r="AX137" i="34"/>
  <c r="AY137" i="34"/>
  <c r="AZ137" i="34"/>
  <c r="BA137" i="34"/>
  <c r="BB137" i="34"/>
  <c r="BC137" i="34"/>
  <c r="BD137" i="34"/>
  <c r="BE137" i="34"/>
  <c r="BF137" i="34"/>
  <c r="BG137" i="34"/>
  <c r="BH137" i="34"/>
  <c r="BI137" i="34"/>
  <c r="BJ137" i="34"/>
  <c r="BK137" i="34"/>
  <c r="BL137" i="34"/>
  <c r="BM137" i="34"/>
  <c r="BN137" i="34"/>
  <c r="BO137" i="34"/>
  <c r="BP137" i="34"/>
  <c r="BQ137" i="34"/>
  <c r="BR137" i="34"/>
  <c r="BS137" i="34"/>
  <c r="BT137" i="34"/>
  <c r="BU137" i="34"/>
  <c r="BV137" i="34"/>
  <c r="BW137" i="34"/>
  <c r="BX137" i="34"/>
  <c r="BY137" i="34"/>
  <c r="BZ137" i="34"/>
  <c r="CA137" i="34"/>
  <c r="CB137" i="34"/>
  <c r="CC137" i="34"/>
  <c r="CD137" i="34"/>
  <c r="CE137" i="34"/>
  <c r="CF137" i="34"/>
  <c r="CG137" i="34"/>
  <c r="CH137" i="34"/>
  <c r="CI137" i="34"/>
  <c r="AU138" i="34"/>
  <c r="AV138" i="34"/>
  <c r="CK138" i="34" s="1"/>
  <c r="AW138" i="34"/>
  <c r="AX138" i="34"/>
  <c r="AY138" i="34"/>
  <c r="AZ138" i="34"/>
  <c r="BA138" i="34"/>
  <c r="BB138" i="34"/>
  <c r="BC138" i="34"/>
  <c r="BD138" i="34"/>
  <c r="BE138" i="34"/>
  <c r="BF138" i="34"/>
  <c r="BG138" i="34"/>
  <c r="BH138" i="34"/>
  <c r="BI138" i="34"/>
  <c r="BJ138" i="34"/>
  <c r="BK138" i="34"/>
  <c r="BL138" i="34"/>
  <c r="BM138" i="34"/>
  <c r="BN138" i="34"/>
  <c r="BO138" i="34"/>
  <c r="BP138" i="34"/>
  <c r="BQ138" i="34"/>
  <c r="BR138" i="34"/>
  <c r="BS138" i="34"/>
  <c r="BT138" i="34"/>
  <c r="BU138" i="34"/>
  <c r="BV138" i="34"/>
  <c r="BW138" i="34"/>
  <c r="BX138" i="34"/>
  <c r="BY138" i="34"/>
  <c r="BZ138" i="34"/>
  <c r="CA138" i="34"/>
  <c r="CB138" i="34"/>
  <c r="CC138" i="34"/>
  <c r="CD138" i="34"/>
  <c r="CE138" i="34"/>
  <c r="CF138" i="34"/>
  <c r="CG138" i="34"/>
  <c r="CH138" i="34"/>
  <c r="CI138" i="34"/>
  <c r="AU139" i="34"/>
  <c r="AV139" i="34"/>
  <c r="AW139" i="34"/>
  <c r="AX139" i="34"/>
  <c r="AY139" i="34"/>
  <c r="AZ139" i="34"/>
  <c r="BA139" i="34"/>
  <c r="BB139" i="34"/>
  <c r="BC139" i="34"/>
  <c r="BD139" i="34"/>
  <c r="BE139" i="34"/>
  <c r="BF139" i="34"/>
  <c r="BG139" i="34"/>
  <c r="BH139" i="34"/>
  <c r="BI139" i="34"/>
  <c r="BJ139" i="34"/>
  <c r="BK139" i="34"/>
  <c r="BL139" i="34"/>
  <c r="BM139" i="34"/>
  <c r="BN139" i="34"/>
  <c r="BO139" i="34"/>
  <c r="BP139" i="34"/>
  <c r="BQ139" i="34"/>
  <c r="BR139" i="34"/>
  <c r="BS139" i="34"/>
  <c r="BT139" i="34"/>
  <c r="BU139" i="34"/>
  <c r="BV139" i="34"/>
  <c r="BW139" i="34"/>
  <c r="BX139" i="34"/>
  <c r="BY139" i="34"/>
  <c r="BZ139" i="34"/>
  <c r="CA139" i="34"/>
  <c r="CB139" i="34"/>
  <c r="CC139" i="34"/>
  <c r="CD139" i="34"/>
  <c r="CE139" i="34"/>
  <c r="CF139" i="34"/>
  <c r="CG139" i="34"/>
  <c r="CH139" i="34"/>
  <c r="CI139" i="34"/>
  <c r="AU140" i="34"/>
  <c r="AV140" i="34"/>
  <c r="AW140" i="34"/>
  <c r="CJ140" i="34" s="1"/>
  <c r="AX140" i="34"/>
  <c r="AY140" i="34"/>
  <c r="AZ140" i="34"/>
  <c r="BA140" i="34"/>
  <c r="BB140" i="34"/>
  <c r="BC140" i="34"/>
  <c r="BD140" i="34"/>
  <c r="BE140" i="34"/>
  <c r="BF140" i="34"/>
  <c r="BG140" i="34"/>
  <c r="BH140" i="34"/>
  <c r="BI140" i="34"/>
  <c r="BJ140" i="34"/>
  <c r="BK140" i="34"/>
  <c r="BL140" i="34"/>
  <c r="BM140" i="34"/>
  <c r="BN140" i="34"/>
  <c r="BO140" i="34"/>
  <c r="BP140" i="34"/>
  <c r="BQ140" i="34"/>
  <c r="BR140" i="34"/>
  <c r="BS140" i="34"/>
  <c r="BT140" i="34"/>
  <c r="BU140" i="34"/>
  <c r="BV140" i="34"/>
  <c r="BW140" i="34"/>
  <c r="BX140" i="34"/>
  <c r="BY140" i="34"/>
  <c r="BZ140" i="34"/>
  <c r="CA140" i="34"/>
  <c r="CB140" i="34"/>
  <c r="CC140" i="34"/>
  <c r="CD140" i="34"/>
  <c r="CE140" i="34"/>
  <c r="CF140" i="34"/>
  <c r="CG140" i="34"/>
  <c r="CH140" i="34"/>
  <c r="CI140" i="34"/>
  <c r="AU141" i="34"/>
  <c r="AV141" i="34"/>
  <c r="AW141" i="34"/>
  <c r="AX141" i="34"/>
  <c r="AY141" i="34"/>
  <c r="AZ141" i="34"/>
  <c r="BA141" i="34"/>
  <c r="BB141" i="34"/>
  <c r="BC141" i="34"/>
  <c r="BD141" i="34"/>
  <c r="BE141" i="34"/>
  <c r="BF141" i="34"/>
  <c r="BG141" i="34"/>
  <c r="BH141" i="34"/>
  <c r="BI141" i="34"/>
  <c r="BJ141" i="34"/>
  <c r="BK141" i="34"/>
  <c r="BL141" i="34"/>
  <c r="BM141" i="34"/>
  <c r="BN141" i="34"/>
  <c r="BO141" i="34"/>
  <c r="BP141" i="34"/>
  <c r="BQ141" i="34"/>
  <c r="BR141" i="34"/>
  <c r="BS141" i="34"/>
  <c r="BT141" i="34"/>
  <c r="BU141" i="34"/>
  <c r="BV141" i="34"/>
  <c r="BW141" i="34"/>
  <c r="BX141" i="34"/>
  <c r="BY141" i="34"/>
  <c r="BZ141" i="34"/>
  <c r="CA141" i="34"/>
  <c r="CB141" i="34"/>
  <c r="CC141" i="34"/>
  <c r="CD141" i="34"/>
  <c r="CE141" i="34"/>
  <c r="CF141" i="34"/>
  <c r="CG141" i="34"/>
  <c r="CH141" i="34"/>
  <c r="CI141" i="34"/>
  <c r="CK141" i="34"/>
  <c r="AU142" i="34"/>
  <c r="AV142" i="34"/>
  <c r="AW142" i="34"/>
  <c r="AX142" i="34"/>
  <c r="AY142" i="34"/>
  <c r="AZ142" i="34"/>
  <c r="BA142" i="34"/>
  <c r="BB142" i="34"/>
  <c r="BC142" i="34"/>
  <c r="BD142" i="34"/>
  <c r="BE142" i="34"/>
  <c r="BF142" i="34"/>
  <c r="BG142" i="34"/>
  <c r="BH142" i="34"/>
  <c r="BI142" i="34"/>
  <c r="BJ142" i="34"/>
  <c r="BK142" i="34"/>
  <c r="BL142" i="34"/>
  <c r="BM142" i="34"/>
  <c r="BN142" i="34"/>
  <c r="BO142" i="34"/>
  <c r="BP142" i="34"/>
  <c r="BQ142" i="34"/>
  <c r="BR142" i="34"/>
  <c r="BS142" i="34"/>
  <c r="BT142" i="34"/>
  <c r="BU142" i="34"/>
  <c r="BV142" i="34"/>
  <c r="BW142" i="34"/>
  <c r="BX142" i="34"/>
  <c r="BY142" i="34"/>
  <c r="BZ142" i="34"/>
  <c r="CA142" i="34"/>
  <c r="CB142" i="34"/>
  <c r="CC142" i="34"/>
  <c r="CD142" i="34"/>
  <c r="CE142" i="34"/>
  <c r="CF142" i="34"/>
  <c r="CG142" i="34"/>
  <c r="CH142" i="34"/>
  <c r="CI142" i="34"/>
  <c r="AU143" i="34"/>
  <c r="AV143" i="34"/>
  <c r="AW143" i="34"/>
  <c r="AX143" i="34"/>
  <c r="AY143" i="34"/>
  <c r="AZ143" i="34"/>
  <c r="BA143" i="34"/>
  <c r="BB143" i="34"/>
  <c r="BC143" i="34"/>
  <c r="BD143" i="34"/>
  <c r="BE143" i="34"/>
  <c r="BF143" i="34"/>
  <c r="BG143" i="34"/>
  <c r="BH143" i="34"/>
  <c r="BI143" i="34"/>
  <c r="BJ143" i="34"/>
  <c r="BK143" i="34"/>
  <c r="BL143" i="34"/>
  <c r="BM143" i="34"/>
  <c r="BN143" i="34"/>
  <c r="BO143" i="34"/>
  <c r="BP143" i="34"/>
  <c r="BQ143" i="34"/>
  <c r="BR143" i="34"/>
  <c r="BS143" i="34"/>
  <c r="BT143" i="34"/>
  <c r="BU143" i="34"/>
  <c r="BV143" i="34"/>
  <c r="BW143" i="34"/>
  <c r="BX143" i="34"/>
  <c r="BY143" i="34"/>
  <c r="BZ143" i="34"/>
  <c r="CA143" i="34"/>
  <c r="CB143" i="34"/>
  <c r="CC143" i="34"/>
  <c r="CD143" i="34"/>
  <c r="CE143" i="34"/>
  <c r="CF143" i="34"/>
  <c r="CG143" i="34"/>
  <c r="CH143" i="34"/>
  <c r="CI143" i="34"/>
  <c r="AU144" i="34"/>
  <c r="AV144" i="34"/>
  <c r="AW144" i="34"/>
  <c r="AX144" i="34"/>
  <c r="AY144" i="34"/>
  <c r="AZ144" i="34"/>
  <c r="BA144" i="34"/>
  <c r="BB144" i="34"/>
  <c r="BC144" i="34"/>
  <c r="BD144" i="34"/>
  <c r="BE144" i="34"/>
  <c r="BF144" i="34"/>
  <c r="BG144" i="34"/>
  <c r="BH144" i="34"/>
  <c r="BI144" i="34"/>
  <c r="BJ144" i="34"/>
  <c r="BK144" i="34"/>
  <c r="BL144" i="34"/>
  <c r="BM144" i="34"/>
  <c r="BN144" i="34"/>
  <c r="BO144" i="34"/>
  <c r="BP144" i="34"/>
  <c r="BQ144" i="34"/>
  <c r="BR144" i="34"/>
  <c r="BS144" i="34"/>
  <c r="BT144" i="34"/>
  <c r="BU144" i="34"/>
  <c r="BV144" i="34"/>
  <c r="BW144" i="34"/>
  <c r="BX144" i="34"/>
  <c r="BY144" i="34"/>
  <c r="BZ144" i="34"/>
  <c r="CA144" i="34"/>
  <c r="CB144" i="34"/>
  <c r="CC144" i="34"/>
  <c r="CD144" i="34"/>
  <c r="CE144" i="34"/>
  <c r="CF144" i="34"/>
  <c r="CG144" i="34"/>
  <c r="CH144" i="34"/>
  <c r="CI144" i="34"/>
  <c r="CJ144" i="34"/>
  <c r="AU145" i="34"/>
  <c r="AV145" i="34"/>
  <c r="AW145" i="34"/>
  <c r="CK145" i="34" s="1"/>
  <c r="AX145" i="34"/>
  <c r="AY145" i="34"/>
  <c r="AZ145" i="34"/>
  <c r="BA145" i="34"/>
  <c r="BB145" i="34"/>
  <c r="BC145" i="34"/>
  <c r="BD145" i="34"/>
  <c r="BE145" i="34"/>
  <c r="BF145" i="34"/>
  <c r="BG145" i="34"/>
  <c r="BH145" i="34"/>
  <c r="BI145" i="34"/>
  <c r="BJ145" i="34"/>
  <c r="BK145" i="34"/>
  <c r="BL145" i="34"/>
  <c r="BM145" i="34"/>
  <c r="BN145" i="34"/>
  <c r="BO145" i="34"/>
  <c r="BP145" i="34"/>
  <c r="BQ145" i="34"/>
  <c r="BR145" i="34"/>
  <c r="BS145" i="34"/>
  <c r="BT145" i="34"/>
  <c r="BU145" i="34"/>
  <c r="BV145" i="34"/>
  <c r="BW145" i="34"/>
  <c r="BX145" i="34"/>
  <c r="BY145" i="34"/>
  <c r="BZ145" i="34"/>
  <c r="CA145" i="34"/>
  <c r="CB145" i="34"/>
  <c r="CC145" i="34"/>
  <c r="CD145" i="34"/>
  <c r="CE145" i="34"/>
  <c r="CF145" i="34"/>
  <c r="CG145" i="34"/>
  <c r="CH145" i="34"/>
  <c r="CI145" i="34"/>
  <c r="AU146" i="34"/>
  <c r="AV146" i="34"/>
  <c r="AW146" i="34"/>
  <c r="AX146" i="34"/>
  <c r="AY146" i="34"/>
  <c r="AZ146" i="34"/>
  <c r="BA146" i="34"/>
  <c r="BB146" i="34"/>
  <c r="BC146" i="34"/>
  <c r="BD146" i="34"/>
  <c r="BE146" i="34"/>
  <c r="BF146" i="34"/>
  <c r="BG146" i="34"/>
  <c r="BH146" i="34"/>
  <c r="BI146" i="34"/>
  <c r="BJ146" i="34"/>
  <c r="BK146" i="34"/>
  <c r="BL146" i="34"/>
  <c r="BM146" i="34"/>
  <c r="BN146" i="34"/>
  <c r="BO146" i="34"/>
  <c r="BP146" i="34"/>
  <c r="BQ146" i="34"/>
  <c r="BR146" i="34"/>
  <c r="BS146" i="34"/>
  <c r="BT146" i="34"/>
  <c r="BU146" i="34"/>
  <c r="BV146" i="34"/>
  <c r="BW146" i="34"/>
  <c r="BX146" i="34"/>
  <c r="BY146" i="34"/>
  <c r="BZ146" i="34"/>
  <c r="CA146" i="34"/>
  <c r="CB146" i="34"/>
  <c r="CC146" i="34"/>
  <c r="CD146" i="34"/>
  <c r="CE146" i="34"/>
  <c r="CF146" i="34"/>
  <c r="CG146" i="34"/>
  <c r="CH146" i="34"/>
  <c r="CI146" i="34"/>
  <c r="AU147" i="34"/>
  <c r="AV147" i="34"/>
  <c r="AW147" i="34"/>
  <c r="AX147" i="34"/>
  <c r="AY147" i="34"/>
  <c r="AZ147" i="34"/>
  <c r="BA147" i="34"/>
  <c r="BB147" i="34"/>
  <c r="BC147" i="34"/>
  <c r="BD147" i="34"/>
  <c r="BE147" i="34"/>
  <c r="BF147" i="34"/>
  <c r="BG147" i="34"/>
  <c r="BH147" i="34"/>
  <c r="BI147" i="34"/>
  <c r="BJ147" i="34"/>
  <c r="BK147" i="34"/>
  <c r="BL147" i="34"/>
  <c r="BM147" i="34"/>
  <c r="BN147" i="34"/>
  <c r="BO147" i="34"/>
  <c r="BP147" i="34"/>
  <c r="BQ147" i="34"/>
  <c r="BR147" i="34"/>
  <c r="BS147" i="34"/>
  <c r="BT147" i="34"/>
  <c r="BU147" i="34"/>
  <c r="BV147" i="34"/>
  <c r="BW147" i="34"/>
  <c r="BX147" i="34"/>
  <c r="BY147" i="34"/>
  <c r="BZ147" i="34"/>
  <c r="CA147" i="34"/>
  <c r="CB147" i="34"/>
  <c r="CC147" i="34"/>
  <c r="CD147" i="34"/>
  <c r="CE147" i="34"/>
  <c r="CF147" i="34"/>
  <c r="CG147" i="34"/>
  <c r="CH147" i="34"/>
  <c r="CI147" i="34"/>
  <c r="AU148" i="34"/>
  <c r="AV148" i="34"/>
  <c r="AW148" i="34"/>
  <c r="CJ148" i="34" s="1"/>
  <c r="AX148" i="34"/>
  <c r="AY148" i="34"/>
  <c r="AZ148" i="34"/>
  <c r="BA148" i="34"/>
  <c r="BB148" i="34"/>
  <c r="BC148" i="34"/>
  <c r="BD148" i="34"/>
  <c r="BE148" i="34"/>
  <c r="BF148" i="34"/>
  <c r="BG148" i="34"/>
  <c r="BH148" i="34"/>
  <c r="BI148" i="34"/>
  <c r="BJ148" i="34"/>
  <c r="BK148" i="34"/>
  <c r="BL148" i="34"/>
  <c r="BM148" i="34"/>
  <c r="BN148" i="34"/>
  <c r="BO148" i="34"/>
  <c r="BP148" i="34"/>
  <c r="BQ148" i="34"/>
  <c r="BR148" i="34"/>
  <c r="BS148" i="34"/>
  <c r="BT148" i="34"/>
  <c r="BU148" i="34"/>
  <c r="BV148" i="34"/>
  <c r="BW148" i="34"/>
  <c r="BX148" i="34"/>
  <c r="BY148" i="34"/>
  <c r="BZ148" i="34"/>
  <c r="CA148" i="34"/>
  <c r="CB148" i="34"/>
  <c r="CC148" i="34"/>
  <c r="CD148" i="34"/>
  <c r="CE148" i="34"/>
  <c r="CF148" i="34"/>
  <c r="CG148" i="34"/>
  <c r="CH148" i="34"/>
  <c r="CI148" i="34"/>
  <c r="AU149" i="34"/>
  <c r="AV149" i="34"/>
  <c r="AW149" i="34"/>
  <c r="AX149" i="34"/>
  <c r="AY149" i="34"/>
  <c r="AZ149" i="34"/>
  <c r="BA149" i="34"/>
  <c r="BB149" i="34"/>
  <c r="BC149" i="34"/>
  <c r="BD149" i="34"/>
  <c r="BE149" i="34"/>
  <c r="BF149" i="34"/>
  <c r="BG149" i="34"/>
  <c r="BH149" i="34"/>
  <c r="BI149" i="34"/>
  <c r="BJ149" i="34"/>
  <c r="BK149" i="34"/>
  <c r="BL149" i="34"/>
  <c r="BM149" i="34"/>
  <c r="BN149" i="34"/>
  <c r="BO149" i="34"/>
  <c r="BP149" i="34"/>
  <c r="BQ149" i="34"/>
  <c r="BR149" i="34"/>
  <c r="BS149" i="34"/>
  <c r="BT149" i="34"/>
  <c r="BU149" i="34"/>
  <c r="BV149" i="34"/>
  <c r="BW149" i="34"/>
  <c r="BX149" i="34"/>
  <c r="BY149" i="34"/>
  <c r="BZ149" i="34"/>
  <c r="CA149" i="34"/>
  <c r="CB149" i="34"/>
  <c r="CC149" i="34"/>
  <c r="CD149" i="34"/>
  <c r="CE149" i="34"/>
  <c r="CF149" i="34"/>
  <c r="CG149" i="34"/>
  <c r="CH149" i="34"/>
  <c r="CI149" i="34"/>
  <c r="CK149" i="34"/>
  <c r="AU150" i="34"/>
  <c r="AV150" i="34"/>
  <c r="AW150" i="34"/>
  <c r="AX150" i="34"/>
  <c r="AY150" i="34"/>
  <c r="AZ150" i="34"/>
  <c r="BA150" i="34"/>
  <c r="BB150" i="34"/>
  <c r="BC150" i="34"/>
  <c r="BD150" i="34"/>
  <c r="BE150" i="34"/>
  <c r="BF150" i="34"/>
  <c r="BG150" i="34"/>
  <c r="BH150" i="34"/>
  <c r="BI150" i="34"/>
  <c r="BJ150" i="34"/>
  <c r="BK150" i="34"/>
  <c r="BL150" i="34"/>
  <c r="BM150" i="34"/>
  <c r="BN150" i="34"/>
  <c r="BO150" i="34"/>
  <c r="BP150" i="34"/>
  <c r="BQ150" i="34"/>
  <c r="BR150" i="34"/>
  <c r="BS150" i="34"/>
  <c r="BT150" i="34"/>
  <c r="BU150" i="34"/>
  <c r="BV150" i="34"/>
  <c r="BW150" i="34"/>
  <c r="BX150" i="34"/>
  <c r="BY150" i="34"/>
  <c r="BZ150" i="34"/>
  <c r="CA150" i="34"/>
  <c r="CB150" i="34"/>
  <c r="CC150" i="34"/>
  <c r="CD150" i="34"/>
  <c r="CE150" i="34"/>
  <c r="CF150" i="34"/>
  <c r="CG150" i="34"/>
  <c r="CH150" i="34"/>
  <c r="CI150" i="34"/>
  <c r="AU151" i="34"/>
  <c r="AV151" i="34"/>
  <c r="AW151" i="34"/>
  <c r="AX151" i="34"/>
  <c r="AY151" i="34"/>
  <c r="AZ151" i="34"/>
  <c r="BA151" i="34"/>
  <c r="BB151" i="34"/>
  <c r="BC151" i="34"/>
  <c r="BD151" i="34"/>
  <c r="BE151" i="34"/>
  <c r="BF151" i="34"/>
  <c r="BG151" i="34"/>
  <c r="BH151" i="34"/>
  <c r="BI151" i="34"/>
  <c r="BJ151" i="34"/>
  <c r="BK151" i="34"/>
  <c r="BL151" i="34"/>
  <c r="BM151" i="34"/>
  <c r="BN151" i="34"/>
  <c r="BO151" i="34"/>
  <c r="BP151" i="34"/>
  <c r="BQ151" i="34"/>
  <c r="BR151" i="34"/>
  <c r="BS151" i="34"/>
  <c r="BT151" i="34"/>
  <c r="BU151" i="34"/>
  <c r="BV151" i="34"/>
  <c r="BW151" i="34"/>
  <c r="BX151" i="34"/>
  <c r="BY151" i="34"/>
  <c r="BZ151" i="34"/>
  <c r="CA151" i="34"/>
  <c r="CB151" i="34"/>
  <c r="CC151" i="34"/>
  <c r="CD151" i="34"/>
  <c r="CE151" i="34"/>
  <c r="CF151" i="34"/>
  <c r="CG151" i="34"/>
  <c r="CH151" i="34"/>
  <c r="CI151" i="34"/>
  <c r="AU152" i="34"/>
  <c r="AV152" i="34"/>
  <c r="AW152" i="34"/>
  <c r="AX152" i="34"/>
  <c r="AY152" i="34"/>
  <c r="AZ152" i="34"/>
  <c r="BA152" i="34"/>
  <c r="BB152" i="34"/>
  <c r="BC152" i="34"/>
  <c r="BD152" i="34"/>
  <c r="BE152" i="34"/>
  <c r="BF152" i="34"/>
  <c r="BG152" i="34"/>
  <c r="BH152" i="34"/>
  <c r="BI152" i="34"/>
  <c r="BJ152" i="34"/>
  <c r="BK152" i="34"/>
  <c r="BL152" i="34"/>
  <c r="BM152" i="34"/>
  <c r="BN152" i="34"/>
  <c r="BO152" i="34"/>
  <c r="BP152" i="34"/>
  <c r="BQ152" i="34"/>
  <c r="BR152" i="34"/>
  <c r="BS152" i="34"/>
  <c r="BT152" i="34"/>
  <c r="BU152" i="34"/>
  <c r="BV152" i="34"/>
  <c r="BW152" i="34"/>
  <c r="BX152" i="34"/>
  <c r="BY152" i="34"/>
  <c r="BZ152" i="34"/>
  <c r="CA152" i="34"/>
  <c r="CB152" i="34"/>
  <c r="CC152" i="34"/>
  <c r="CD152" i="34"/>
  <c r="CE152" i="34"/>
  <c r="CF152" i="34"/>
  <c r="CG152" i="34"/>
  <c r="CH152" i="34"/>
  <c r="CI152" i="34"/>
  <c r="CJ152" i="34"/>
  <c r="AU153" i="34"/>
  <c r="AV153" i="34"/>
  <c r="AW153" i="34"/>
  <c r="CK153" i="34" s="1"/>
  <c r="AX153" i="34"/>
  <c r="AY153" i="34"/>
  <c r="AZ153" i="34"/>
  <c r="BA153" i="34"/>
  <c r="BB153" i="34"/>
  <c r="BC153" i="34"/>
  <c r="BD153" i="34"/>
  <c r="BE153" i="34"/>
  <c r="BF153" i="34"/>
  <c r="BG153" i="34"/>
  <c r="BH153" i="34"/>
  <c r="BI153" i="34"/>
  <c r="BJ153" i="34"/>
  <c r="BK153" i="34"/>
  <c r="BL153" i="34"/>
  <c r="BM153" i="34"/>
  <c r="BN153" i="34"/>
  <c r="BO153" i="34"/>
  <c r="BP153" i="34"/>
  <c r="BQ153" i="34"/>
  <c r="BR153" i="34"/>
  <c r="BS153" i="34"/>
  <c r="BT153" i="34"/>
  <c r="BU153" i="34"/>
  <c r="BV153" i="34"/>
  <c r="BW153" i="34"/>
  <c r="BX153" i="34"/>
  <c r="BY153" i="34"/>
  <c r="BZ153" i="34"/>
  <c r="CA153" i="34"/>
  <c r="CB153" i="34"/>
  <c r="CC153" i="34"/>
  <c r="CD153" i="34"/>
  <c r="CE153" i="34"/>
  <c r="CF153" i="34"/>
  <c r="CG153" i="34"/>
  <c r="CH153" i="34"/>
  <c r="CI153" i="34"/>
  <c r="AU154" i="34"/>
  <c r="AV154" i="34"/>
  <c r="AW154" i="34"/>
  <c r="AX154" i="34"/>
  <c r="AY154" i="34"/>
  <c r="AZ154" i="34"/>
  <c r="BA154" i="34"/>
  <c r="BB154" i="34"/>
  <c r="BC154" i="34"/>
  <c r="BD154" i="34"/>
  <c r="BE154" i="34"/>
  <c r="BF154" i="34"/>
  <c r="BG154" i="34"/>
  <c r="BH154" i="34"/>
  <c r="BI154" i="34"/>
  <c r="BJ154" i="34"/>
  <c r="BK154" i="34"/>
  <c r="BL154" i="34"/>
  <c r="BM154" i="34"/>
  <c r="BN154" i="34"/>
  <c r="BO154" i="34"/>
  <c r="BP154" i="34"/>
  <c r="BQ154" i="34"/>
  <c r="BR154" i="34"/>
  <c r="BS154" i="34"/>
  <c r="BT154" i="34"/>
  <c r="BU154" i="34"/>
  <c r="BV154" i="34"/>
  <c r="BW154" i="34"/>
  <c r="BX154" i="34"/>
  <c r="BY154" i="34"/>
  <c r="BZ154" i="34"/>
  <c r="CA154" i="34"/>
  <c r="CB154" i="34"/>
  <c r="CC154" i="34"/>
  <c r="CD154" i="34"/>
  <c r="CE154" i="34"/>
  <c r="CF154" i="34"/>
  <c r="CG154" i="34"/>
  <c r="CH154" i="34"/>
  <c r="CI154" i="34"/>
  <c r="AU155" i="34"/>
  <c r="AV155" i="34"/>
  <c r="AW155" i="34"/>
  <c r="AX155" i="34"/>
  <c r="AY155" i="34"/>
  <c r="AZ155" i="34"/>
  <c r="BA155" i="34"/>
  <c r="BB155" i="34"/>
  <c r="BC155" i="34"/>
  <c r="BD155" i="34"/>
  <c r="BE155" i="34"/>
  <c r="BF155" i="34"/>
  <c r="BG155" i="34"/>
  <c r="BH155" i="34"/>
  <c r="BI155" i="34"/>
  <c r="BJ155" i="34"/>
  <c r="BK155" i="34"/>
  <c r="BL155" i="34"/>
  <c r="BM155" i="34"/>
  <c r="BN155" i="34"/>
  <c r="BO155" i="34"/>
  <c r="BP155" i="34"/>
  <c r="BQ155" i="34"/>
  <c r="BR155" i="34"/>
  <c r="BS155" i="34"/>
  <c r="BT155" i="34"/>
  <c r="BU155" i="34"/>
  <c r="BV155" i="34"/>
  <c r="BW155" i="34"/>
  <c r="BX155" i="34"/>
  <c r="BY155" i="34"/>
  <c r="BZ155" i="34"/>
  <c r="CA155" i="34"/>
  <c r="CB155" i="34"/>
  <c r="CC155" i="34"/>
  <c r="CD155" i="34"/>
  <c r="CE155" i="34"/>
  <c r="CF155" i="34"/>
  <c r="CG155" i="34"/>
  <c r="CH155" i="34"/>
  <c r="CI155" i="34"/>
  <c r="AU156" i="34"/>
  <c r="AV156" i="34"/>
  <c r="AW156" i="34"/>
  <c r="CJ156" i="34" s="1"/>
  <c r="AX156" i="34"/>
  <c r="AY156" i="34"/>
  <c r="AZ156" i="34"/>
  <c r="BA156" i="34"/>
  <c r="BB156" i="34"/>
  <c r="BC156" i="34"/>
  <c r="BD156" i="34"/>
  <c r="BE156" i="34"/>
  <c r="BF156" i="34"/>
  <c r="BG156" i="34"/>
  <c r="BH156" i="34"/>
  <c r="BI156" i="34"/>
  <c r="BJ156" i="34"/>
  <c r="BK156" i="34"/>
  <c r="BL156" i="34"/>
  <c r="BM156" i="34"/>
  <c r="BN156" i="34"/>
  <c r="BO156" i="34"/>
  <c r="BP156" i="34"/>
  <c r="BQ156" i="34"/>
  <c r="BR156" i="34"/>
  <c r="BS156" i="34"/>
  <c r="BT156" i="34"/>
  <c r="BU156" i="34"/>
  <c r="BV156" i="34"/>
  <c r="BW156" i="34"/>
  <c r="BX156" i="34"/>
  <c r="BY156" i="34"/>
  <c r="BZ156" i="34"/>
  <c r="CA156" i="34"/>
  <c r="CB156" i="34"/>
  <c r="CC156" i="34"/>
  <c r="CD156" i="34"/>
  <c r="CE156" i="34"/>
  <c r="CF156" i="34"/>
  <c r="CG156" i="34"/>
  <c r="CH156" i="34"/>
  <c r="CI156" i="34"/>
  <c r="AU157" i="34"/>
  <c r="AV157" i="34"/>
  <c r="AW157" i="34"/>
  <c r="AX157" i="34"/>
  <c r="AY157" i="34"/>
  <c r="AZ157" i="34"/>
  <c r="BA157" i="34"/>
  <c r="BB157" i="34"/>
  <c r="BC157" i="34"/>
  <c r="BD157" i="34"/>
  <c r="BE157" i="34"/>
  <c r="BF157" i="34"/>
  <c r="BG157" i="34"/>
  <c r="BH157" i="34"/>
  <c r="BI157" i="34"/>
  <c r="BJ157" i="34"/>
  <c r="BK157" i="34"/>
  <c r="BL157" i="34"/>
  <c r="BM157" i="34"/>
  <c r="BN157" i="34"/>
  <c r="BO157" i="34"/>
  <c r="BP157" i="34"/>
  <c r="BQ157" i="34"/>
  <c r="BR157" i="34"/>
  <c r="BS157" i="34"/>
  <c r="BT157" i="34"/>
  <c r="BU157" i="34"/>
  <c r="BV157" i="34"/>
  <c r="BW157" i="34"/>
  <c r="BX157" i="34"/>
  <c r="BY157" i="34"/>
  <c r="BZ157" i="34"/>
  <c r="CA157" i="34"/>
  <c r="CB157" i="34"/>
  <c r="CC157" i="34"/>
  <c r="CD157" i="34"/>
  <c r="CE157" i="34"/>
  <c r="CF157" i="34"/>
  <c r="CG157" i="34"/>
  <c r="CH157" i="34"/>
  <c r="CI157" i="34"/>
  <c r="CK157" i="34"/>
  <c r="AU158" i="34"/>
  <c r="AV158" i="34"/>
  <c r="AW158" i="34"/>
  <c r="AX158" i="34"/>
  <c r="AY158" i="34"/>
  <c r="AZ158" i="34"/>
  <c r="BA158" i="34"/>
  <c r="BB158" i="34"/>
  <c r="BC158" i="34"/>
  <c r="BD158" i="34"/>
  <c r="BE158" i="34"/>
  <c r="BF158" i="34"/>
  <c r="BG158" i="34"/>
  <c r="BH158" i="34"/>
  <c r="BI158" i="34"/>
  <c r="BJ158" i="34"/>
  <c r="BK158" i="34"/>
  <c r="BL158" i="34"/>
  <c r="BM158" i="34"/>
  <c r="BN158" i="34"/>
  <c r="BO158" i="34"/>
  <c r="BP158" i="34"/>
  <c r="BQ158" i="34"/>
  <c r="BR158" i="34"/>
  <c r="BS158" i="34"/>
  <c r="BT158" i="34"/>
  <c r="BU158" i="34"/>
  <c r="BV158" i="34"/>
  <c r="BW158" i="34"/>
  <c r="BX158" i="34"/>
  <c r="BY158" i="34"/>
  <c r="BZ158" i="34"/>
  <c r="CA158" i="34"/>
  <c r="CB158" i="34"/>
  <c r="CC158" i="34"/>
  <c r="CD158" i="34"/>
  <c r="CE158" i="34"/>
  <c r="CF158" i="34"/>
  <c r="CG158" i="34"/>
  <c r="CH158" i="34"/>
  <c r="CI158" i="34"/>
  <c r="AU159" i="34"/>
  <c r="AV159" i="34"/>
  <c r="AW159" i="34"/>
  <c r="AX159" i="34"/>
  <c r="AY159" i="34"/>
  <c r="AZ159" i="34"/>
  <c r="BA159" i="34"/>
  <c r="BB159" i="34"/>
  <c r="BC159" i="34"/>
  <c r="BD159" i="34"/>
  <c r="BE159" i="34"/>
  <c r="BF159" i="34"/>
  <c r="BG159" i="34"/>
  <c r="BH159" i="34"/>
  <c r="BI159" i="34"/>
  <c r="BJ159" i="34"/>
  <c r="BK159" i="34"/>
  <c r="BL159" i="34"/>
  <c r="BM159" i="34"/>
  <c r="BN159" i="34"/>
  <c r="BO159" i="34"/>
  <c r="BP159" i="34"/>
  <c r="BQ159" i="34"/>
  <c r="BR159" i="34"/>
  <c r="BS159" i="34"/>
  <c r="BT159" i="34"/>
  <c r="BU159" i="34"/>
  <c r="BV159" i="34"/>
  <c r="BW159" i="34"/>
  <c r="BX159" i="34"/>
  <c r="BY159" i="34"/>
  <c r="BZ159" i="34"/>
  <c r="CA159" i="34"/>
  <c r="CB159" i="34"/>
  <c r="CC159" i="34"/>
  <c r="CD159" i="34"/>
  <c r="CE159" i="34"/>
  <c r="CF159" i="34"/>
  <c r="CG159" i="34"/>
  <c r="CH159" i="34"/>
  <c r="CI159" i="34"/>
  <c r="AU160" i="34"/>
  <c r="AV160" i="34"/>
  <c r="AW160" i="34"/>
  <c r="AX160" i="34"/>
  <c r="AY160" i="34"/>
  <c r="AZ160" i="34"/>
  <c r="BA160" i="34"/>
  <c r="BB160" i="34"/>
  <c r="BC160" i="34"/>
  <c r="BD160" i="34"/>
  <c r="BE160" i="34"/>
  <c r="BF160" i="34"/>
  <c r="BG160" i="34"/>
  <c r="BH160" i="34"/>
  <c r="BI160" i="34"/>
  <c r="BJ160" i="34"/>
  <c r="BK160" i="34"/>
  <c r="BL160" i="34"/>
  <c r="BM160" i="34"/>
  <c r="BN160" i="34"/>
  <c r="BO160" i="34"/>
  <c r="BP160" i="34"/>
  <c r="BQ160" i="34"/>
  <c r="BR160" i="34"/>
  <c r="BS160" i="34"/>
  <c r="BT160" i="34"/>
  <c r="BU160" i="34"/>
  <c r="BV160" i="34"/>
  <c r="BW160" i="34"/>
  <c r="BX160" i="34"/>
  <c r="BY160" i="34"/>
  <c r="BZ160" i="34"/>
  <c r="CA160" i="34"/>
  <c r="CB160" i="34"/>
  <c r="CC160" i="34"/>
  <c r="CD160" i="34"/>
  <c r="CE160" i="34"/>
  <c r="CF160" i="34"/>
  <c r="CG160" i="34"/>
  <c r="CH160" i="34"/>
  <c r="CI160" i="34"/>
  <c r="CJ160" i="34"/>
  <c r="AU161" i="34"/>
  <c r="AV161" i="34"/>
  <c r="AW161" i="34"/>
  <c r="CK161" i="34" s="1"/>
  <c r="AX161" i="34"/>
  <c r="AY161" i="34"/>
  <c r="AZ161" i="34"/>
  <c r="BA161" i="34"/>
  <c r="BB161" i="34"/>
  <c r="BC161" i="34"/>
  <c r="BD161" i="34"/>
  <c r="BE161" i="34"/>
  <c r="BF161" i="34"/>
  <c r="BG161" i="34"/>
  <c r="BH161" i="34"/>
  <c r="BI161" i="34"/>
  <c r="BJ161" i="34"/>
  <c r="BK161" i="34"/>
  <c r="BL161" i="34"/>
  <c r="BM161" i="34"/>
  <c r="BN161" i="34"/>
  <c r="BO161" i="34"/>
  <c r="BP161" i="34"/>
  <c r="BQ161" i="34"/>
  <c r="BR161" i="34"/>
  <c r="BS161" i="34"/>
  <c r="BT161" i="34"/>
  <c r="BU161" i="34"/>
  <c r="BV161" i="34"/>
  <c r="BW161" i="34"/>
  <c r="BX161" i="34"/>
  <c r="BY161" i="34"/>
  <c r="BZ161" i="34"/>
  <c r="CA161" i="34"/>
  <c r="CB161" i="34"/>
  <c r="CC161" i="34"/>
  <c r="CD161" i="34"/>
  <c r="CE161" i="34"/>
  <c r="CF161" i="34"/>
  <c r="CG161" i="34"/>
  <c r="CH161" i="34"/>
  <c r="CI161" i="34"/>
  <c r="AU162" i="34"/>
  <c r="AV162" i="34"/>
  <c r="AW162" i="34"/>
  <c r="AX162" i="34"/>
  <c r="AY162" i="34"/>
  <c r="AZ162" i="34"/>
  <c r="BA162" i="34"/>
  <c r="BB162" i="34"/>
  <c r="BC162" i="34"/>
  <c r="BD162" i="34"/>
  <c r="BE162" i="34"/>
  <c r="BF162" i="34"/>
  <c r="BG162" i="34"/>
  <c r="BH162" i="34"/>
  <c r="BI162" i="34"/>
  <c r="BJ162" i="34"/>
  <c r="BK162" i="34"/>
  <c r="BL162" i="34"/>
  <c r="BM162" i="34"/>
  <c r="BN162" i="34"/>
  <c r="BO162" i="34"/>
  <c r="BP162" i="34"/>
  <c r="BQ162" i="34"/>
  <c r="BR162" i="34"/>
  <c r="BS162" i="34"/>
  <c r="BT162" i="34"/>
  <c r="BU162" i="34"/>
  <c r="BV162" i="34"/>
  <c r="BW162" i="34"/>
  <c r="BX162" i="34"/>
  <c r="BY162" i="34"/>
  <c r="BZ162" i="34"/>
  <c r="CA162" i="34"/>
  <c r="CB162" i="34"/>
  <c r="CC162" i="34"/>
  <c r="CD162" i="34"/>
  <c r="CE162" i="34"/>
  <c r="CF162" i="34"/>
  <c r="CG162" i="34"/>
  <c r="CH162" i="34"/>
  <c r="CI162" i="34"/>
  <c r="AU163" i="34"/>
  <c r="AV163" i="34"/>
  <c r="AW163" i="34"/>
  <c r="AX163" i="34"/>
  <c r="AY163" i="34"/>
  <c r="AZ163" i="34"/>
  <c r="BA163" i="34"/>
  <c r="BB163" i="34"/>
  <c r="BC163" i="34"/>
  <c r="BD163" i="34"/>
  <c r="BE163" i="34"/>
  <c r="BF163" i="34"/>
  <c r="BG163" i="34"/>
  <c r="BH163" i="34"/>
  <c r="BI163" i="34"/>
  <c r="BJ163" i="34"/>
  <c r="BK163" i="34"/>
  <c r="BL163" i="34"/>
  <c r="BM163" i="34"/>
  <c r="BN163" i="34"/>
  <c r="BO163" i="34"/>
  <c r="BP163" i="34"/>
  <c r="BQ163" i="34"/>
  <c r="BR163" i="34"/>
  <c r="BS163" i="34"/>
  <c r="BT163" i="34"/>
  <c r="BU163" i="34"/>
  <c r="BV163" i="34"/>
  <c r="BW163" i="34"/>
  <c r="BX163" i="34"/>
  <c r="BY163" i="34"/>
  <c r="BZ163" i="34"/>
  <c r="CA163" i="34"/>
  <c r="CB163" i="34"/>
  <c r="CC163" i="34"/>
  <c r="CD163" i="34"/>
  <c r="CE163" i="34"/>
  <c r="CF163" i="34"/>
  <c r="CG163" i="34"/>
  <c r="CH163" i="34"/>
  <c r="CI163" i="34"/>
  <c r="AU164" i="34"/>
  <c r="AV164" i="34"/>
  <c r="AW164" i="34"/>
  <c r="CJ164" i="34" s="1"/>
  <c r="AX164" i="34"/>
  <c r="AY164" i="34"/>
  <c r="AZ164" i="34"/>
  <c r="BA164" i="34"/>
  <c r="BB164" i="34"/>
  <c r="BC164" i="34"/>
  <c r="BD164" i="34"/>
  <c r="BE164" i="34"/>
  <c r="BF164" i="34"/>
  <c r="BG164" i="34"/>
  <c r="BH164" i="34"/>
  <c r="BI164" i="34"/>
  <c r="BJ164" i="34"/>
  <c r="BK164" i="34"/>
  <c r="BL164" i="34"/>
  <c r="BM164" i="34"/>
  <c r="BN164" i="34"/>
  <c r="BO164" i="34"/>
  <c r="BP164" i="34"/>
  <c r="BQ164" i="34"/>
  <c r="BR164" i="34"/>
  <c r="BS164" i="34"/>
  <c r="BT164" i="34"/>
  <c r="BU164" i="34"/>
  <c r="BV164" i="34"/>
  <c r="BW164" i="34"/>
  <c r="BX164" i="34"/>
  <c r="BY164" i="34"/>
  <c r="BZ164" i="34"/>
  <c r="CA164" i="34"/>
  <c r="CB164" i="34"/>
  <c r="CC164" i="34"/>
  <c r="CD164" i="34"/>
  <c r="CE164" i="34"/>
  <c r="CF164" i="34"/>
  <c r="CG164" i="34"/>
  <c r="CH164" i="34"/>
  <c r="CI164" i="34"/>
  <c r="AU165" i="34"/>
  <c r="AV165" i="34"/>
  <c r="AW165" i="34"/>
  <c r="AX165" i="34"/>
  <c r="AY165" i="34"/>
  <c r="AZ165" i="34"/>
  <c r="BA165" i="34"/>
  <c r="BB165" i="34"/>
  <c r="BC165" i="34"/>
  <c r="BD165" i="34"/>
  <c r="BE165" i="34"/>
  <c r="BF165" i="34"/>
  <c r="BG165" i="34"/>
  <c r="BH165" i="34"/>
  <c r="BI165" i="34"/>
  <c r="BJ165" i="34"/>
  <c r="BK165" i="34"/>
  <c r="BL165" i="34"/>
  <c r="BM165" i="34"/>
  <c r="BN165" i="34"/>
  <c r="BO165" i="34"/>
  <c r="BP165" i="34"/>
  <c r="BQ165" i="34"/>
  <c r="BR165" i="34"/>
  <c r="BS165" i="34"/>
  <c r="BT165" i="34"/>
  <c r="BU165" i="34"/>
  <c r="BV165" i="34"/>
  <c r="BW165" i="34"/>
  <c r="BX165" i="34"/>
  <c r="BY165" i="34"/>
  <c r="BZ165" i="34"/>
  <c r="CA165" i="34"/>
  <c r="CB165" i="34"/>
  <c r="CC165" i="34"/>
  <c r="CD165" i="34"/>
  <c r="CE165" i="34"/>
  <c r="CF165" i="34"/>
  <c r="CG165" i="34"/>
  <c r="CH165" i="34"/>
  <c r="CI165" i="34"/>
  <c r="CK165" i="34"/>
  <c r="AU166" i="34"/>
  <c r="AV166" i="34"/>
  <c r="AW166" i="34"/>
  <c r="AX166" i="34"/>
  <c r="AY166" i="34"/>
  <c r="AZ166" i="34"/>
  <c r="BA166" i="34"/>
  <c r="BB166" i="34"/>
  <c r="BC166" i="34"/>
  <c r="BD166" i="34"/>
  <c r="BE166" i="34"/>
  <c r="BF166" i="34"/>
  <c r="BG166" i="34"/>
  <c r="BH166" i="34"/>
  <c r="BI166" i="34"/>
  <c r="BJ166" i="34"/>
  <c r="BK166" i="34"/>
  <c r="BL166" i="34"/>
  <c r="BM166" i="34"/>
  <c r="BN166" i="34"/>
  <c r="BO166" i="34"/>
  <c r="BP166" i="34"/>
  <c r="BQ166" i="34"/>
  <c r="BR166" i="34"/>
  <c r="BS166" i="34"/>
  <c r="BT166" i="34"/>
  <c r="BU166" i="34"/>
  <c r="BV166" i="34"/>
  <c r="BW166" i="34"/>
  <c r="BX166" i="34"/>
  <c r="BY166" i="34"/>
  <c r="BZ166" i="34"/>
  <c r="CA166" i="34"/>
  <c r="CB166" i="34"/>
  <c r="CC166" i="34"/>
  <c r="CD166" i="34"/>
  <c r="CE166" i="34"/>
  <c r="CF166" i="34"/>
  <c r="CG166" i="34"/>
  <c r="CH166" i="34"/>
  <c r="CI166" i="34"/>
  <c r="AU167" i="34"/>
  <c r="AV167" i="34"/>
  <c r="AW167" i="34"/>
  <c r="AX167" i="34"/>
  <c r="AY167" i="34"/>
  <c r="AZ167" i="34"/>
  <c r="BA167" i="34"/>
  <c r="BB167" i="34"/>
  <c r="BC167" i="34"/>
  <c r="BD167" i="34"/>
  <c r="BE167" i="34"/>
  <c r="BF167" i="34"/>
  <c r="BG167" i="34"/>
  <c r="BH167" i="34"/>
  <c r="BI167" i="34"/>
  <c r="BJ167" i="34"/>
  <c r="BK167" i="34"/>
  <c r="BL167" i="34"/>
  <c r="BM167" i="34"/>
  <c r="BN167" i="34"/>
  <c r="BO167" i="34"/>
  <c r="BP167" i="34"/>
  <c r="BQ167" i="34"/>
  <c r="BR167" i="34"/>
  <c r="BS167" i="34"/>
  <c r="BT167" i="34"/>
  <c r="BU167" i="34"/>
  <c r="BV167" i="34"/>
  <c r="BW167" i="34"/>
  <c r="BX167" i="34"/>
  <c r="BY167" i="34"/>
  <c r="BZ167" i="34"/>
  <c r="CA167" i="34"/>
  <c r="CB167" i="34"/>
  <c r="CC167" i="34"/>
  <c r="CD167" i="34"/>
  <c r="CE167" i="34"/>
  <c r="CF167" i="34"/>
  <c r="CG167" i="34"/>
  <c r="CH167" i="34"/>
  <c r="CI167" i="34"/>
  <c r="AU168" i="34"/>
  <c r="AV168" i="34"/>
  <c r="AW168" i="34"/>
  <c r="AX168" i="34"/>
  <c r="AY168" i="34"/>
  <c r="AZ168" i="34"/>
  <c r="BA168" i="34"/>
  <c r="BB168" i="34"/>
  <c r="BC168" i="34"/>
  <c r="BD168" i="34"/>
  <c r="BE168" i="34"/>
  <c r="BF168" i="34"/>
  <c r="BG168" i="34"/>
  <c r="BH168" i="34"/>
  <c r="BI168" i="34"/>
  <c r="BJ168" i="34"/>
  <c r="BK168" i="34"/>
  <c r="BL168" i="34"/>
  <c r="BM168" i="34"/>
  <c r="BN168" i="34"/>
  <c r="BO168" i="34"/>
  <c r="BP168" i="34"/>
  <c r="BQ168" i="34"/>
  <c r="BR168" i="34"/>
  <c r="BS168" i="34"/>
  <c r="BT168" i="34"/>
  <c r="BU168" i="34"/>
  <c r="BV168" i="34"/>
  <c r="BW168" i="34"/>
  <c r="BX168" i="34"/>
  <c r="BY168" i="34"/>
  <c r="BZ168" i="34"/>
  <c r="CA168" i="34"/>
  <c r="CB168" i="34"/>
  <c r="CC168" i="34"/>
  <c r="CD168" i="34"/>
  <c r="CE168" i="34"/>
  <c r="CF168" i="34"/>
  <c r="CG168" i="34"/>
  <c r="CH168" i="34"/>
  <c r="CI168" i="34"/>
  <c r="CJ168" i="34"/>
  <c r="AU169" i="34"/>
  <c r="AV169" i="34"/>
  <c r="AW169" i="34"/>
  <c r="CK169" i="34" s="1"/>
  <c r="AX169" i="34"/>
  <c r="AY169" i="34"/>
  <c r="AZ169" i="34"/>
  <c r="BA169" i="34"/>
  <c r="BB169" i="34"/>
  <c r="BC169" i="34"/>
  <c r="BD169" i="34"/>
  <c r="BE169" i="34"/>
  <c r="BF169" i="34"/>
  <c r="BG169" i="34"/>
  <c r="BH169" i="34"/>
  <c r="BI169" i="34"/>
  <c r="BJ169" i="34"/>
  <c r="BK169" i="34"/>
  <c r="BL169" i="34"/>
  <c r="BM169" i="34"/>
  <c r="BN169" i="34"/>
  <c r="BO169" i="34"/>
  <c r="BP169" i="34"/>
  <c r="BQ169" i="34"/>
  <c r="BR169" i="34"/>
  <c r="BS169" i="34"/>
  <c r="BT169" i="34"/>
  <c r="BU169" i="34"/>
  <c r="BV169" i="34"/>
  <c r="BW169" i="34"/>
  <c r="BX169" i="34"/>
  <c r="BY169" i="34"/>
  <c r="BZ169" i="34"/>
  <c r="CA169" i="34"/>
  <c r="CB169" i="34"/>
  <c r="CC169" i="34"/>
  <c r="CD169" i="34"/>
  <c r="CE169" i="34"/>
  <c r="CF169" i="34"/>
  <c r="CG169" i="34"/>
  <c r="CH169" i="34"/>
  <c r="CI169" i="34"/>
  <c r="AU170" i="34"/>
  <c r="AV170" i="34"/>
  <c r="AW170" i="34"/>
  <c r="AX170" i="34"/>
  <c r="AY170" i="34"/>
  <c r="AZ170" i="34"/>
  <c r="BA170" i="34"/>
  <c r="BB170" i="34"/>
  <c r="BC170" i="34"/>
  <c r="BD170" i="34"/>
  <c r="BE170" i="34"/>
  <c r="BF170" i="34"/>
  <c r="BG170" i="34"/>
  <c r="BH170" i="34"/>
  <c r="BI170" i="34"/>
  <c r="BJ170" i="34"/>
  <c r="BK170" i="34"/>
  <c r="BL170" i="34"/>
  <c r="BM170" i="34"/>
  <c r="BN170" i="34"/>
  <c r="BO170" i="34"/>
  <c r="BP170" i="34"/>
  <c r="BQ170" i="34"/>
  <c r="BR170" i="34"/>
  <c r="BS170" i="34"/>
  <c r="BT170" i="34"/>
  <c r="BU170" i="34"/>
  <c r="BV170" i="34"/>
  <c r="BW170" i="34"/>
  <c r="BX170" i="34"/>
  <c r="BY170" i="34"/>
  <c r="BZ170" i="34"/>
  <c r="CA170" i="34"/>
  <c r="CB170" i="34"/>
  <c r="CC170" i="34"/>
  <c r="CD170" i="34"/>
  <c r="CE170" i="34"/>
  <c r="CF170" i="34"/>
  <c r="CG170" i="34"/>
  <c r="CH170" i="34"/>
  <c r="CI170" i="34"/>
  <c r="AU171" i="34"/>
  <c r="AV171" i="34"/>
  <c r="AW171" i="34"/>
  <c r="AX171" i="34"/>
  <c r="AY171" i="34"/>
  <c r="AZ171" i="34"/>
  <c r="BA171" i="34"/>
  <c r="BB171" i="34"/>
  <c r="BC171" i="34"/>
  <c r="BD171" i="34"/>
  <c r="BE171" i="34"/>
  <c r="BF171" i="34"/>
  <c r="BG171" i="34"/>
  <c r="BH171" i="34"/>
  <c r="BI171" i="34"/>
  <c r="BJ171" i="34"/>
  <c r="BK171" i="34"/>
  <c r="BL171" i="34"/>
  <c r="BM171" i="34"/>
  <c r="BN171" i="34"/>
  <c r="BO171" i="34"/>
  <c r="BP171" i="34"/>
  <c r="BQ171" i="34"/>
  <c r="BR171" i="34"/>
  <c r="BS171" i="34"/>
  <c r="BT171" i="34"/>
  <c r="BU171" i="34"/>
  <c r="BV171" i="34"/>
  <c r="BW171" i="34"/>
  <c r="BX171" i="34"/>
  <c r="BY171" i="34"/>
  <c r="BZ171" i="34"/>
  <c r="CA171" i="34"/>
  <c r="CB171" i="34"/>
  <c r="CC171" i="34"/>
  <c r="CD171" i="34"/>
  <c r="CE171" i="34"/>
  <c r="CF171" i="34"/>
  <c r="CG171" i="34"/>
  <c r="CH171" i="34"/>
  <c r="CI171" i="34"/>
  <c r="AU172" i="34"/>
  <c r="AV172" i="34"/>
  <c r="AW172" i="34"/>
  <c r="CJ172" i="34" s="1"/>
  <c r="AX172" i="34"/>
  <c r="AY172" i="34"/>
  <c r="AZ172" i="34"/>
  <c r="BA172" i="34"/>
  <c r="BB172" i="34"/>
  <c r="BC172" i="34"/>
  <c r="BD172" i="34"/>
  <c r="BE172" i="34"/>
  <c r="BF172" i="34"/>
  <c r="BG172" i="34"/>
  <c r="BH172" i="34"/>
  <c r="BI172" i="34"/>
  <c r="BJ172" i="34"/>
  <c r="BK172" i="34"/>
  <c r="BL172" i="34"/>
  <c r="BM172" i="34"/>
  <c r="BN172" i="34"/>
  <c r="BO172" i="34"/>
  <c r="BP172" i="34"/>
  <c r="BQ172" i="34"/>
  <c r="BR172" i="34"/>
  <c r="BS172" i="34"/>
  <c r="BT172" i="34"/>
  <c r="BU172" i="34"/>
  <c r="BV172" i="34"/>
  <c r="BW172" i="34"/>
  <c r="BX172" i="34"/>
  <c r="BY172" i="34"/>
  <c r="BZ172" i="34"/>
  <c r="CA172" i="34"/>
  <c r="CB172" i="34"/>
  <c r="CC172" i="34"/>
  <c r="CD172" i="34"/>
  <c r="CE172" i="34"/>
  <c r="CF172" i="34"/>
  <c r="CG172" i="34"/>
  <c r="CH172" i="34"/>
  <c r="CI172" i="34"/>
  <c r="AU173" i="34"/>
  <c r="AV173" i="34"/>
  <c r="AW173" i="34"/>
  <c r="AX173" i="34"/>
  <c r="AY173" i="34"/>
  <c r="AZ173" i="34"/>
  <c r="BA173" i="34"/>
  <c r="BB173" i="34"/>
  <c r="BC173" i="34"/>
  <c r="BD173" i="34"/>
  <c r="BE173" i="34"/>
  <c r="BF173" i="34"/>
  <c r="BG173" i="34"/>
  <c r="BH173" i="34"/>
  <c r="BI173" i="34"/>
  <c r="BJ173" i="34"/>
  <c r="BK173" i="34"/>
  <c r="BL173" i="34"/>
  <c r="BM173" i="34"/>
  <c r="BN173" i="34"/>
  <c r="BO173" i="34"/>
  <c r="BP173" i="34"/>
  <c r="BQ173" i="34"/>
  <c r="BR173" i="34"/>
  <c r="BS173" i="34"/>
  <c r="BT173" i="34"/>
  <c r="BU173" i="34"/>
  <c r="BV173" i="34"/>
  <c r="BW173" i="34"/>
  <c r="BX173" i="34"/>
  <c r="BY173" i="34"/>
  <c r="BZ173" i="34"/>
  <c r="CA173" i="34"/>
  <c r="CB173" i="34"/>
  <c r="CC173" i="34"/>
  <c r="CD173" i="34"/>
  <c r="CE173" i="34"/>
  <c r="CF173" i="34"/>
  <c r="CG173" i="34"/>
  <c r="CH173" i="34"/>
  <c r="CI173" i="34"/>
  <c r="CK173" i="34"/>
  <c r="AU174" i="34"/>
  <c r="AV174" i="34"/>
  <c r="AW174" i="34"/>
  <c r="AX174" i="34"/>
  <c r="AY174" i="34"/>
  <c r="AZ174" i="34"/>
  <c r="BA174" i="34"/>
  <c r="BB174" i="34"/>
  <c r="BC174" i="34"/>
  <c r="BD174" i="34"/>
  <c r="BE174" i="34"/>
  <c r="BF174" i="34"/>
  <c r="BG174" i="34"/>
  <c r="BH174" i="34"/>
  <c r="BI174" i="34"/>
  <c r="BJ174" i="34"/>
  <c r="BK174" i="34"/>
  <c r="BL174" i="34"/>
  <c r="BM174" i="34"/>
  <c r="BN174" i="34"/>
  <c r="BO174" i="34"/>
  <c r="BP174" i="34"/>
  <c r="BQ174" i="34"/>
  <c r="BR174" i="34"/>
  <c r="BS174" i="34"/>
  <c r="BT174" i="34"/>
  <c r="BU174" i="34"/>
  <c r="BV174" i="34"/>
  <c r="BW174" i="34"/>
  <c r="BX174" i="34"/>
  <c r="BY174" i="34"/>
  <c r="BZ174" i="34"/>
  <c r="CA174" i="34"/>
  <c r="CB174" i="34"/>
  <c r="CC174" i="34"/>
  <c r="CD174" i="34"/>
  <c r="CE174" i="34"/>
  <c r="CF174" i="34"/>
  <c r="CG174" i="34"/>
  <c r="CH174" i="34"/>
  <c r="CI174" i="34"/>
  <c r="AU175" i="34"/>
  <c r="AV175" i="34"/>
  <c r="AW175" i="34"/>
  <c r="AX175" i="34"/>
  <c r="AY175" i="34"/>
  <c r="AZ175" i="34"/>
  <c r="BA175" i="34"/>
  <c r="BB175" i="34"/>
  <c r="BC175" i="34"/>
  <c r="BD175" i="34"/>
  <c r="BE175" i="34"/>
  <c r="BF175" i="34"/>
  <c r="BG175" i="34"/>
  <c r="BH175" i="34"/>
  <c r="BI175" i="34"/>
  <c r="BJ175" i="34"/>
  <c r="BK175" i="34"/>
  <c r="BL175" i="34"/>
  <c r="BM175" i="34"/>
  <c r="BN175" i="34"/>
  <c r="BO175" i="34"/>
  <c r="BP175" i="34"/>
  <c r="BQ175" i="34"/>
  <c r="BR175" i="34"/>
  <c r="BS175" i="34"/>
  <c r="BT175" i="34"/>
  <c r="BU175" i="34"/>
  <c r="BV175" i="34"/>
  <c r="BW175" i="34"/>
  <c r="BX175" i="34"/>
  <c r="BY175" i="34"/>
  <c r="BZ175" i="34"/>
  <c r="CA175" i="34"/>
  <c r="CB175" i="34"/>
  <c r="CC175" i="34"/>
  <c r="CD175" i="34"/>
  <c r="CE175" i="34"/>
  <c r="CF175" i="34"/>
  <c r="CG175" i="34"/>
  <c r="CH175" i="34"/>
  <c r="CI175" i="34"/>
  <c r="AU176" i="34"/>
  <c r="AV176" i="34"/>
  <c r="AW176" i="34"/>
  <c r="AX176" i="34"/>
  <c r="AY176" i="34"/>
  <c r="AZ176" i="34"/>
  <c r="BA176" i="34"/>
  <c r="BB176" i="34"/>
  <c r="BC176" i="34"/>
  <c r="BD176" i="34"/>
  <c r="BE176" i="34"/>
  <c r="BF176" i="34"/>
  <c r="BG176" i="34"/>
  <c r="BH176" i="34"/>
  <c r="BI176" i="34"/>
  <c r="BJ176" i="34"/>
  <c r="BK176" i="34"/>
  <c r="BL176" i="34"/>
  <c r="BM176" i="34"/>
  <c r="BN176" i="34"/>
  <c r="BO176" i="34"/>
  <c r="BP176" i="34"/>
  <c r="BQ176" i="34"/>
  <c r="BR176" i="34"/>
  <c r="BS176" i="34"/>
  <c r="BT176" i="34"/>
  <c r="BU176" i="34"/>
  <c r="BV176" i="34"/>
  <c r="BW176" i="34"/>
  <c r="BX176" i="34"/>
  <c r="BY176" i="34"/>
  <c r="BZ176" i="34"/>
  <c r="CA176" i="34"/>
  <c r="CB176" i="34"/>
  <c r="CC176" i="34"/>
  <c r="CD176" i="34"/>
  <c r="CE176" i="34"/>
  <c r="CF176" i="34"/>
  <c r="CG176" i="34"/>
  <c r="CH176" i="34"/>
  <c r="CI176" i="34"/>
  <c r="CJ176" i="34"/>
  <c r="AU177" i="34"/>
  <c r="AV177" i="34"/>
  <c r="AW177" i="34"/>
  <c r="CK177" i="34" s="1"/>
  <c r="AX177" i="34"/>
  <c r="AY177" i="34"/>
  <c r="AZ177" i="34"/>
  <c r="BA177" i="34"/>
  <c r="BB177" i="34"/>
  <c r="BC177" i="34"/>
  <c r="BD177" i="34"/>
  <c r="BE177" i="34"/>
  <c r="BF177" i="34"/>
  <c r="BG177" i="34"/>
  <c r="BH177" i="34"/>
  <c r="BI177" i="34"/>
  <c r="BJ177" i="34"/>
  <c r="BK177" i="34"/>
  <c r="BL177" i="34"/>
  <c r="BM177" i="34"/>
  <c r="BN177" i="34"/>
  <c r="BO177" i="34"/>
  <c r="BP177" i="34"/>
  <c r="BQ177" i="34"/>
  <c r="BR177" i="34"/>
  <c r="BS177" i="34"/>
  <c r="BT177" i="34"/>
  <c r="BU177" i="34"/>
  <c r="BV177" i="34"/>
  <c r="BW177" i="34"/>
  <c r="BX177" i="34"/>
  <c r="BY177" i="34"/>
  <c r="BZ177" i="34"/>
  <c r="CA177" i="34"/>
  <c r="CB177" i="34"/>
  <c r="CC177" i="34"/>
  <c r="CD177" i="34"/>
  <c r="CE177" i="34"/>
  <c r="CF177" i="34"/>
  <c r="CG177" i="34"/>
  <c r="CH177" i="34"/>
  <c r="CI177" i="34"/>
  <c r="AU178" i="34"/>
  <c r="AV178" i="34"/>
  <c r="AW178" i="34"/>
  <c r="AX178" i="34"/>
  <c r="AY178" i="34"/>
  <c r="AZ178" i="34"/>
  <c r="BA178" i="34"/>
  <c r="BB178" i="34"/>
  <c r="BC178" i="34"/>
  <c r="BD178" i="34"/>
  <c r="BE178" i="34"/>
  <c r="BF178" i="34"/>
  <c r="BG178" i="34"/>
  <c r="BH178" i="34"/>
  <c r="BI178" i="34"/>
  <c r="BJ178" i="34"/>
  <c r="BK178" i="34"/>
  <c r="BL178" i="34"/>
  <c r="BM178" i="34"/>
  <c r="BN178" i="34"/>
  <c r="BO178" i="34"/>
  <c r="BP178" i="34"/>
  <c r="BQ178" i="34"/>
  <c r="BR178" i="34"/>
  <c r="BS178" i="34"/>
  <c r="BT178" i="34"/>
  <c r="BU178" i="34"/>
  <c r="BV178" i="34"/>
  <c r="BW178" i="34"/>
  <c r="BX178" i="34"/>
  <c r="BY178" i="34"/>
  <c r="BZ178" i="34"/>
  <c r="CA178" i="34"/>
  <c r="CB178" i="34"/>
  <c r="CC178" i="34"/>
  <c r="CD178" i="34"/>
  <c r="CE178" i="34"/>
  <c r="CF178" i="34"/>
  <c r="CG178" i="34"/>
  <c r="CH178" i="34"/>
  <c r="CI178" i="34"/>
  <c r="AU182" i="34"/>
  <c r="CB182" i="34" s="1"/>
  <c r="AV182" i="34"/>
  <c r="AW182" i="34"/>
  <c r="AX182" i="34"/>
  <c r="AY182" i="34"/>
  <c r="AZ182" i="34"/>
  <c r="BA182" i="34"/>
  <c r="BB182" i="34"/>
  <c r="BC182" i="34"/>
  <c r="BD182" i="34"/>
  <c r="BE182" i="34"/>
  <c r="BF182" i="34"/>
  <c r="BG182" i="34"/>
  <c r="BH182" i="34"/>
  <c r="BI182" i="34"/>
  <c r="BJ182" i="34"/>
  <c r="BK182" i="34"/>
  <c r="BL182" i="34"/>
  <c r="BM182" i="34"/>
  <c r="BN182" i="34"/>
  <c r="BO182" i="34"/>
  <c r="BP182" i="34"/>
  <c r="BQ182" i="34"/>
  <c r="BR182" i="34"/>
  <c r="BS182" i="34"/>
  <c r="BT182" i="34"/>
  <c r="BU182" i="34"/>
  <c r="BV182" i="34"/>
  <c r="BW182" i="34"/>
  <c r="BX182" i="34"/>
  <c r="BY182" i="34"/>
  <c r="BZ182" i="34"/>
  <c r="CA182" i="34"/>
  <c r="AU183" i="34"/>
  <c r="AV183" i="34"/>
  <c r="AW183" i="34"/>
  <c r="AX183" i="34"/>
  <c r="AY183" i="34"/>
  <c r="AZ183" i="34"/>
  <c r="BA183" i="34"/>
  <c r="BB183" i="34"/>
  <c r="BC183" i="34"/>
  <c r="BD183" i="34"/>
  <c r="BE183" i="34"/>
  <c r="BF183" i="34"/>
  <c r="BG183" i="34"/>
  <c r="BH183" i="34"/>
  <c r="BI183" i="34"/>
  <c r="BJ183" i="34"/>
  <c r="BK183" i="34"/>
  <c r="BL183" i="34"/>
  <c r="BM183" i="34"/>
  <c r="BN183" i="34"/>
  <c r="BO183" i="34"/>
  <c r="BP183" i="34"/>
  <c r="BQ183" i="34"/>
  <c r="BR183" i="34"/>
  <c r="BS183" i="34"/>
  <c r="BT183" i="34"/>
  <c r="BU183" i="34"/>
  <c r="BV183" i="34"/>
  <c r="BW183" i="34"/>
  <c r="BX183" i="34"/>
  <c r="BY183" i="34"/>
  <c r="BZ183" i="34"/>
  <c r="AU184" i="34"/>
  <c r="AV184" i="34"/>
  <c r="AW184" i="34"/>
  <c r="CA184" i="34" s="1"/>
  <c r="AX184" i="34"/>
  <c r="AY184" i="34"/>
  <c r="AZ184" i="34"/>
  <c r="BA184" i="34"/>
  <c r="BB184" i="34"/>
  <c r="BC184" i="34"/>
  <c r="BD184" i="34"/>
  <c r="BE184" i="34"/>
  <c r="BF184" i="34"/>
  <c r="BG184" i="34"/>
  <c r="BH184" i="34"/>
  <c r="BI184" i="34"/>
  <c r="BJ184" i="34"/>
  <c r="BK184" i="34"/>
  <c r="BL184" i="34"/>
  <c r="BM184" i="34"/>
  <c r="BN184" i="34"/>
  <c r="BO184" i="34"/>
  <c r="BP184" i="34"/>
  <c r="BQ184" i="34"/>
  <c r="BR184" i="34"/>
  <c r="BS184" i="34"/>
  <c r="BT184" i="34"/>
  <c r="BU184" i="34"/>
  <c r="BV184" i="34"/>
  <c r="BW184" i="34"/>
  <c r="BX184" i="34"/>
  <c r="BY184" i="34"/>
  <c r="BZ184" i="34"/>
  <c r="AU185" i="34"/>
  <c r="AV185" i="34"/>
  <c r="AW185" i="34"/>
  <c r="AX185" i="34"/>
  <c r="AY185" i="34"/>
  <c r="AZ185" i="34"/>
  <c r="BA185" i="34"/>
  <c r="BB185" i="34"/>
  <c r="BC185" i="34"/>
  <c r="BD185" i="34"/>
  <c r="BE185" i="34"/>
  <c r="BF185" i="34"/>
  <c r="BG185" i="34"/>
  <c r="BH185" i="34"/>
  <c r="BI185" i="34"/>
  <c r="BJ185" i="34"/>
  <c r="BK185" i="34"/>
  <c r="BL185" i="34"/>
  <c r="BM185" i="34"/>
  <c r="BN185" i="34"/>
  <c r="BO185" i="34"/>
  <c r="BP185" i="34"/>
  <c r="BQ185" i="34"/>
  <c r="BR185" i="34"/>
  <c r="BS185" i="34"/>
  <c r="BT185" i="34"/>
  <c r="BU185" i="34"/>
  <c r="BV185" i="34"/>
  <c r="BW185" i="34"/>
  <c r="BX185" i="34"/>
  <c r="BY185" i="34"/>
  <c r="BZ185" i="34"/>
  <c r="AU186" i="34"/>
  <c r="AV186" i="34"/>
  <c r="CA186" i="34" s="1"/>
  <c r="AW186" i="34"/>
  <c r="AX186" i="34"/>
  <c r="AY186" i="34"/>
  <c r="AZ186" i="34"/>
  <c r="BA186" i="34"/>
  <c r="BB186" i="34"/>
  <c r="BC186" i="34"/>
  <c r="BD186" i="34"/>
  <c r="BE186" i="34"/>
  <c r="BF186" i="34"/>
  <c r="BG186" i="34"/>
  <c r="BH186" i="34"/>
  <c r="BI186" i="34"/>
  <c r="BJ186" i="34"/>
  <c r="BK186" i="34"/>
  <c r="BL186" i="34"/>
  <c r="BM186" i="34"/>
  <c r="BN186" i="34"/>
  <c r="BO186" i="34"/>
  <c r="BP186" i="34"/>
  <c r="BQ186" i="34"/>
  <c r="BR186" i="34"/>
  <c r="BS186" i="34"/>
  <c r="BT186" i="34"/>
  <c r="BU186" i="34"/>
  <c r="BV186" i="34"/>
  <c r="BW186" i="34"/>
  <c r="BX186" i="34"/>
  <c r="BY186" i="34"/>
  <c r="BZ186" i="34"/>
  <c r="AU187" i="34"/>
  <c r="AV187" i="34"/>
  <c r="AW187" i="34"/>
  <c r="AX187" i="34"/>
  <c r="AY187" i="34"/>
  <c r="AZ187" i="34"/>
  <c r="BA187" i="34"/>
  <c r="BB187" i="34"/>
  <c r="BC187" i="34"/>
  <c r="BD187" i="34"/>
  <c r="BE187" i="34"/>
  <c r="BF187" i="34"/>
  <c r="BG187" i="34"/>
  <c r="BH187" i="34"/>
  <c r="BI187" i="34"/>
  <c r="BJ187" i="34"/>
  <c r="BK187" i="34"/>
  <c r="BL187" i="34"/>
  <c r="BM187" i="34"/>
  <c r="BN187" i="34"/>
  <c r="BO187" i="34"/>
  <c r="BP187" i="34"/>
  <c r="BQ187" i="34"/>
  <c r="BR187" i="34"/>
  <c r="BS187" i="34"/>
  <c r="BT187" i="34"/>
  <c r="BU187" i="34"/>
  <c r="BV187" i="34"/>
  <c r="BW187" i="34"/>
  <c r="BX187" i="34"/>
  <c r="BY187" i="34"/>
  <c r="BZ187" i="34"/>
  <c r="AU188" i="34"/>
  <c r="AV188" i="34"/>
  <c r="CA188" i="34" s="1"/>
  <c r="AW188" i="34"/>
  <c r="AX188" i="34"/>
  <c r="AY188" i="34"/>
  <c r="AZ188" i="34"/>
  <c r="BA188" i="34"/>
  <c r="BB188" i="34"/>
  <c r="BC188" i="34"/>
  <c r="BD188" i="34"/>
  <c r="BE188" i="34"/>
  <c r="BF188" i="34"/>
  <c r="BG188" i="34"/>
  <c r="BH188" i="34"/>
  <c r="BI188" i="34"/>
  <c r="BJ188" i="34"/>
  <c r="BK188" i="34"/>
  <c r="BL188" i="34"/>
  <c r="BM188" i="34"/>
  <c r="BN188" i="34"/>
  <c r="BO188" i="34"/>
  <c r="BP188" i="34"/>
  <c r="BQ188" i="34"/>
  <c r="BR188" i="34"/>
  <c r="BS188" i="34"/>
  <c r="BT188" i="34"/>
  <c r="BU188" i="34"/>
  <c r="BV188" i="34"/>
  <c r="BW188" i="34"/>
  <c r="BX188" i="34"/>
  <c r="BY188" i="34"/>
  <c r="BZ188" i="34"/>
  <c r="AU189" i="34"/>
  <c r="AV189" i="34"/>
  <c r="AW189" i="34"/>
  <c r="AX189" i="34"/>
  <c r="AY189" i="34"/>
  <c r="AZ189" i="34"/>
  <c r="BA189" i="34"/>
  <c r="BB189" i="34"/>
  <c r="BC189" i="34"/>
  <c r="BD189" i="34"/>
  <c r="BE189" i="34"/>
  <c r="BF189" i="34"/>
  <c r="BG189" i="34"/>
  <c r="BH189" i="34"/>
  <c r="BI189" i="34"/>
  <c r="BJ189" i="34"/>
  <c r="BK189" i="34"/>
  <c r="BL189" i="34"/>
  <c r="BM189" i="34"/>
  <c r="BN189" i="34"/>
  <c r="BO189" i="34"/>
  <c r="BP189" i="34"/>
  <c r="BQ189" i="34"/>
  <c r="BR189" i="34"/>
  <c r="BS189" i="34"/>
  <c r="BT189" i="34"/>
  <c r="BU189" i="34"/>
  <c r="BV189" i="34"/>
  <c r="BW189" i="34"/>
  <c r="BX189" i="34"/>
  <c r="BY189" i="34"/>
  <c r="BZ189" i="34"/>
  <c r="AU190" i="34"/>
  <c r="AV190" i="34"/>
  <c r="AW190" i="34"/>
  <c r="AX190" i="34"/>
  <c r="AY190" i="34"/>
  <c r="AZ190" i="34"/>
  <c r="BA190" i="34"/>
  <c r="BB190" i="34"/>
  <c r="BC190" i="34"/>
  <c r="BD190" i="34"/>
  <c r="BE190" i="34"/>
  <c r="BF190" i="34"/>
  <c r="BG190" i="34"/>
  <c r="BH190" i="34"/>
  <c r="BI190" i="34"/>
  <c r="BJ190" i="34"/>
  <c r="BK190" i="34"/>
  <c r="BL190" i="34"/>
  <c r="BM190" i="34"/>
  <c r="BN190" i="34"/>
  <c r="BO190" i="34"/>
  <c r="BP190" i="34"/>
  <c r="BQ190" i="34"/>
  <c r="BR190" i="34"/>
  <c r="BS190" i="34"/>
  <c r="BT190" i="34"/>
  <c r="BU190" i="34"/>
  <c r="BV190" i="34"/>
  <c r="BW190" i="34"/>
  <c r="BX190" i="34"/>
  <c r="BY190" i="34"/>
  <c r="BZ190" i="34"/>
  <c r="CA190" i="34"/>
  <c r="AU191" i="34"/>
  <c r="AV191" i="34"/>
  <c r="AW191" i="34"/>
  <c r="AX191" i="34"/>
  <c r="AY191" i="34"/>
  <c r="AZ191" i="34"/>
  <c r="BA191" i="34"/>
  <c r="BB191" i="34"/>
  <c r="BC191" i="34"/>
  <c r="BD191" i="34"/>
  <c r="BE191" i="34"/>
  <c r="BF191" i="34"/>
  <c r="BG191" i="34"/>
  <c r="BH191" i="34"/>
  <c r="BI191" i="34"/>
  <c r="BJ191" i="34"/>
  <c r="BK191" i="34"/>
  <c r="BL191" i="34"/>
  <c r="BM191" i="34"/>
  <c r="BN191" i="34"/>
  <c r="BO191" i="34"/>
  <c r="BP191" i="34"/>
  <c r="BQ191" i="34"/>
  <c r="BR191" i="34"/>
  <c r="BS191" i="34"/>
  <c r="BT191" i="34"/>
  <c r="BU191" i="34"/>
  <c r="BV191" i="34"/>
  <c r="BW191" i="34"/>
  <c r="BX191" i="34"/>
  <c r="BY191" i="34"/>
  <c r="BZ191" i="34"/>
  <c r="AU192" i="34"/>
  <c r="AV192" i="34"/>
  <c r="AW192" i="34"/>
  <c r="CA192" i="34" s="1"/>
  <c r="AX192" i="34"/>
  <c r="AY192" i="34"/>
  <c r="AZ192" i="34"/>
  <c r="BA192" i="34"/>
  <c r="BB192" i="34"/>
  <c r="BC192" i="34"/>
  <c r="BD192" i="34"/>
  <c r="BE192" i="34"/>
  <c r="BF192" i="34"/>
  <c r="BG192" i="34"/>
  <c r="BH192" i="34"/>
  <c r="BI192" i="34"/>
  <c r="BJ192" i="34"/>
  <c r="BK192" i="34"/>
  <c r="BL192" i="34"/>
  <c r="BM192" i="34"/>
  <c r="BN192" i="34"/>
  <c r="BO192" i="34"/>
  <c r="BP192" i="34"/>
  <c r="BQ192" i="34"/>
  <c r="BR192" i="34"/>
  <c r="BS192" i="34"/>
  <c r="BT192" i="34"/>
  <c r="BU192" i="34"/>
  <c r="BV192" i="34"/>
  <c r="BW192" i="34"/>
  <c r="BX192" i="34"/>
  <c r="BY192" i="34"/>
  <c r="BZ192" i="34"/>
  <c r="AU193" i="34"/>
  <c r="AV193" i="34"/>
  <c r="AW193" i="34"/>
  <c r="AX193" i="34"/>
  <c r="AY193" i="34"/>
  <c r="AZ193" i="34"/>
  <c r="BA193" i="34"/>
  <c r="BB193" i="34"/>
  <c r="BC193" i="34"/>
  <c r="BD193" i="34"/>
  <c r="BE193" i="34"/>
  <c r="BF193" i="34"/>
  <c r="BG193" i="34"/>
  <c r="BH193" i="34"/>
  <c r="BI193" i="34"/>
  <c r="BJ193" i="34"/>
  <c r="BK193" i="34"/>
  <c r="BL193" i="34"/>
  <c r="BM193" i="34"/>
  <c r="BN193" i="34"/>
  <c r="BO193" i="34"/>
  <c r="BP193" i="34"/>
  <c r="BQ193" i="34"/>
  <c r="BR193" i="34"/>
  <c r="BS193" i="34"/>
  <c r="BT193" i="34"/>
  <c r="BU193" i="34"/>
  <c r="BV193" i="34"/>
  <c r="BW193" i="34"/>
  <c r="BX193" i="34"/>
  <c r="BY193" i="34"/>
  <c r="BZ193" i="34"/>
  <c r="AU194" i="34"/>
  <c r="AV194" i="34"/>
  <c r="CA194" i="34" s="1"/>
  <c r="AW194" i="34"/>
  <c r="AX194" i="34"/>
  <c r="AY194" i="34"/>
  <c r="AZ194" i="34"/>
  <c r="BA194" i="34"/>
  <c r="BB194" i="34"/>
  <c r="BC194" i="34"/>
  <c r="BD194" i="34"/>
  <c r="BE194" i="34"/>
  <c r="BF194" i="34"/>
  <c r="BG194" i="34"/>
  <c r="BH194" i="34"/>
  <c r="BI194" i="34"/>
  <c r="BJ194" i="34"/>
  <c r="BK194" i="34"/>
  <c r="BL194" i="34"/>
  <c r="BM194" i="34"/>
  <c r="BN194" i="34"/>
  <c r="BO194" i="34"/>
  <c r="BP194" i="34"/>
  <c r="BQ194" i="34"/>
  <c r="BR194" i="34"/>
  <c r="BS194" i="34"/>
  <c r="BT194" i="34"/>
  <c r="BU194" i="34"/>
  <c r="BV194" i="34"/>
  <c r="BW194" i="34"/>
  <c r="BX194" i="34"/>
  <c r="BY194" i="34"/>
  <c r="BZ194" i="34"/>
  <c r="AU195" i="34"/>
  <c r="AV195" i="34"/>
  <c r="AW195" i="34"/>
  <c r="AX195" i="34"/>
  <c r="AY195" i="34"/>
  <c r="AZ195" i="34"/>
  <c r="BA195" i="34"/>
  <c r="BB195" i="34"/>
  <c r="BC195" i="34"/>
  <c r="BD195" i="34"/>
  <c r="BE195" i="34"/>
  <c r="BF195" i="34"/>
  <c r="BG195" i="34"/>
  <c r="BH195" i="34"/>
  <c r="BI195" i="34"/>
  <c r="BJ195" i="34"/>
  <c r="BK195" i="34"/>
  <c r="BL195" i="34"/>
  <c r="BM195" i="34"/>
  <c r="BN195" i="34"/>
  <c r="BO195" i="34"/>
  <c r="BP195" i="34"/>
  <c r="BQ195" i="34"/>
  <c r="BR195" i="34"/>
  <c r="BS195" i="34"/>
  <c r="BT195" i="34"/>
  <c r="BU195" i="34"/>
  <c r="BV195" i="34"/>
  <c r="BW195" i="34"/>
  <c r="BX195" i="34"/>
  <c r="BY195" i="34"/>
  <c r="BZ195" i="34"/>
  <c r="AU196" i="34"/>
  <c r="AV196" i="34"/>
  <c r="CA196" i="34" s="1"/>
  <c r="AW196" i="34"/>
  <c r="AX196" i="34"/>
  <c r="AY196" i="34"/>
  <c r="AZ196" i="34"/>
  <c r="BA196" i="34"/>
  <c r="BB196" i="34"/>
  <c r="BC196" i="34"/>
  <c r="BD196" i="34"/>
  <c r="BE196" i="34"/>
  <c r="BF196" i="34"/>
  <c r="BG196" i="34"/>
  <c r="BH196" i="34"/>
  <c r="BI196" i="34"/>
  <c r="BJ196" i="34"/>
  <c r="BK196" i="34"/>
  <c r="BL196" i="34"/>
  <c r="BM196" i="34"/>
  <c r="BN196" i="34"/>
  <c r="BO196" i="34"/>
  <c r="BP196" i="34"/>
  <c r="BQ196" i="34"/>
  <c r="BR196" i="34"/>
  <c r="BS196" i="34"/>
  <c r="BT196" i="34"/>
  <c r="BU196" i="34"/>
  <c r="BV196" i="34"/>
  <c r="BW196" i="34"/>
  <c r="BX196" i="34"/>
  <c r="BY196" i="34"/>
  <c r="BZ196" i="34"/>
  <c r="AU197" i="34"/>
  <c r="AV197" i="34"/>
  <c r="AW197" i="34"/>
  <c r="AX197" i="34"/>
  <c r="AY197" i="34"/>
  <c r="AZ197" i="34"/>
  <c r="BA197" i="34"/>
  <c r="BB197" i="34"/>
  <c r="BC197" i="34"/>
  <c r="BD197" i="34"/>
  <c r="BE197" i="34"/>
  <c r="BF197" i="34"/>
  <c r="BG197" i="34"/>
  <c r="BH197" i="34"/>
  <c r="BI197" i="34"/>
  <c r="BJ197" i="34"/>
  <c r="BK197" i="34"/>
  <c r="BL197" i="34"/>
  <c r="BM197" i="34"/>
  <c r="BN197" i="34"/>
  <c r="BO197" i="34"/>
  <c r="BP197" i="34"/>
  <c r="BQ197" i="34"/>
  <c r="BR197" i="34"/>
  <c r="BS197" i="34"/>
  <c r="BT197" i="34"/>
  <c r="BU197" i="34"/>
  <c r="BV197" i="34"/>
  <c r="BW197" i="34"/>
  <c r="BX197" i="34"/>
  <c r="BY197" i="34"/>
  <c r="BZ197" i="34"/>
  <c r="AU198" i="34"/>
  <c r="AV198" i="34"/>
  <c r="AW198" i="34"/>
  <c r="AX198" i="34"/>
  <c r="AY198" i="34"/>
  <c r="AZ198" i="34"/>
  <c r="BA198" i="34"/>
  <c r="BB198" i="34"/>
  <c r="BC198" i="34"/>
  <c r="BD198" i="34"/>
  <c r="BE198" i="34"/>
  <c r="BF198" i="34"/>
  <c r="BG198" i="34"/>
  <c r="BH198" i="34"/>
  <c r="BI198" i="34"/>
  <c r="BJ198" i="34"/>
  <c r="BK198" i="34"/>
  <c r="BL198" i="34"/>
  <c r="BM198" i="34"/>
  <c r="BN198" i="34"/>
  <c r="BO198" i="34"/>
  <c r="BP198" i="34"/>
  <c r="BQ198" i="34"/>
  <c r="BR198" i="34"/>
  <c r="BS198" i="34"/>
  <c r="BT198" i="34"/>
  <c r="BU198" i="34"/>
  <c r="BV198" i="34"/>
  <c r="BW198" i="34"/>
  <c r="BX198" i="34"/>
  <c r="BY198" i="34"/>
  <c r="BZ198" i="34"/>
  <c r="CA198" i="34"/>
  <c r="AU199" i="34"/>
  <c r="AV199" i="34"/>
  <c r="AW199" i="34"/>
  <c r="AX199" i="34"/>
  <c r="AY199" i="34"/>
  <c r="AZ199" i="34"/>
  <c r="BA199" i="34"/>
  <c r="BB199" i="34"/>
  <c r="BC199" i="34"/>
  <c r="BD199" i="34"/>
  <c r="BE199" i="34"/>
  <c r="BF199" i="34"/>
  <c r="BG199" i="34"/>
  <c r="BH199" i="34"/>
  <c r="BI199" i="34"/>
  <c r="BJ199" i="34"/>
  <c r="BK199" i="34"/>
  <c r="BL199" i="34"/>
  <c r="BM199" i="34"/>
  <c r="BN199" i="34"/>
  <c r="BO199" i="34"/>
  <c r="BP199" i="34"/>
  <c r="BQ199" i="34"/>
  <c r="BR199" i="34"/>
  <c r="BS199" i="34"/>
  <c r="BT199" i="34"/>
  <c r="BU199" i="34"/>
  <c r="BV199" i="34"/>
  <c r="BW199" i="34"/>
  <c r="BX199" i="34"/>
  <c r="BY199" i="34"/>
  <c r="BZ199" i="34"/>
  <c r="AU200" i="34"/>
  <c r="AV200" i="34"/>
  <c r="AW200" i="34"/>
  <c r="CA200" i="34" s="1"/>
  <c r="AX200" i="34"/>
  <c r="AY200" i="34"/>
  <c r="AZ200" i="34"/>
  <c r="BA200" i="34"/>
  <c r="BB200" i="34"/>
  <c r="BC200" i="34"/>
  <c r="BD200" i="34"/>
  <c r="BE200" i="34"/>
  <c r="BF200" i="34"/>
  <c r="BG200" i="34"/>
  <c r="BH200" i="34"/>
  <c r="BI200" i="34"/>
  <c r="BJ200" i="34"/>
  <c r="BK200" i="34"/>
  <c r="BL200" i="34"/>
  <c r="BM200" i="34"/>
  <c r="BN200" i="34"/>
  <c r="BO200" i="34"/>
  <c r="BP200" i="34"/>
  <c r="BQ200" i="34"/>
  <c r="BR200" i="34"/>
  <c r="BS200" i="34"/>
  <c r="BT200" i="34"/>
  <c r="BU200" i="34"/>
  <c r="BV200" i="34"/>
  <c r="BW200" i="34"/>
  <c r="BX200" i="34"/>
  <c r="BY200" i="34"/>
  <c r="BZ200" i="34"/>
  <c r="AU201" i="34"/>
  <c r="AV201" i="34"/>
  <c r="AW201" i="34"/>
  <c r="AX201" i="34"/>
  <c r="AY201" i="34"/>
  <c r="AZ201" i="34"/>
  <c r="BA201" i="34"/>
  <c r="BB201" i="34"/>
  <c r="BC201" i="34"/>
  <c r="BD201" i="34"/>
  <c r="BE201" i="34"/>
  <c r="BF201" i="34"/>
  <c r="BG201" i="34"/>
  <c r="BH201" i="34"/>
  <c r="BI201" i="34"/>
  <c r="BJ201" i="34"/>
  <c r="BK201" i="34"/>
  <c r="BL201" i="34"/>
  <c r="BM201" i="34"/>
  <c r="BN201" i="34"/>
  <c r="BO201" i="34"/>
  <c r="BP201" i="34"/>
  <c r="BQ201" i="34"/>
  <c r="BR201" i="34"/>
  <c r="BS201" i="34"/>
  <c r="BT201" i="34"/>
  <c r="BU201" i="34"/>
  <c r="BV201" i="34"/>
  <c r="BW201" i="34"/>
  <c r="BX201" i="34"/>
  <c r="BY201" i="34"/>
  <c r="BZ201" i="34"/>
  <c r="AU202" i="34"/>
  <c r="AV202" i="34"/>
  <c r="CA202" i="34" s="1"/>
  <c r="AW202" i="34"/>
  <c r="AX202" i="34"/>
  <c r="AY202" i="34"/>
  <c r="AZ202" i="34"/>
  <c r="BA202" i="34"/>
  <c r="BB202" i="34"/>
  <c r="BC202" i="34"/>
  <c r="BD202" i="34"/>
  <c r="BE202" i="34"/>
  <c r="BF202" i="34"/>
  <c r="BG202" i="34"/>
  <c r="BH202" i="34"/>
  <c r="BI202" i="34"/>
  <c r="BJ202" i="34"/>
  <c r="BK202" i="34"/>
  <c r="BL202" i="34"/>
  <c r="BM202" i="34"/>
  <c r="BN202" i="34"/>
  <c r="BO202" i="34"/>
  <c r="BP202" i="34"/>
  <c r="BQ202" i="34"/>
  <c r="BR202" i="34"/>
  <c r="BS202" i="34"/>
  <c r="BT202" i="34"/>
  <c r="BU202" i="34"/>
  <c r="BV202" i="34"/>
  <c r="BW202" i="34"/>
  <c r="BX202" i="34"/>
  <c r="BY202" i="34"/>
  <c r="BZ202" i="34"/>
  <c r="AU203" i="34"/>
  <c r="AV203" i="34"/>
  <c r="AW203" i="34"/>
  <c r="AX203" i="34"/>
  <c r="AY203" i="34"/>
  <c r="AZ203" i="34"/>
  <c r="BA203" i="34"/>
  <c r="BB203" i="34"/>
  <c r="BC203" i="34"/>
  <c r="BD203" i="34"/>
  <c r="BE203" i="34"/>
  <c r="BF203" i="34"/>
  <c r="BG203" i="34"/>
  <c r="BH203" i="34"/>
  <c r="BI203" i="34"/>
  <c r="BJ203" i="34"/>
  <c r="BK203" i="34"/>
  <c r="BL203" i="34"/>
  <c r="BM203" i="34"/>
  <c r="BN203" i="34"/>
  <c r="BO203" i="34"/>
  <c r="BP203" i="34"/>
  <c r="BQ203" i="34"/>
  <c r="BR203" i="34"/>
  <c r="BS203" i="34"/>
  <c r="BT203" i="34"/>
  <c r="BU203" i="34"/>
  <c r="BV203" i="34"/>
  <c r="BW203" i="34"/>
  <c r="BX203" i="34"/>
  <c r="BY203" i="34"/>
  <c r="BZ203" i="34"/>
  <c r="AU204" i="34"/>
  <c r="AV204" i="34"/>
  <c r="CA204" i="34" s="1"/>
  <c r="AW204" i="34"/>
  <c r="AX204" i="34"/>
  <c r="AY204" i="34"/>
  <c r="AZ204" i="34"/>
  <c r="BA204" i="34"/>
  <c r="BB204" i="34"/>
  <c r="BC204" i="34"/>
  <c r="BD204" i="34"/>
  <c r="BE204" i="34"/>
  <c r="BF204" i="34"/>
  <c r="BG204" i="34"/>
  <c r="BH204" i="34"/>
  <c r="BI204" i="34"/>
  <c r="BJ204" i="34"/>
  <c r="BK204" i="34"/>
  <c r="BL204" i="34"/>
  <c r="BM204" i="34"/>
  <c r="BN204" i="34"/>
  <c r="BO204" i="34"/>
  <c r="BP204" i="34"/>
  <c r="BQ204" i="34"/>
  <c r="BR204" i="34"/>
  <c r="BS204" i="34"/>
  <c r="BT204" i="34"/>
  <c r="BU204" i="34"/>
  <c r="BV204" i="34"/>
  <c r="BW204" i="34"/>
  <c r="BX204" i="34"/>
  <c r="BY204" i="34"/>
  <c r="BZ204" i="34"/>
  <c r="AU205" i="34"/>
  <c r="AV205" i="34"/>
  <c r="AW205" i="34"/>
  <c r="AX205" i="34"/>
  <c r="AY205" i="34"/>
  <c r="AZ205" i="34"/>
  <c r="BA205" i="34"/>
  <c r="BB205" i="34"/>
  <c r="BC205" i="34"/>
  <c r="BD205" i="34"/>
  <c r="BE205" i="34"/>
  <c r="BF205" i="34"/>
  <c r="BG205" i="34"/>
  <c r="BH205" i="34"/>
  <c r="BI205" i="34"/>
  <c r="BJ205" i="34"/>
  <c r="BK205" i="34"/>
  <c r="BL205" i="34"/>
  <c r="BM205" i="34"/>
  <c r="BN205" i="34"/>
  <c r="BO205" i="34"/>
  <c r="BP205" i="34"/>
  <c r="BQ205" i="34"/>
  <c r="BR205" i="34"/>
  <c r="BS205" i="34"/>
  <c r="BT205" i="34"/>
  <c r="BU205" i="34"/>
  <c r="BV205" i="34"/>
  <c r="BW205" i="34"/>
  <c r="BX205" i="34"/>
  <c r="BY205" i="34"/>
  <c r="BZ205" i="34"/>
  <c r="AU206" i="34"/>
  <c r="AV206" i="34"/>
  <c r="AW206" i="34"/>
  <c r="AX206" i="34"/>
  <c r="AY206" i="34"/>
  <c r="AZ206" i="34"/>
  <c r="BA206" i="34"/>
  <c r="BB206" i="34"/>
  <c r="BC206" i="34"/>
  <c r="BD206" i="34"/>
  <c r="BE206" i="34"/>
  <c r="BF206" i="34"/>
  <c r="BG206" i="34"/>
  <c r="BH206" i="34"/>
  <c r="BI206" i="34"/>
  <c r="BJ206" i="34"/>
  <c r="BK206" i="34"/>
  <c r="BL206" i="34"/>
  <c r="BM206" i="34"/>
  <c r="BN206" i="34"/>
  <c r="BO206" i="34"/>
  <c r="BP206" i="34"/>
  <c r="BQ206" i="34"/>
  <c r="BR206" i="34"/>
  <c r="BS206" i="34"/>
  <c r="BT206" i="34"/>
  <c r="BU206" i="34"/>
  <c r="BV206" i="34"/>
  <c r="BW206" i="34"/>
  <c r="BX206" i="34"/>
  <c r="BY206" i="34"/>
  <c r="BZ206" i="34"/>
  <c r="CA206" i="34"/>
  <c r="AU207" i="34"/>
  <c r="AV207" i="34"/>
  <c r="AW207" i="34"/>
  <c r="AX207" i="34"/>
  <c r="AY207" i="34"/>
  <c r="AZ207" i="34"/>
  <c r="BA207" i="34"/>
  <c r="BB207" i="34"/>
  <c r="BC207" i="34"/>
  <c r="BD207" i="34"/>
  <c r="BE207" i="34"/>
  <c r="BF207" i="34"/>
  <c r="BG207" i="34"/>
  <c r="BH207" i="34"/>
  <c r="BI207" i="34"/>
  <c r="BJ207" i="34"/>
  <c r="BK207" i="34"/>
  <c r="BL207" i="34"/>
  <c r="BM207" i="34"/>
  <c r="BN207" i="34"/>
  <c r="BO207" i="34"/>
  <c r="BP207" i="34"/>
  <c r="BQ207" i="34"/>
  <c r="BR207" i="34"/>
  <c r="BS207" i="34"/>
  <c r="BT207" i="34"/>
  <c r="BU207" i="34"/>
  <c r="BV207" i="34"/>
  <c r="BW207" i="34"/>
  <c r="BX207" i="34"/>
  <c r="BY207" i="34"/>
  <c r="BZ207" i="34"/>
  <c r="AU208" i="34"/>
  <c r="AV208" i="34"/>
  <c r="AW208" i="34"/>
  <c r="CA208" i="34" s="1"/>
  <c r="AX208" i="34"/>
  <c r="AY208" i="34"/>
  <c r="AZ208" i="34"/>
  <c r="BA208" i="34"/>
  <c r="BB208" i="34"/>
  <c r="BC208" i="34"/>
  <c r="BD208" i="34"/>
  <c r="BE208" i="34"/>
  <c r="BF208" i="34"/>
  <c r="BG208" i="34"/>
  <c r="BH208" i="34"/>
  <c r="BI208" i="34"/>
  <c r="BJ208" i="34"/>
  <c r="BK208" i="34"/>
  <c r="BL208" i="34"/>
  <c r="BM208" i="34"/>
  <c r="BN208" i="34"/>
  <c r="BO208" i="34"/>
  <c r="BP208" i="34"/>
  <c r="BQ208" i="34"/>
  <c r="BR208" i="34"/>
  <c r="BS208" i="34"/>
  <c r="BT208" i="34"/>
  <c r="BU208" i="34"/>
  <c r="BV208" i="34"/>
  <c r="BW208" i="34"/>
  <c r="BX208" i="34"/>
  <c r="BY208" i="34"/>
  <c r="BZ208" i="34"/>
  <c r="AU209" i="34"/>
  <c r="AV209" i="34"/>
  <c r="AW209" i="34"/>
  <c r="AX209" i="34"/>
  <c r="AY209" i="34"/>
  <c r="AZ209" i="34"/>
  <c r="BA209" i="34"/>
  <c r="BB209" i="34"/>
  <c r="BC209" i="34"/>
  <c r="BD209" i="34"/>
  <c r="BE209" i="34"/>
  <c r="BF209" i="34"/>
  <c r="BG209" i="34"/>
  <c r="BH209" i="34"/>
  <c r="BI209" i="34"/>
  <c r="BJ209" i="34"/>
  <c r="BK209" i="34"/>
  <c r="BL209" i="34"/>
  <c r="BM209" i="34"/>
  <c r="BN209" i="34"/>
  <c r="BO209" i="34"/>
  <c r="BP209" i="34"/>
  <c r="BQ209" i="34"/>
  <c r="BR209" i="34"/>
  <c r="BS209" i="34"/>
  <c r="BT209" i="34"/>
  <c r="BU209" i="34"/>
  <c r="BV209" i="34"/>
  <c r="BW209" i="34"/>
  <c r="BX209" i="34"/>
  <c r="BY209" i="34"/>
  <c r="BZ209" i="34"/>
  <c r="AU210" i="34"/>
  <c r="AV210" i="34"/>
  <c r="CA210" i="34" s="1"/>
  <c r="AW210" i="34"/>
  <c r="AX210" i="34"/>
  <c r="AY210" i="34"/>
  <c r="AZ210" i="34"/>
  <c r="BA210" i="34"/>
  <c r="BB210" i="34"/>
  <c r="BC210" i="34"/>
  <c r="BD210" i="34"/>
  <c r="BE210" i="34"/>
  <c r="BF210" i="34"/>
  <c r="BG210" i="34"/>
  <c r="BH210" i="34"/>
  <c r="BI210" i="34"/>
  <c r="BJ210" i="34"/>
  <c r="BK210" i="34"/>
  <c r="BL210" i="34"/>
  <c r="BM210" i="34"/>
  <c r="BN210" i="34"/>
  <c r="BO210" i="34"/>
  <c r="BP210" i="34"/>
  <c r="BQ210" i="34"/>
  <c r="BR210" i="34"/>
  <c r="BS210" i="34"/>
  <c r="BT210" i="34"/>
  <c r="BU210" i="34"/>
  <c r="BV210" i="34"/>
  <c r="BW210" i="34"/>
  <c r="BX210" i="34"/>
  <c r="BY210" i="34"/>
  <c r="BZ210" i="34"/>
  <c r="AU211" i="34"/>
  <c r="AV211" i="34"/>
  <c r="AW211" i="34"/>
  <c r="AX211" i="34"/>
  <c r="AY211" i="34"/>
  <c r="AZ211" i="34"/>
  <c r="BA211" i="34"/>
  <c r="BB211" i="34"/>
  <c r="BC211" i="34"/>
  <c r="BD211" i="34"/>
  <c r="BE211" i="34"/>
  <c r="BF211" i="34"/>
  <c r="BG211" i="34"/>
  <c r="BH211" i="34"/>
  <c r="BI211" i="34"/>
  <c r="BJ211" i="34"/>
  <c r="BK211" i="34"/>
  <c r="BL211" i="34"/>
  <c r="BM211" i="34"/>
  <c r="BN211" i="34"/>
  <c r="BO211" i="34"/>
  <c r="BP211" i="34"/>
  <c r="BQ211" i="34"/>
  <c r="BR211" i="34"/>
  <c r="BS211" i="34"/>
  <c r="BT211" i="34"/>
  <c r="BU211" i="34"/>
  <c r="BV211" i="34"/>
  <c r="BW211" i="34"/>
  <c r="BX211" i="34"/>
  <c r="BY211" i="34"/>
  <c r="BZ211" i="34"/>
  <c r="AU212" i="34"/>
  <c r="AV212" i="34"/>
  <c r="CA212" i="34" s="1"/>
  <c r="AW212" i="34"/>
  <c r="AX212" i="34"/>
  <c r="AY212" i="34"/>
  <c r="AZ212" i="34"/>
  <c r="BA212" i="34"/>
  <c r="BB212" i="34"/>
  <c r="BC212" i="34"/>
  <c r="BD212" i="34"/>
  <c r="BE212" i="34"/>
  <c r="BF212" i="34"/>
  <c r="BG212" i="34"/>
  <c r="BH212" i="34"/>
  <c r="BI212" i="34"/>
  <c r="BJ212" i="34"/>
  <c r="BK212" i="34"/>
  <c r="BL212" i="34"/>
  <c r="BM212" i="34"/>
  <c r="BN212" i="34"/>
  <c r="BO212" i="34"/>
  <c r="BP212" i="34"/>
  <c r="BQ212" i="34"/>
  <c r="BR212" i="34"/>
  <c r="BS212" i="34"/>
  <c r="BT212" i="34"/>
  <c r="BU212" i="34"/>
  <c r="BV212" i="34"/>
  <c r="BW212" i="34"/>
  <c r="BX212" i="34"/>
  <c r="BY212" i="34"/>
  <c r="BZ212" i="34"/>
  <c r="AU213" i="34"/>
  <c r="AV213" i="34"/>
  <c r="AW213" i="34"/>
  <c r="AX213" i="34"/>
  <c r="AY213" i="34"/>
  <c r="AZ213" i="34"/>
  <c r="BA213" i="34"/>
  <c r="BB213" i="34"/>
  <c r="BC213" i="34"/>
  <c r="BD213" i="34"/>
  <c r="BE213" i="34"/>
  <c r="BF213" i="34"/>
  <c r="BG213" i="34"/>
  <c r="BH213" i="34"/>
  <c r="BI213" i="34"/>
  <c r="BJ213" i="34"/>
  <c r="BK213" i="34"/>
  <c r="BL213" i="34"/>
  <c r="BM213" i="34"/>
  <c r="BN213" i="34"/>
  <c r="BO213" i="34"/>
  <c r="BP213" i="34"/>
  <c r="BQ213" i="34"/>
  <c r="BR213" i="34"/>
  <c r="BS213" i="34"/>
  <c r="BT213" i="34"/>
  <c r="BU213" i="34"/>
  <c r="BV213" i="34"/>
  <c r="BW213" i="34"/>
  <c r="BX213" i="34"/>
  <c r="BY213" i="34"/>
  <c r="BZ213" i="34"/>
  <c r="AU214" i="34"/>
  <c r="AV214" i="34"/>
  <c r="AW214" i="34"/>
  <c r="AX214" i="34"/>
  <c r="AY214" i="34"/>
  <c r="AZ214" i="34"/>
  <c r="BA214" i="34"/>
  <c r="BB214" i="34"/>
  <c r="BC214" i="34"/>
  <c r="BD214" i="34"/>
  <c r="BE214" i="34"/>
  <c r="BF214" i="34"/>
  <c r="BG214" i="34"/>
  <c r="BH214" i="34"/>
  <c r="BI214" i="34"/>
  <c r="BJ214" i="34"/>
  <c r="BK214" i="34"/>
  <c r="BL214" i="34"/>
  <c r="BM214" i="34"/>
  <c r="BN214" i="34"/>
  <c r="BO214" i="34"/>
  <c r="BP214" i="34"/>
  <c r="BQ214" i="34"/>
  <c r="BR214" i="34"/>
  <c r="BS214" i="34"/>
  <c r="BT214" i="34"/>
  <c r="BU214" i="34"/>
  <c r="BV214" i="34"/>
  <c r="BW214" i="34"/>
  <c r="BX214" i="34"/>
  <c r="BY214" i="34"/>
  <c r="BZ214" i="34"/>
  <c r="CA214" i="34"/>
  <c r="AU215" i="34"/>
  <c r="AV215" i="34"/>
  <c r="AW215" i="34"/>
  <c r="AX215" i="34"/>
  <c r="AY215" i="34"/>
  <c r="AZ215" i="34"/>
  <c r="BA215" i="34"/>
  <c r="BB215" i="34"/>
  <c r="BC215" i="34"/>
  <c r="BD215" i="34"/>
  <c r="BE215" i="34"/>
  <c r="BF215" i="34"/>
  <c r="BG215" i="34"/>
  <c r="BH215" i="34"/>
  <c r="BI215" i="34"/>
  <c r="BJ215" i="34"/>
  <c r="BK215" i="34"/>
  <c r="BL215" i="34"/>
  <c r="BM215" i="34"/>
  <c r="BN215" i="34"/>
  <c r="BO215" i="34"/>
  <c r="BP215" i="34"/>
  <c r="BQ215" i="34"/>
  <c r="BR215" i="34"/>
  <c r="BS215" i="34"/>
  <c r="BT215" i="34"/>
  <c r="BU215" i="34"/>
  <c r="BV215" i="34"/>
  <c r="BW215" i="34"/>
  <c r="BX215" i="34"/>
  <c r="BY215" i="34"/>
  <c r="BZ215" i="34"/>
  <c r="AU216" i="34"/>
  <c r="AV216" i="34"/>
  <c r="AW216" i="34"/>
  <c r="CA216" i="34" s="1"/>
  <c r="AX216" i="34"/>
  <c r="AY216" i="34"/>
  <c r="AZ216" i="34"/>
  <c r="BA216" i="34"/>
  <c r="BB216" i="34"/>
  <c r="BC216" i="34"/>
  <c r="BD216" i="34"/>
  <c r="BE216" i="34"/>
  <c r="BF216" i="34"/>
  <c r="BG216" i="34"/>
  <c r="BH216" i="34"/>
  <c r="BI216" i="34"/>
  <c r="BJ216" i="34"/>
  <c r="BK216" i="34"/>
  <c r="BL216" i="34"/>
  <c r="BM216" i="34"/>
  <c r="BN216" i="34"/>
  <c r="BO216" i="34"/>
  <c r="BP216" i="34"/>
  <c r="BQ216" i="34"/>
  <c r="BR216" i="34"/>
  <c r="BS216" i="34"/>
  <c r="BT216" i="34"/>
  <c r="BU216" i="34"/>
  <c r="BV216" i="34"/>
  <c r="BW216" i="34"/>
  <c r="BX216" i="34"/>
  <c r="BY216" i="34"/>
  <c r="BZ216" i="34"/>
  <c r="AU217" i="34"/>
  <c r="AV217" i="34"/>
  <c r="AW217" i="34"/>
  <c r="AX217" i="34"/>
  <c r="AY217" i="34"/>
  <c r="AZ217" i="34"/>
  <c r="BA217" i="34"/>
  <c r="BB217" i="34"/>
  <c r="BC217" i="34"/>
  <c r="BD217" i="34"/>
  <c r="BE217" i="34"/>
  <c r="BF217" i="34"/>
  <c r="BG217" i="34"/>
  <c r="BH217" i="34"/>
  <c r="BI217" i="34"/>
  <c r="BJ217" i="34"/>
  <c r="BK217" i="34"/>
  <c r="BL217" i="34"/>
  <c r="BM217" i="34"/>
  <c r="BN217" i="34"/>
  <c r="BO217" i="34"/>
  <c r="BP217" i="34"/>
  <c r="BQ217" i="34"/>
  <c r="BR217" i="34"/>
  <c r="BS217" i="34"/>
  <c r="BT217" i="34"/>
  <c r="BU217" i="34"/>
  <c r="BV217" i="34"/>
  <c r="BW217" i="34"/>
  <c r="BX217" i="34"/>
  <c r="BY217" i="34"/>
  <c r="BZ217" i="34"/>
  <c r="AU218" i="34"/>
  <c r="AV218" i="34"/>
  <c r="CA218" i="34" s="1"/>
  <c r="AW218" i="34"/>
  <c r="AX218" i="34"/>
  <c r="AY218" i="34"/>
  <c r="AZ218" i="34"/>
  <c r="BA218" i="34"/>
  <c r="BB218" i="34"/>
  <c r="BC218" i="34"/>
  <c r="BD218" i="34"/>
  <c r="BE218" i="34"/>
  <c r="BF218" i="34"/>
  <c r="BG218" i="34"/>
  <c r="BH218" i="34"/>
  <c r="BI218" i="34"/>
  <c r="BJ218" i="34"/>
  <c r="BK218" i="34"/>
  <c r="BL218" i="34"/>
  <c r="BM218" i="34"/>
  <c r="BN218" i="34"/>
  <c r="BO218" i="34"/>
  <c r="BP218" i="34"/>
  <c r="BQ218" i="34"/>
  <c r="BR218" i="34"/>
  <c r="BS218" i="34"/>
  <c r="BT218" i="34"/>
  <c r="BU218" i="34"/>
  <c r="BV218" i="34"/>
  <c r="BW218" i="34"/>
  <c r="BX218" i="34"/>
  <c r="BY218" i="34"/>
  <c r="BZ218" i="34"/>
  <c r="AU219" i="34"/>
  <c r="AV219" i="34"/>
  <c r="AW219" i="34"/>
  <c r="AX219" i="34"/>
  <c r="AY219" i="34"/>
  <c r="AZ219" i="34"/>
  <c r="BA219" i="34"/>
  <c r="BB219" i="34"/>
  <c r="BC219" i="34"/>
  <c r="BD219" i="34"/>
  <c r="BE219" i="34"/>
  <c r="BF219" i="34"/>
  <c r="BG219" i="34"/>
  <c r="BH219" i="34"/>
  <c r="BI219" i="34"/>
  <c r="BJ219" i="34"/>
  <c r="BK219" i="34"/>
  <c r="BL219" i="34"/>
  <c r="BM219" i="34"/>
  <c r="BN219" i="34"/>
  <c r="BO219" i="34"/>
  <c r="BP219" i="34"/>
  <c r="BQ219" i="34"/>
  <c r="BR219" i="34"/>
  <c r="BS219" i="34"/>
  <c r="BT219" i="34"/>
  <c r="BU219" i="34"/>
  <c r="BV219" i="34"/>
  <c r="BW219" i="34"/>
  <c r="BX219" i="34"/>
  <c r="BY219" i="34"/>
  <c r="BZ219" i="34"/>
  <c r="AU220" i="34"/>
  <c r="AV220" i="34"/>
  <c r="CA220" i="34" s="1"/>
  <c r="AW220" i="34"/>
  <c r="AX220" i="34"/>
  <c r="AY220" i="34"/>
  <c r="AZ220" i="34"/>
  <c r="BA220" i="34"/>
  <c r="BB220" i="34"/>
  <c r="BC220" i="34"/>
  <c r="BD220" i="34"/>
  <c r="BE220" i="34"/>
  <c r="BF220" i="34"/>
  <c r="BG220" i="34"/>
  <c r="BH220" i="34"/>
  <c r="BI220" i="34"/>
  <c r="BJ220" i="34"/>
  <c r="BK220" i="34"/>
  <c r="BL220" i="34"/>
  <c r="BM220" i="34"/>
  <c r="BN220" i="34"/>
  <c r="BO220" i="34"/>
  <c r="BP220" i="34"/>
  <c r="BQ220" i="34"/>
  <c r="BR220" i="34"/>
  <c r="BS220" i="34"/>
  <c r="BT220" i="34"/>
  <c r="BU220" i="34"/>
  <c r="BV220" i="34"/>
  <c r="BW220" i="34"/>
  <c r="BX220" i="34"/>
  <c r="BY220" i="34"/>
  <c r="BZ220" i="34"/>
  <c r="AU221" i="34"/>
  <c r="AV221" i="34"/>
  <c r="AW221" i="34"/>
  <c r="AX221" i="34"/>
  <c r="AY221" i="34"/>
  <c r="AZ221" i="34"/>
  <c r="BA221" i="34"/>
  <c r="BB221" i="34"/>
  <c r="BC221" i="34"/>
  <c r="BD221" i="34"/>
  <c r="BE221" i="34"/>
  <c r="BF221" i="34"/>
  <c r="BG221" i="34"/>
  <c r="BH221" i="34"/>
  <c r="BI221" i="34"/>
  <c r="BJ221" i="34"/>
  <c r="BK221" i="34"/>
  <c r="BL221" i="34"/>
  <c r="BM221" i="34"/>
  <c r="BN221" i="34"/>
  <c r="BO221" i="34"/>
  <c r="BP221" i="34"/>
  <c r="BQ221" i="34"/>
  <c r="BR221" i="34"/>
  <c r="BS221" i="34"/>
  <c r="BT221" i="34"/>
  <c r="BU221" i="34"/>
  <c r="BV221" i="34"/>
  <c r="BW221" i="34"/>
  <c r="BX221" i="34"/>
  <c r="BY221" i="34"/>
  <c r="BZ221" i="34"/>
  <c r="AU222" i="34"/>
  <c r="AV222" i="34"/>
  <c r="AW222" i="34"/>
  <c r="AX222" i="34"/>
  <c r="AY222" i="34"/>
  <c r="AZ222" i="34"/>
  <c r="BA222" i="34"/>
  <c r="BB222" i="34"/>
  <c r="BC222" i="34"/>
  <c r="BD222" i="34"/>
  <c r="BE222" i="34"/>
  <c r="BF222" i="34"/>
  <c r="BG222" i="34"/>
  <c r="BH222" i="34"/>
  <c r="BI222" i="34"/>
  <c r="BJ222" i="34"/>
  <c r="BK222" i="34"/>
  <c r="BL222" i="34"/>
  <c r="BM222" i="34"/>
  <c r="BN222" i="34"/>
  <c r="BO222" i="34"/>
  <c r="BP222" i="34"/>
  <c r="BQ222" i="34"/>
  <c r="BR222" i="34"/>
  <c r="BS222" i="34"/>
  <c r="BT222" i="34"/>
  <c r="BU222" i="34"/>
  <c r="BV222" i="34"/>
  <c r="BW222" i="34"/>
  <c r="BX222" i="34"/>
  <c r="BY222" i="34"/>
  <c r="BZ222" i="34"/>
  <c r="CA222" i="34"/>
  <c r="AU223" i="34"/>
  <c r="AV223" i="34"/>
  <c r="AW223" i="34"/>
  <c r="AX223" i="34"/>
  <c r="AY223" i="34"/>
  <c r="AZ223" i="34"/>
  <c r="BA223" i="34"/>
  <c r="BB223" i="34"/>
  <c r="BC223" i="34"/>
  <c r="BD223" i="34"/>
  <c r="BE223" i="34"/>
  <c r="BF223" i="34"/>
  <c r="BG223" i="34"/>
  <c r="BH223" i="34"/>
  <c r="BI223" i="34"/>
  <c r="BJ223" i="34"/>
  <c r="BK223" i="34"/>
  <c r="BL223" i="34"/>
  <c r="BM223" i="34"/>
  <c r="BN223" i="34"/>
  <c r="BO223" i="34"/>
  <c r="BP223" i="34"/>
  <c r="BQ223" i="34"/>
  <c r="BR223" i="34"/>
  <c r="BS223" i="34"/>
  <c r="BT223" i="34"/>
  <c r="BU223" i="34"/>
  <c r="BV223" i="34"/>
  <c r="BW223" i="34"/>
  <c r="BX223" i="34"/>
  <c r="BY223" i="34"/>
  <c r="BZ223" i="34"/>
  <c r="AU224" i="34"/>
  <c r="AV224" i="34"/>
  <c r="AW224" i="34"/>
  <c r="CA224" i="34" s="1"/>
  <c r="AX224" i="34"/>
  <c r="AY224" i="34"/>
  <c r="AZ224" i="34"/>
  <c r="BA224" i="34"/>
  <c r="BB224" i="34"/>
  <c r="BC224" i="34"/>
  <c r="BD224" i="34"/>
  <c r="BE224" i="34"/>
  <c r="BF224" i="34"/>
  <c r="BG224" i="34"/>
  <c r="BH224" i="34"/>
  <c r="BI224" i="34"/>
  <c r="BJ224" i="34"/>
  <c r="BK224" i="34"/>
  <c r="BL224" i="34"/>
  <c r="BM224" i="34"/>
  <c r="BN224" i="34"/>
  <c r="BO224" i="34"/>
  <c r="BP224" i="34"/>
  <c r="BQ224" i="34"/>
  <c r="BR224" i="34"/>
  <c r="BS224" i="34"/>
  <c r="BT224" i="34"/>
  <c r="BU224" i="34"/>
  <c r="BV224" i="34"/>
  <c r="BW224" i="34"/>
  <c r="BX224" i="34"/>
  <c r="BY224" i="34"/>
  <c r="BZ224" i="34"/>
  <c r="AU225" i="34"/>
  <c r="AV225" i="34"/>
  <c r="AW225" i="34"/>
  <c r="AX225" i="34"/>
  <c r="AY225" i="34"/>
  <c r="AZ225" i="34"/>
  <c r="BA225" i="34"/>
  <c r="BB225" i="34"/>
  <c r="BC225" i="34"/>
  <c r="BD225" i="34"/>
  <c r="BE225" i="34"/>
  <c r="BF225" i="34"/>
  <c r="BG225" i="34"/>
  <c r="BH225" i="34"/>
  <c r="BI225" i="34"/>
  <c r="BJ225" i="34"/>
  <c r="BK225" i="34"/>
  <c r="BL225" i="34"/>
  <c r="BM225" i="34"/>
  <c r="BN225" i="34"/>
  <c r="BO225" i="34"/>
  <c r="BP225" i="34"/>
  <c r="BQ225" i="34"/>
  <c r="BR225" i="34"/>
  <c r="BS225" i="34"/>
  <c r="BT225" i="34"/>
  <c r="BU225" i="34"/>
  <c r="BV225" i="34"/>
  <c r="BW225" i="34"/>
  <c r="BX225" i="34"/>
  <c r="BY225" i="34"/>
  <c r="BZ225" i="34"/>
  <c r="AU226" i="34"/>
  <c r="AV226" i="34"/>
  <c r="CA226" i="34" s="1"/>
  <c r="AW226" i="34"/>
  <c r="AX226" i="34"/>
  <c r="AY226" i="34"/>
  <c r="AZ226" i="34"/>
  <c r="BA226" i="34"/>
  <c r="BB226" i="34"/>
  <c r="BC226" i="34"/>
  <c r="BD226" i="34"/>
  <c r="BE226" i="34"/>
  <c r="BF226" i="34"/>
  <c r="BG226" i="34"/>
  <c r="BH226" i="34"/>
  <c r="BI226" i="34"/>
  <c r="BJ226" i="34"/>
  <c r="BK226" i="34"/>
  <c r="BL226" i="34"/>
  <c r="BM226" i="34"/>
  <c r="BN226" i="34"/>
  <c r="BO226" i="34"/>
  <c r="BP226" i="34"/>
  <c r="BQ226" i="34"/>
  <c r="BR226" i="34"/>
  <c r="BS226" i="34"/>
  <c r="BT226" i="34"/>
  <c r="BU226" i="34"/>
  <c r="BV226" i="34"/>
  <c r="BW226" i="34"/>
  <c r="BX226" i="34"/>
  <c r="BY226" i="34"/>
  <c r="BZ226" i="34"/>
  <c r="AU227" i="34"/>
  <c r="AV227" i="34"/>
  <c r="AW227" i="34"/>
  <c r="AX227" i="34"/>
  <c r="AY227" i="34"/>
  <c r="AZ227" i="34"/>
  <c r="BA227" i="34"/>
  <c r="BB227" i="34"/>
  <c r="BC227" i="34"/>
  <c r="BD227" i="34"/>
  <c r="BE227" i="34"/>
  <c r="BF227" i="34"/>
  <c r="BG227" i="34"/>
  <c r="BH227" i="34"/>
  <c r="BI227" i="34"/>
  <c r="BJ227" i="34"/>
  <c r="BK227" i="34"/>
  <c r="BL227" i="34"/>
  <c r="BM227" i="34"/>
  <c r="BN227" i="34"/>
  <c r="BO227" i="34"/>
  <c r="BP227" i="34"/>
  <c r="BQ227" i="34"/>
  <c r="BR227" i="34"/>
  <c r="BS227" i="34"/>
  <c r="BT227" i="34"/>
  <c r="BU227" i="34"/>
  <c r="BV227" i="34"/>
  <c r="BW227" i="34"/>
  <c r="BX227" i="34"/>
  <c r="BY227" i="34"/>
  <c r="BZ227" i="34"/>
  <c r="AU228" i="34"/>
  <c r="AV228" i="34"/>
  <c r="CA228" i="34" s="1"/>
  <c r="AW228" i="34"/>
  <c r="AX228" i="34"/>
  <c r="AY228" i="34"/>
  <c r="AZ228" i="34"/>
  <c r="BA228" i="34"/>
  <c r="BB228" i="34"/>
  <c r="BC228" i="34"/>
  <c r="BD228" i="34"/>
  <c r="BE228" i="34"/>
  <c r="BF228" i="34"/>
  <c r="BG228" i="34"/>
  <c r="BH228" i="34"/>
  <c r="BI228" i="34"/>
  <c r="BJ228" i="34"/>
  <c r="BK228" i="34"/>
  <c r="BL228" i="34"/>
  <c r="BM228" i="34"/>
  <c r="BN228" i="34"/>
  <c r="BO228" i="34"/>
  <c r="BP228" i="34"/>
  <c r="BQ228" i="34"/>
  <c r="BR228" i="34"/>
  <c r="BS228" i="34"/>
  <c r="BT228" i="34"/>
  <c r="BU228" i="34"/>
  <c r="BV228" i="34"/>
  <c r="BW228" i="34"/>
  <c r="BX228" i="34"/>
  <c r="BY228" i="34"/>
  <c r="BZ228" i="34"/>
  <c r="AU229" i="34"/>
  <c r="AV229" i="34"/>
  <c r="AW229" i="34"/>
  <c r="AX229" i="34"/>
  <c r="AY229" i="34"/>
  <c r="AZ229" i="34"/>
  <c r="BA229" i="34"/>
  <c r="BB229" i="34"/>
  <c r="BC229" i="34"/>
  <c r="BD229" i="34"/>
  <c r="BE229" i="34"/>
  <c r="BF229" i="34"/>
  <c r="BG229" i="34"/>
  <c r="BH229" i="34"/>
  <c r="BI229" i="34"/>
  <c r="BJ229" i="34"/>
  <c r="BK229" i="34"/>
  <c r="BL229" i="34"/>
  <c r="BM229" i="34"/>
  <c r="BN229" i="34"/>
  <c r="BO229" i="34"/>
  <c r="BP229" i="34"/>
  <c r="BQ229" i="34"/>
  <c r="BR229" i="34"/>
  <c r="BS229" i="34"/>
  <c r="BT229" i="34"/>
  <c r="BU229" i="34"/>
  <c r="BV229" i="34"/>
  <c r="BW229" i="34"/>
  <c r="BX229" i="34"/>
  <c r="BY229" i="34"/>
  <c r="BZ229" i="34"/>
  <c r="AU230" i="34"/>
  <c r="AV230" i="34"/>
  <c r="AW230" i="34"/>
  <c r="AX230" i="34"/>
  <c r="AY230" i="34"/>
  <c r="AZ230" i="34"/>
  <c r="BA230" i="34"/>
  <c r="BB230" i="34"/>
  <c r="BC230" i="34"/>
  <c r="BD230" i="34"/>
  <c r="BE230" i="34"/>
  <c r="BF230" i="34"/>
  <c r="BG230" i="34"/>
  <c r="BH230" i="34"/>
  <c r="BI230" i="34"/>
  <c r="BJ230" i="34"/>
  <c r="BK230" i="34"/>
  <c r="BL230" i="34"/>
  <c r="BM230" i="34"/>
  <c r="BN230" i="34"/>
  <c r="BO230" i="34"/>
  <c r="BP230" i="34"/>
  <c r="BQ230" i="34"/>
  <c r="BR230" i="34"/>
  <c r="BS230" i="34"/>
  <c r="BT230" i="34"/>
  <c r="BU230" i="34"/>
  <c r="BV230" i="34"/>
  <c r="BW230" i="34"/>
  <c r="BX230" i="34"/>
  <c r="BY230" i="34"/>
  <c r="BZ230" i="34"/>
  <c r="CA230" i="34"/>
  <c r="F39" i="34"/>
  <c r="N39" i="34"/>
  <c r="F40" i="34"/>
  <c r="H39" i="34" s="1"/>
  <c r="N40" i="34"/>
  <c r="O39" i="34" s="1"/>
  <c r="F41" i="34"/>
  <c r="N41" i="34"/>
  <c r="F44" i="34"/>
  <c r="G44" i="34" s="1"/>
  <c r="N44" i="34"/>
  <c r="F45" i="34"/>
  <c r="N45" i="34"/>
  <c r="F46" i="34"/>
  <c r="H44" i="34" s="1"/>
  <c r="N46" i="34"/>
  <c r="F49" i="34"/>
  <c r="N49" i="34"/>
  <c r="F50" i="34"/>
  <c r="G49" i="34" s="1"/>
  <c r="N50" i="34"/>
  <c r="F51" i="34"/>
  <c r="N51" i="34"/>
  <c r="F54" i="34"/>
  <c r="G54" i="34" s="1"/>
  <c r="N54" i="34"/>
  <c r="F55" i="34"/>
  <c r="N55" i="34"/>
  <c r="F56" i="34"/>
  <c r="N56" i="34"/>
  <c r="T56" i="34"/>
  <c r="U56" i="34"/>
  <c r="T57" i="34"/>
  <c r="U57" i="34"/>
  <c r="F59" i="34"/>
  <c r="N59" i="34"/>
  <c r="F60" i="34"/>
  <c r="N60" i="34"/>
  <c r="F61" i="34"/>
  <c r="N61" i="34"/>
  <c r="F64" i="34"/>
  <c r="N64" i="34"/>
  <c r="F65" i="34"/>
  <c r="N65" i="34"/>
  <c r="F66" i="34"/>
  <c r="H64" i="34" s="1"/>
  <c r="N66" i="34"/>
  <c r="F69" i="34"/>
  <c r="N69" i="34"/>
  <c r="F70" i="34"/>
  <c r="N70" i="34"/>
  <c r="F71" i="34"/>
  <c r="N71" i="34"/>
  <c r="F74" i="34"/>
  <c r="N74" i="34"/>
  <c r="F75" i="34"/>
  <c r="N75" i="34"/>
  <c r="F76" i="34"/>
  <c r="N76" i="34"/>
  <c r="F79" i="34"/>
  <c r="N79" i="34"/>
  <c r="F80" i="34"/>
  <c r="N80" i="34"/>
  <c r="F81" i="34"/>
  <c r="N81" i="34"/>
  <c r="N84" i="34"/>
  <c r="N85" i="34"/>
  <c r="N86" i="34"/>
  <c r="N89" i="34"/>
  <c r="O89" i="34" s="1"/>
  <c r="N90" i="34"/>
  <c r="N91" i="34"/>
  <c r="N94" i="34"/>
  <c r="N95" i="34"/>
  <c r="N96" i="34"/>
  <c r="N99" i="34"/>
  <c r="N100" i="34"/>
  <c r="P99" i="34" s="1"/>
  <c r="N101" i="34"/>
  <c r="N104" i="34"/>
  <c r="N105" i="34"/>
  <c r="N106" i="34"/>
  <c r="N109" i="34"/>
  <c r="O109" i="34" s="1"/>
  <c r="N110" i="34"/>
  <c r="N111" i="34"/>
  <c r="P109" i="34" s="1"/>
  <c r="N114" i="34"/>
  <c r="O114" i="34" s="1"/>
  <c r="Q114" i="34" s="1"/>
  <c r="N115" i="34"/>
  <c r="P114" i="34" s="1"/>
  <c r="N116" i="34"/>
  <c r="N119" i="34"/>
  <c r="N120" i="34"/>
  <c r="P119" i="34" s="1"/>
  <c r="N121" i="34"/>
  <c r="N124" i="34"/>
  <c r="N125" i="34"/>
  <c r="N126" i="34"/>
  <c r="O144" i="31"/>
  <c r="N145" i="31"/>
  <c r="O145" i="31"/>
  <c r="AE41" i="28"/>
  <c r="AF41" i="28"/>
  <c r="AE42" i="28"/>
  <c r="AF42" i="28"/>
  <c r="AE43" i="28"/>
  <c r="AF43" i="28"/>
  <c r="AE44" i="28"/>
  <c r="AF44" i="28"/>
  <c r="AE45" i="28"/>
  <c r="AF45" i="28"/>
  <c r="AE46" i="28"/>
  <c r="AF46" i="28"/>
  <c r="AE47" i="28"/>
  <c r="AF47" i="28"/>
  <c r="AE48" i="28"/>
  <c r="AF48" i="28"/>
  <c r="AE49" i="28"/>
  <c r="AF49" i="28"/>
  <c r="AE50" i="28"/>
  <c r="AF50" i="28"/>
  <c r="AE51" i="28"/>
  <c r="AF51" i="28"/>
  <c r="AE52" i="28"/>
  <c r="AF52" i="28"/>
  <c r="AE53" i="28"/>
  <c r="AF53" i="28"/>
  <c r="AE54" i="28"/>
  <c r="AF54" i="28"/>
  <c r="AE55" i="28"/>
  <c r="AF55" i="28"/>
  <c r="AE56" i="28"/>
  <c r="AF56" i="28"/>
  <c r="AE57" i="28"/>
  <c r="AF57" i="28"/>
  <c r="AE58" i="28"/>
  <c r="AF58" i="28"/>
  <c r="AE59" i="28"/>
  <c r="AF59" i="28"/>
  <c r="AE60" i="28"/>
  <c r="AF60" i="28"/>
  <c r="AE61" i="28"/>
  <c r="AF61" i="28"/>
  <c r="AE65" i="28"/>
  <c r="AF65" i="28"/>
  <c r="AE66" i="28"/>
  <c r="AF66" i="28"/>
  <c r="AE67" i="28"/>
  <c r="AF67" i="28"/>
  <c r="AE68" i="28"/>
  <c r="AF68" i="28"/>
  <c r="AE69" i="28"/>
  <c r="AF69" i="28"/>
  <c r="AE70" i="28"/>
  <c r="AF70" i="28"/>
  <c r="AE71" i="28"/>
  <c r="AF71" i="28"/>
  <c r="AE72" i="28"/>
  <c r="AF72" i="28"/>
  <c r="AE73" i="28"/>
  <c r="AF73" i="28"/>
  <c r="AE74" i="28"/>
  <c r="AF74" i="28"/>
  <c r="AE75" i="28"/>
  <c r="AF75" i="28"/>
  <c r="AE76" i="28"/>
  <c r="AF76" i="28"/>
  <c r="AE77" i="28"/>
  <c r="AF77" i="28"/>
  <c r="AE78" i="28"/>
  <c r="AF78" i="28"/>
  <c r="AE79" i="28"/>
  <c r="AF79" i="28"/>
  <c r="AE80" i="28"/>
  <c r="AF80" i="28"/>
  <c r="AE81" i="28"/>
  <c r="AF81" i="28"/>
  <c r="AE82" i="28"/>
  <c r="AF82" i="28"/>
  <c r="AE83" i="28"/>
  <c r="AF83" i="28"/>
  <c r="AE84" i="28"/>
  <c r="AF84" i="28"/>
  <c r="AE85" i="28"/>
  <c r="AF85" i="28"/>
  <c r="D9" i="49"/>
  <c r="E9" i="49"/>
  <c r="F9" i="49"/>
  <c r="G9" i="49"/>
  <c r="H9" i="49"/>
  <c r="D10" i="49"/>
  <c r="E10" i="49"/>
  <c r="F10" i="49"/>
  <c r="G10" i="49"/>
  <c r="H10" i="49"/>
  <c r="I14" i="49"/>
  <c r="J14" i="49"/>
  <c r="I15" i="49"/>
  <c r="J15" i="49"/>
  <c r="L4" i="48"/>
  <c r="M4" i="48"/>
  <c r="X4" i="48"/>
  <c r="Y4" i="48"/>
  <c r="L5" i="48"/>
  <c r="M5" i="48"/>
  <c r="X5" i="48"/>
  <c r="Y5" i="48"/>
  <c r="L6" i="48"/>
  <c r="M6" i="48"/>
  <c r="X6" i="48"/>
  <c r="Y6" i="48"/>
  <c r="L7" i="48"/>
  <c r="M7" i="48"/>
  <c r="X7" i="48"/>
  <c r="Y7" i="48"/>
  <c r="L8" i="48"/>
  <c r="M8" i="48"/>
  <c r="X8" i="48"/>
  <c r="Y8" i="48"/>
  <c r="L9" i="48"/>
  <c r="M9" i="48"/>
  <c r="X9" i="48"/>
  <c r="Y9" i="48"/>
  <c r="L10" i="48"/>
  <c r="M10" i="48"/>
  <c r="X10" i="48"/>
  <c r="Y10" i="48"/>
  <c r="L11" i="48"/>
  <c r="M11" i="48"/>
  <c r="X11" i="48"/>
  <c r="Y11" i="48"/>
  <c r="L12" i="48"/>
  <c r="M12" i="48"/>
  <c r="X12" i="48"/>
  <c r="Y12" i="48"/>
  <c r="L13" i="48"/>
  <c r="M13" i="48"/>
  <c r="X13" i="48"/>
  <c r="Y13" i="48"/>
  <c r="L14" i="48"/>
  <c r="M14" i="48"/>
  <c r="X14" i="48"/>
  <c r="Y14" i="48"/>
  <c r="L15" i="48"/>
  <c r="M15" i="48"/>
  <c r="X15" i="48"/>
  <c r="Y15" i="48"/>
  <c r="L16" i="48"/>
  <c r="M16" i="48"/>
  <c r="X16" i="48"/>
  <c r="Y16" i="48"/>
  <c r="L17" i="48"/>
  <c r="M17" i="48"/>
  <c r="X17" i="48"/>
  <c r="Y17" i="48"/>
  <c r="L18" i="48"/>
  <c r="M18" i="48"/>
  <c r="X18" i="48"/>
  <c r="Y18" i="48"/>
  <c r="L19" i="48"/>
  <c r="M19" i="48"/>
  <c r="X19" i="48"/>
  <c r="Y19" i="48"/>
  <c r="L20" i="48"/>
  <c r="M20" i="48"/>
  <c r="X20" i="48"/>
  <c r="Y20" i="48"/>
  <c r="L21" i="48"/>
  <c r="M21" i="48"/>
  <c r="X21" i="48"/>
  <c r="Y21" i="48"/>
  <c r="L22" i="48"/>
  <c r="M22" i="48"/>
  <c r="X22" i="48"/>
  <c r="Y22" i="48"/>
  <c r="L23" i="48"/>
  <c r="M23" i="48"/>
  <c r="X23" i="48"/>
  <c r="Y23" i="48"/>
  <c r="L24" i="48"/>
  <c r="M24" i="48"/>
  <c r="X24" i="48"/>
  <c r="Y24" i="48"/>
  <c r="L25" i="48"/>
  <c r="M25" i="48"/>
  <c r="X25" i="48"/>
  <c r="Y25" i="48"/>
  <c r="L26" i="48"/>
  <c r="M26" i="48"/>
  <c r="X26" i="48"/>
  <c r="Y26" i="48"/>
  <c r="L27" i="48"/>
  <c r="M27" i="48"/>
  <c r="X27" i="48"/>
  <c r="Y27" i="48"/>
  <c r="L28" i="48"/>
  <c r="M28" i="48"/>
  <c r="X28" i="48"/>
  <c r="Y28" i="48"/>
  <c r="L29" i="48"/>
  <c r="M29" i="48"/>
  <c r="X29" i="48"/>
  <c r="Y29" i="48"/>
  <c r="L30" i="48"/>
  <c r="M30" i="48"/>
  <c r="X30" i="48"/>
  <c r="Y30" i="48"/>
  <c r="L31" i="48"/>
  <c r="M31" i="48"/>
  <c r="X31" i="48"/>
  <c r="Y31" i="48"/>
  <c r="L32" i="48"/>
  <c r="M32" i="48"/>
  <c r="X32" i="48"/>
  <c r="Y32" i="48"/>
  <c r="L33" i="48"/>
  <c r="M33" i="48"/>
  <c r="X33" i="48"/>
  <c r="Y33" i="48"/>
  <c r="L34" i="48"/>
  <c r="M34" i="48"/>
  <c r="X34" i="48"/>
  <c r="Y34" i="48"/>
  <c r="K38" i="48"/>
  <c r="L38" i="48"/>
  <c r="W38" i="48"/>
  <c r="X38" i="48"/>
  <c r="K39" i="48"/>
  <c r="L39" i="48"/>
  <c r="W39" i="48"/>
  <c r="X39" i="48"/>
  <c r="K40" i="48"/>
  <c r="L40" i="48"/>
  <c r="W40" i="48"/>
  <c r="X40" i="48"/>
  <c r="K41" i="48"/>
  <c r="L41" i="48"/>
  <c r="W41" i="48"/>
  <c r="X41" i="48"/>
  <c r="K42" i="48"/>
  <c r="L42" i="48"/>
  <c r="W42" i="48"/>
  <c r="X42" i="48"/>
  <c r="K43" i="48"/>
  <c r="L43" i="48"/>
  <c r="W43" i="48"/>
  <c r="X43" i="48"/>
  <c r="K44" i="48"/>
  <c r="L44" i="48"/>
  <c r="W44" i="48"/>
  <c r="X44" i="48"/>
  <c r="K45" i="48"/>
  <c r="L45" i="48"/>
  <c r="W45" i="48"/>
  <c r="X45" i="48"/>
  <c r="K46" i="48"/>
  <c r="L46" i="48"/>
  <c r="W46" i="48"/>
  <c r="X46" i="48"/>
  <c r="K47" i="48"/>
  <c r="L47" i="48"/>
  <c r="W47" i="48"/>
  <c r="X47" i="48"/>
  <c r="K48" i="48"/>
  <c r="L48" i="48"/>
  <c r="W48" i="48"/>
  <c r="X48" i="48"/>
  <c r="K49" i="48"/>
  <c r="L49" i="48"/>
  <c r="W49" i="48"/>
  <c r="X49" i="48"/>
  <c r="K50" i="48"/>
  <c r="L50" i="48"/>
  <c r="W50" i="48"/>
  <c r="X50" i="48"/>
  <c r="K51" i="48"/>
  <c r="L51" i="48"/>
  <c r="W51" i="48"/>
  <c r="X51" i="48"/>
  <c r="K52" i="48"/>
  <c r="L52" i="48"/>
  <c r="W52" i="48"/>
  <c r="X52" i="48"/>
  <c r="K53" i="48"/>
  <c r="L53" i="48"/>
  <c r="W53" i="48"/>
  <c r="X53" i="48"/>
  <c r="K54" i="48"/>
  <c r="L54" i="48"/>
  <c r="W54" i="48"/>
  <c r="X54" i="48"/>
  <c r="K55" i="48"/>
  <c r="L55" i="48"/>
  <c r="W55" i="48"/>
  <c r="X55" i="48"/>
  <c r="K56" i="48"/>
  <c r="L56" i="48"/>
  <c r="W56" i="48"/>
  <c r="X56" i="48"/>
  <c r="K57" i="48"/>
  <c r="L57" i="48"/>
  <c r="W57" i="48"/>
  <c r="X57" i="48"/>
  <c r="K58" i="48"/>
  <c r="L58" i="48"/>
  <c r="W58" i="48"/>
  <c r="X58" i="48"/>
  <c r="K59" i="48"/>
  <c r="L59" i="48"/>
  <c r="W59" i="48"/>
  <c r="X59" i="48"/>
  <c r="K60" i="48"/>
  <c r="L60" i="48"/>
  <c r="W60" i="48"/>
  <c r="X60" i="48"/>
  <c r="K61" i="48"/>
  <c r="L61" i="48"/>
  <c r="W61" i="48"/>
  <c r="X61" i="48"/>
  <c r="K62" i="48"/>
  <c r="L62" i="48"/>
  <c r="W62" i="48"/>
  <c r="X62" i="48"/>
  <c r="K63" i="48"/>
  <c r="L63" i="48"/>
  <c r="W63" i="48"/>
  <c r="X63" i="48"/>
  <c r="K64" i="48"/>
  <c r="L64" i="48"/>
  <c r="W64" i="48"/>
  <c r="X64" i="48"/>
  <c r="K65" i="48"/>
  <c r="L65" i="48"/>
  <c r="W65" i="48"/>
  <c r="X65" i="48"/>
  <c r="K66" i="48"/>
  <c r="L66" i="48"/>
  <c r="W66" i="48"/>
  <c r="X66" i="48"/>
  <c r="K67" i="48"/>
  <c r="L67" i="48"/>
  <c r="W67" i="48"/>
  <c r="X67" i="48"/>
  <c r="K68" i="48"/>
  <c r="L68" i="48"/>
  <c r="W68" i="48"/>
  <c r="X68" i="48"/>
  <c r="K4" i="47"/>
  <c r="D12" i="47"/>
  <c r="E12" i="47"/>
  <c r="F12" i="47"/>
  <c r="G12" i="47"/>
  <c r="D13" i="47"/>
  <c r="E13" i="47"/>
  <c r="F13" i="47"/>
  <c r="G13" i="47"/>
  <c r="D14" i="47"/>
  <c r="E14" i="47"/>
  <c r="H14" i="47" s="1"/>
  <c r="F14" i="47"/>
  <c r="G14" i="47"/>
  <c r="D15" i="47"/>
  <c r="E15" i="47"/>
  <c r="F15" i="47"/>
  <c r="G15" i="47"/>
  <c r="D16" i="47"/>
  <c r="E16" i="47"/>
  <c r="H16" i="47" s="1"/>
  <c r="F16" i="47"/>
  <c r="G16" i="47"/>
  <c r="F7" i="46"/>
  <c r="J7" i="46"/>
  <c r="N7" i="46"/>
  <c r="R7" i="46"/>
  <c r="V7" i="46"/>
  <c r="Z7" i="46"/>
  <c r="AD7" i="46"/>
  <c r="F8" i="46"/>
  <c r="J8" i="46"/>
  <c r="N8" i="46"/>
  <c r="R8" i="46"/>
  <c r="V8" i="46"/>
  <c r="Z8" i="46"/>
  <c r="AD8" i="46"/>
  <c r="F9" i="46"/>
  <c r="J9" i="46"/>
  <c r="N9" i="46"/>
  <c r="R9" i="46"/>
  <c r="V9" i="46"/>
  <c r="Z9" i="46"/>
  <c r="AD9" i="46"/>
  <c r="F10" i="46"/>
  <c r="J10" i="46"/>
  <c r="N10" i="46"/>
  <c r="R10" i="46"/>
  <c r="V10" i="46"/>
  <c r="Z10" i="46"/>
  <c r="AD10" i="46"/>
  <c r="F11" i="46"/>
  <c r="J11" i="46"/>
  <c r="N11" i="46"/>
  <c r="R11" i="46"/>
  <c r="V11" i="46"/>
  <c r="Z11" i="46"/>
  <c r="AD11" i="46"/>
  <c r="D13" i="46"/>
  <c r="F13" i="46" s="1"/>
  <c r="E13" i="46"/>
  <c r="H13" i="46"/>
  <c r="I13" i="46"/>
  <c r="J13" i="46"/>
  <c r="L13" i="46"/>
  <c r="M13" i="46"/>
  <c r="N13" i="46" s="1"/>
  <c r="P13" i="46"/>
  <c r="Q13" i="46"/>
  <c r="T13" i="46"/>
  <c r="U13" i="46"/>
  <c r="X13" i="46"/>
  <c r="Z13" i="46" s="1"/>
  <c r="Y13" i="46"/>
  <c r="AB13" i="46"/>
  <c r="AC13" i="46"/>
  <c r="AD13" i="46" s="1"/>
  <c r="F20" i="46"/>
  <c r="J20" i="46"/>
  <c r="N20" i="46"/>
  <c r="R20" i="46"/>
  <c r="V20" i="46"/>
  <c r="Z20" i="46"/>
  <c r="AD20" i="46"/>
  <c r="F21" i="46"/>
  <c r="J21" i="46"/>
  <c r="N21" i="46"/>
  <c r="R21" i="46"/>
  <c r="V21" i="46"/>
  <c r="Z21" i="46"/>
  <c r="AD21" i="46"/>
  <c r="F22" i="46"/>
  <c r="J22" i="46"/>
  <c r="N22" i="46"/>
  <c r="R22" i="46"/>
  <c r="V22" i="46"/>
  <c r="Z22" i="46"/>
  <c r="AD22" i="46"/>
  <c r="F23" i="46"/>
  <c r="J23" i="46"/>
  <c r="N23" i="46"/>
  <c r="R23" i="46"/>
  <c r="V23" i="46"/>
  <c r="Z23" i="46"/>
  <c r="AD23" i="46"/>
  <c r="F24" i="46"/>
  <c r="J24" i="46"/>
  <c r="N24" i="46"/>
  <c r="R24" i="46"/>
  <c r="V24" i="46"/>
  <c r="Z24" i="46"/>
  <c r="AD24" i="46"/>
  <c r="F25" i="46"/>
  <c r="D26" i="46"/>
  <c r="F26" i="46" s="1"/>
  <c r="E26" i="46"/>
  <c r="H26" i="46"/>
  <c r="I26" i="46"/>
  <c r="L26" i="46"/>
  <c r="M26" i="46"/>
  <c r="P26" i="46"/>
  <c r="Q26" i="46"/>
  <c r="R26" i="46" s="1"/>
  <c r="T26" i="46"/>
  <c r="U26" i="46"/>
  <c r="V26" i="46"/>
  <c r="X26" i="46"/>
  <c r="Z26" i="46" s="1"/>
  <c r="Y26" i="46"/>
  <c r="AB26" i="46"/>
  <c r="AC26" i="46"/>
  <c r="F33" i="46"/>
  <c r="J33" i="46"/>
  <c r="N33" i="46"/>
  <c r="R33" i="46"/>
  <c r="V33" i="46"/>
  <c r="Z33" i="46"/>
  <c r="AD33" i="46"/>
  <c r="F34" i="46"/>
  <c r="J34" i="46"/>
  <c r="N34" i="46"/>
  <c r="R34" i="46"/>
  <c r="V34" i="46"/>
  <c r="Z34" i="46"/>
  <c r="AD34" i="46"/>
  <c r="F35" i="46"/>
  <c r="J35" i="46"/>
  <c r="N35" i="46"/>
  <c r="R35" i="46"/>
  <c r="V35" i="46"/>
  <c r="Z35" i="46"/>
  <c r="AD35" i="46"/>
  <c r="F36" i="46"/>
  <c r="J36" i="46"/>
  <c r="N36" i="46"/>
  <c r="R36" i="46"/>
  <c r="V36" i="46"/>
  <c r="Z36" i="46"/>
  <c r="AD36" i="46"/>
  <c r="F37" i="46"/>
  <c r="J37" i="46"/>
  <c r="N37" i="46"/>
  <c r="V37" i="46"/>
  <c r="Z37" i="46"/>
  <c r="AD37" i="46"/>
  <c r="D38" i="46"/>
  <c r="E38" i="46"/>
  <c r="F38" i="46" s="1"/>
  <c r="H38" i="46"/>
  <c r="J38" i="46" s="1"/>
  <c r="I38" i="46"/>
  <c r="L38" i="46"/>
  <c r="M38" i="46"/>
  <c r="P38" i="46"/>
  <c r="Q38" i="46"/>
  <c r="T38" i="46"/>
  <c r="U38" i="46"/>
  <c r="V38" i="46" s="1"/>
  <c r="X38" i="46"/>
  <c r="Y38" i="46"/>
  <c r="Z38" i="46"/>
  <c r="AB38" i="46"/>
  <c r="AD38" i="46" s="1"/>
  <c r="AC38" i="46"/>
  <c r="F45" i="46"/>
  <c r="J45" i="46"/>
  <c r="N45" i="46"/>
  <c r="R45" i="46"/>
  <c r="V45" i="46"/>
  <c r="F46" i="46"/>
  <c r="J46" i="46"/>
  <c r="N46" i="46"/>
  <c r="R46" i="46"/>
  <c r="V46" i="46"/>
  <c r="F47" i="46"/>
  <c r="J47" i="46"/>
  <c r="N47" i="46"/>
  <c r="R47" i="46"/>
  <c r="V47" i="46"/>
  <c r="F48" i="46"/>
  <c r="J48" i="46"/>
  <c r="N48" i="46"/>
  <c r="R48" i="46"/>
  <c r="V48" i="46"/>
  <c r="F49" i="46"/>
  <c r="J49" i="46"/>
  <c r="N49" i="46"/>
  <c r="R49" i="46"/>
  <c r="V49" i="46"/>
  <c r="F50" i="46"/>
  <c r="J50" i="46"/>
  <c r="N50" i="46"/>
  <c r="R50" i="46"/>
  <c r="V50" i="46"/>
  <c r="D51" i="46"/>
  <c r="F51" i="46" s="1"/>
  <c r="E51" i="46"/>
  <c r="H51" i="46"/>
  <c r="I51" i="46"/>
  <c r="J51" i="46" s="1"/>
  <c r="L51" i="46"/>
  <c r="N51" i="46" s="1"/>
  <c r="M51" i="46"/>
  <c r="P51" i="46"/>
  <c r="Q51" i="46"/>
  <c r="T51" i="46"/>
  <c r="U51" i="46"/>
  <c r="F58" i="46"/>
  <c r="J58" i="46"/>
  <c r="N58" i="46"/>
  <c r="R58" i="46"/>
  <c r="V58" i="46"/>
  <c r="F59" i="46"/>
  <c r="J59" i="46"/>
  <c r="N59" i="46"/>
  <c r="R59" i="46"/>
  <c r="V59" i="46"/>
  <c r="F60" i="46"/>
  <c r="J60" i="46"/>
  <c r="N60" i="46"/>
  <c r="R60" i="46"/>
  <c r="V60" i="46"/>
  <c r="F61" i="46"/>
  <c r="J61" i="46"/>
  <c r="N61" i="46"/>
  <c r="R61" i="46"/>
  <c r="V61" i="46"/>
  <c r="F62" i="46"/>
  <c r="J62" i="46"/>
  <c r="N62" i="46"/>
  <c r="R62" i="46"/>
  <c r="V62" i="46"/>
  <c r="F63" i="46"/>
  <c r="J63" i="46"/>
  <c r="N63" i="46"/>
  <c r="R63" i="46"/>
  <c r="V63" i="46"/>
  <c r="D64" i="46"/>
  <c r="E64" i="46"/>
  <c r="H64" i="46"/>
  <c r="J64" i="46" s="1"/>
  <c r="I64" i="46"/>
  <c r="L64" i="46"/>
  <c r="M64" i="46"/>
  <c r="N64" i="46" s="1"/>
  <c r="P64" i="46"/>
  <c r="R64" i="46" s="1"/>
  <c r="Q64" i="46"/>
  <c r="T64" i="46"/>
  <c r="U64" i="46"/>
  <c r="D4" i="45"/>
  <c r="E4" i="45"/>
  <c r="D5" i="45"/>
  <c r="E5" i="45"/>
  <c r="F6" i="45"/>
  <c r="G6" i="45"/>
  <c r="H6" i="45"/>
  <c r="I6" i="45"/>
  <c r="J6" i="45"/>
  <c r="K6" i="45"/>
  <c r="L6" i="45"/>
  <c r="M6" i="45"/>
  <c r="N6" i="45"/>
  <c r="O6" i="45"/>
  <c r="P6" i="45"/>
  <c r="Q6" i="45"/>
  <c r="R6" i="45"/>
  <c r="D10" i="45"/>
  <c r="E10" i="45"/>
  <c r="D11" i="45"/>
  <c r="E11" i="45"/>
  <c r="F12" i="45"/>
  <c r="G12" i="45"/>
  <c r="H12" i="45"/>
  <c r="I12" i="45"/>
  <c r="J12" i="45"/>
  <c r="K12" i="45"/>
  <c r="L12" i="45"/>
  <c r="M12" i="45"/>
  <c r="N12" i="45"/>
  <c r="O12" i="45"/>
  <c r="P12" i="45"/>
  <c r="D16" i="45"/>
  <c r="E16" i="45"/>
  <c r="D17" i="45"/>
  <c r="E17" i="45"/>
  <c r="F18" i="45"/>
  <c r="G18" i="45"/>
  <c r="H18" i="45"/>
  <c r="I18" i="45"/>
  <c r="J18" i="45"/>
  <c r="K18" i="45"/>
  <c r="L18" i="45"/>
  <c r="M18" i="45"/>
  <c r="N18" i="45"/>
  <c r="O18" i="45"/>
  <c r="P18" i="45"/>
  <c r="Q18" i="45"/>
  <c r="R18" i="45"/>
  <c r="S4" i="44"/>
  <c r="T4" i="44"/>
  <c r="U4" i="44"/>
  <c r="V4" i="44"/>
  <c r="W4" i="44"/>
  <c r="X4" i="44"/>
  <c r="Y4" i="44"/>
  <c r="Z4" i="44"/>
  <c r="AA4" i="44"/>
  <c r="AB4" i="44"/>
  <c r="AC4" i="44"/>
  <c r="AD4" i="44"/>
  <c r="AE4" i="44"/>
  <c r="AY4" i="44"/>
  <c r="AZ4" i="44"/>
  <c r="BA4" i="44"/>
  <c r="BB4" i="44"/>
  <c r="BC4" i="44"/>
  <c r="BD4" i="44"/>
  <c r="BE4" i="44"/>
  <c r="BF4" i="44"/>
  <c r="BG4" i="44"/>
  <c r="BH4" i="44"/>
  <c r="BI4" i="44"/>
  <c r="BJ4" i="44"/>
  <c r="BK4" i="44"/>
  <c r="S5" i="44"/>
  <c r="T5" i="44"/>
  <c r="U5" i="44"/>
  <c r="V5" i="44"/>
  <c r="W5" i="44"/>
  <c r="X5" i="44"/>
  <c r="Y5" i="44"/>
  <c r="Z5" i="44"/>
  <c r="AA5" i="44"/>
  <c r="AB5" i="44"/>
  <c r="AC5" i="44"/>
  <c r="AD5" i="44"/>
  <c r="AE5" i="44"/>
  <c r="AF5" i="44"/>
  <c r="AY5" i="44"/>
  <c r="AZ5" i="44"/>
  <c r="BA5" i="44"/>
  <c r="BM5" i="44" s="1"/>
  <c r="BB5" i="44"/>
  <c r="BC5" i="44"/>
  <c r="BD5" i="44"/>
  <c r="BE5" i="44"/>
  <c r="BF5" i="44"/>
  <c r="BG5" i="44"/>
  <c r="BH5" i="44"/>
  <c r="BI5" i="44"/>
  <c r="BJ5" i="44"/>
  <c r="BK5" i="44"/>
  <c r="S6" i="44"/>
  <c r="T6" i="44"/>
  <c r="U6" i="44"/>
  <c r="V6" i="44"/>
  <c r="W6" i="44"/>
  <c r="X6" i="44"/>
  <c r="Y6" i="44"/>
  <c r="Z6" i="44"/>
  <c r="AA6" i="44"/>
  <c r="AB6" i="44"/>
  <c r="AC6" i="44"/>
  <c r="AD6" i="44"/>
  <c r="AE6" i="44"/>
  <c r="AY6" i="44"/>
  <c r="AZ6" i="44"/>
  <c r="BA6" i="44"/>
  <c r="BB6" i="44"/>
  <c r="BC6" i="44"/>
  <c r="BD6" i="44"/>
  <c r="BE6" i="44"/>
  <c r="BF6" i="44"/>
  <c r="BG6" i="44"/>
  <c r="BH6" i="44"/>
  <c r="BI6" i="44"/>
  <c r="BJ6" i="44"/>
  <c r="BK6" i="44"/>
  <c r="S7" i="44"/>
  <c r="T7" i="44"/>
  <c r="U7" i="44"/>
  <c r="AF7" i="44" s="1"/>
  <c r="V7" i="44"/>
  <c r="W7" i="44"/>
  <c r="X7" i="44"/>
  <c r="Y7" i="44"/>
  <c r="Z7" i="44"/>
  <c r="AA7" i="44"/>
  <c r="AB7" i="44"/>
  <c r="AC7" i="44"/>
  <c r="AD7" i="44"/>
  <c r="AE7" i="44"/>
  <c r="AY7" i="44"/>
  <c r="AZ7" i="44"/>
  <c r="BA7" i="44"/>
  <c r="BB7" i="44"/>
  <c r="BC7" i="44"/>
  <c r="BD7" i="44"/>
  <c r="BE7" i="44"/>
  <c r="BF7" i="44"/>
  <c r="BG7" i="44"/>
  <c r="BH7" i="44"/>
  <c r="BI7" i="44"/>
  <c r="BJ7" i="44"/>
  <c r="BK7" i="44"/>
  <c r="BM7" i="44"/>
  <c r="S8" i="44"/>
  <c r="T8" i="44"/>
  <c r="U8" i="44"/>
  <c r="V8" i="44"/>
  <c r="W8" i="44"/>
  <c r="X8" i="44"/>
  <c r="Y8" i="44"/>
  <c r="Z8" i="44"/>
  <c r="AA8" i="44"/>
  <c r="AB8" i="44"/>
  <c r="AC8" i="44"/>
  <c r="AD8" i="44"/>
  <c r="AE8" i="44"/>
  <c r="AY8" i="44"/>
  <c r="AZ8" i="44"/>
  <c r="BA8" i="44"/>
  <c r="BB8" i="44"/>
  <c r="BC8" i="44"/>
  <c r="BD8" i="44"/>
  <c r="BE8" i="44"/>
  <c r="BF8" i="44"/>
  <c r="BG8" i="44"/>
  <c r="BH8" i="44"/>
  <c r="BI8" i="44"/>
  <c r="BJ8" i="44"/>
  <c r="BK8" i="44"/>
  <c r="S9" i="44"/>
  <c r="T9" i="44"/>
  <c r="U9" i="44"/>
  <c r="V9" i="44"/>
  <c r="W9" i="44"/>
  <c r="X9" i="44"/>
  <c r="Y9" i="44"/>
  <c r="Z9" i="44"/>
  <c r="AA9" i="44"/>
  <c r="AB9" i="44"/>
  <c r="AC9" i="44"/>
  <c r="AD9" i="44"/>
  <c r="AE9" i="44"/>
  <c r="AF9" i="44"/>
  <c r="AY9" i="44"/>
  <c r="AZ9" i="44"/>
  <c r="BA9" i="44"/>
  <c r="BM9" i="44" s="1"/>
  <c r="BB9" i="44"/>
  <c r="BC9" i="44"/>
  <c r="BD9" i="44"/>
  <c r="BE9" i="44"/>
  <c r="BF9" i="44"/>
  <c r="BG9" i="44"/>
  <c r="BH9" i="44"/>
  <c r="BI9" i="44"/>
  <c r="BJ9" i="44"/>
  <c r="BK9" i="44"/>
  <c r="S10" i="44"/>
  <c r="T10" i="44"/>
  <c r="U10" i="44"/>
  <c r="V10" i="44"/>
  <c r="W10" i="44"/>
  <c r="X10" i="44"/>
  <c r="Y10" i="44"/>
  <c r="Z10" i="44"/>
  <c r="AA10" i="44"/>
  <c r="AB10" i="44"/>
  <c r="AC10" i="44"/>
  <c r="AD10" i="44"/>
  <c r="AE10" i="44"/>
  <c r="AY10" i="44"/>
  <c r="AZ10" i="44"/>
  <c r="BA10" i="44"/>
  <c r="BB10" i="44"/>
  <c r="BC10" i="44"/>
  <c r="BD10" i="44"/>
  <c r="BE10" i="44"/>
  <c r="BF10" i="44"/>
  <c r="BG10" i="44"/>
  <c r="BH10" i="44"/>
  <c r="BI10" i="44"/>
  <c r="BJ10" i="44"/>
  <c r="BK10" i="44"/>
  <c r="S11" i="44"/>
  <c r="T11" i="44"/>
  <c r="U11" i="44"/>
  <c r="AF11" i="44" s="1"/>
  <c r="V11" i="44"/>
  <c r="W11" i="44"/>
  <c r="X11" i="44"/>
  <c r="Y11" i="44"/>
  <c r="Z11" i="44"/>
  <c r="AA11" i="44"/>
  <c r="AB11" i="44"/>
  <c r="AC11" i="44"/>
  <c r="AD11" i="44"/>
  <c r="AE11" i="44"/>
  <c r="AY11" i="44"/>
  <c r="AZ11" i="44"/>
  <c r="BA11" i="44"/>
  <c r="BB11" i="44"/>
  <c r="BC11" i="44"/>
  <c r="BD11" i="44"/>
  <c r="BE11" i="44"/>
  <c r="BF11" i="44"/>
  <c r="BG11" i="44"/>
  <c r="BH11" i="44"/>
  <c r="BI11" i="44"/>
  <c r="BJ11" i="44"/>
  <c r="BK11" i="44"/>
  <c r="BM11" i="44"/>
  <c r="S12" i="44"/>
  <c r="T12" i="44"/>
  <c r="U12" i="44"/>
  <c r="AF12" i="44" s="1"/>
  <c r="V12" i="44"/>
  <c r="W12" i="44"/>
  <c r="X12" i="44"/>
  <c r="Y12" i="44"/>
  <c r="Z12" i="44"/>
  <c r="AA12" i="44"/>
  <c r="AB12" i="44"/>
  <c r="AC12" i="44"/>
  <c r="AD12" i="44"/>
  <c r="AE12" i="44"/>
  <c r="AY12" i="44"/>
  <c r="AZ12" i="44"/>
  <c r="BA12" i="44"/>
  <c r="BB12" i="44"/>
  <c r="BC12" i="44"/>
  <c r="BD12" i="44"/>
  <c r="BE12" i="44"/>
  <c r="BF12" i="44"/>
  <c r="BG12" i="44"/>
  <c r="BH12" i="44"/>
  <c r="BI12" i="44"/>
  <c r="BJ12" i="44"/>
  <c r="BK12" i="44"/>
  <c r="BM12" i="44"/>
  <c r="S13" i="44"/>
  <c r="T13" i="44"/>
  <c r="U13" i="44"/>
  <c r="AF13" i="44" s="1"/>
  <c r="V13" i="44"/>
  <c r="W13" i="44"/>
  <c r="X13" i="44"/>
  <c r="Y13" i="44"/>
  <c r="Z13" i="44"/>
  <c r="AA13" i="44"/>
  <c r="AB13" i="44"/>
  <c r="AC13" i="44"/>
  <c r="AD13" i="44"/>
  <c r="AE13" i="44"/>
  <c r="AY13" i="44"/>
  <c r="AZ13" i="44"/>
  <c r="BA13" i="44"/>
  <c r="BB13" i="44"/>
  <c r="BC13" i="44"/>
  <c r="BD13" i="44"/>
  <c r="BE13" i="44"/>
  <c r="BF13" i="44"/>
  <c r="BG13" i="44"/>
  <c r="BH13" i="44"/>
  <c r="BI13" i="44"/>
  <c r="BJ13" i="44"/>
  <c r="BK13" i="44"/>
  <c r="BM13" i="44"/>
  <c r="S14" i="44"/>
  <c r="T14" i="44"/>
  <c r="U14" i="44"/>
  <c r="AF14" i="44" s="1"/>
  <c r="V14" i="44"/>
  <c r="W14" i="44"/>
  <c r="X14" i="44"/>
  <c r="Y14" i="44"/>
  <c r="Z14" i="44"/>
  <c r="AA14" i="44"/>
  <c r="AB14" i="44"/>
  <c r="AC14" i="44"/>
  <c r="AD14" i="44"/>
  <c r="AE14" i="44"/>
  <c r="AY14" i="44"/>
  <c r="AZ14" i="44"/>
  <c r="BA14" i="44"/>
  <c r="BB14" i="44"/>
  <c r="BC14" i="44"/>
  <c r="BD14" i="44"/>
  <c r="BE14" i="44"/>
  <c r="BF14" i="44"/>
  <c r="BG14" i="44"/>
  <c r="BH14" i="44"/>
  <c r="BI14" i="44"/>
  <c r="BJ14" i="44"/>
  <c r="BK14" i="44"/>
  <c r="BM14" i="44"/>
  <c r="S15" i="44"/>
  <c r="T15" i="44"/>
  <c r="U15" i="44"/>
  <c r="AF15" i="44" s="1"/>
  <c r="V15" i="44"/>
  <c r="W15" i="44"/>
  <c r="X15" i="44"/>
  <c r="Y15" i="44"/>
  <c r="Z15" i="44"/>
  <c r="AA15" i="44"/>
  <c r="AB15" i="44"/>
  <c r="AC15" i="44"/>
  <c r="AD15" i="44"/>
  <c r="AE15" i="44"/>
  <c r="AY15" i="44"/>
  <c r="AZ15" i="44"/>
  <c r="BA15" i="44"/>
  <c r="BB15" i="44"/>
  <c r="BC15" i="44"/>
  <c r="BD15" i="44"/>
  <c r="BE15" i="44"/>
  <c r="BF15" i="44"/>
  <c r="BG15" i="44"/>
  <c r="BH15" i="44"/>
  <c r="BI15" i="44"/>
  <c r="BJ15" i="44"/>
  <c r="BK15" i="44"/>
  <c r="BM15" i="44"/>
  <c r="S16" i="44"/>
  <c r="T16" i="44"/>
  <c r="U16" i="44"/>
  <c r="AF16" i="44" s="1"/>
  <c r="V16" i="44"/>
  <c r="W16" i="44"/>
  <c r="X16" i="44"/>
  <c r="Y16" i="44"/>
  <c r="Z16" i="44"/>
  <c r="AA16" i="44"/>
  <c r="AB16" i="44"/>
  <c r="AC16" i="44"/>
  <c r="AD16" i="44"/>
  <c r="AE16" i="44"/>
  <c r="AY16" i="44"/>
  <c r="AZ16" i="44"/>
  <c r="BA16" i="44"/>
  <c r="BB16" i="44"/>
  <c r="BC16" i="44"/>
  <c r="BD16" i="44"/>
  <c r="BE16" i="44"/>
  <c r="BF16" i="44"/>
  <c r="BG16" i="44"/>
  <c r="BH16" i="44"/>
  <c r="BI16" i="44"/>
  <c r="BJ16" i="44"/>
  <c r="BK16" i="44"/>
  <c r="BM16" i="44"/>
  <c r="S17" i="44"/>
  <c r="T17" i="44"/>
  <c r="U17" i="44"/>
  <c r="AF17" i="44" s="1"/>
  <c r="V17" i="44"/>
  <c r="W17" i="44"/>
  <c r="X17" i="44"/>
  <c r="Y17" i="44"/>
  <c r="Z17" i="44"/>
  <c r="AA17" i="44"/>
  <c r="AB17" i="44"/>
  <c r="AC17" i="44"/>
  <c r="AD17" i="44"/>
  <c r="AE17" i="44"/>
  <c r="AY17" i="44"/>
  <c r="AZ17" i="44"/>
  <c r="BA17" i="44"/>
  <c r="BB17" i="44"/>
  <c r="BC17" i="44"/>
  <c r="BD17" i="44"/>
  <c r="BE17" i="44"/>
  <c r="BF17" i="44"/>
  <c r="BG17" i="44"/>
  <c r="BH17" i="44"/>
  <c r="BI17" i="44"/>
  <c r="BJ17" i="44"/>
  <c r="BK17" i="44"/>
  <c r="BM17" i="44"/>
  <c r="S18" i="44"/>
  <c r="T18" i="44"/>
  <c r="U18" i="44"/>
  <c r="AF18" i="44" s="1"/>
  <c r="V18" i="44"/>
  <c r="W18" i="44"/>
  <c r="X18" i="44"/>
  <c r="Y18" i="44"/>
  <c r="Z18" i="44"/>
  <c r="AA18" i="44"/>
  <c r="AB18" i="44"/>
  <c r="AC18" i="44"/>
  <c r="AD18" i="44"/>
  <c r="AE18" i="44"/>
  <c r="AY18" i="44"/>
  <c r="AZ18" i="44"/>
  <c r="BA18" i="44"/>
  <c r="BB18" i="44"/>
  <c r="BC18" i="44"/>
  <c r="BD18" i="44"/>
  <c r="BE18" i="44"/>
  <c r="BF18" i="44"/>
  <c r="BG18" i="44"/>
  <c r="BH18" i="44"/>
  <c r="BI18" i="44"/>
  <c r="BJ18" i="44"/>
  <c r="BK18" i="44"/>
  <c r="BM18" i="44"/>
  <c r="S19" i="44"/>
  <c r="T19" i="44"/>
  <c r="U19" i="44"/>
  <c r="AF19" i="44" s="1"/>
  <c r="V19" i="44"/>
  <c r="W19" i="44"/>
  <c r="X19" i="44"/>
  <c r="Y19" i="44"/>
  <c r="Z19" i="44"/>
  <c r="AA19" i="44"/>
  <c r="AB19" i="44"/>
  <c r="AC19" i="44"/>
  <c r="AD19" i="44"/>
  <c r="AE19" i="44"/>
  <c r="AY19" i="44"/>
  <c r="AZ19" i="44"/>
  <c r="BA19" i="44"/>
  <c r="BB19" i="44"/>
  <c r="BC19" i="44"/>
  <c r="BD19" i="44"/>
  <c r="BE19" i="44"/>
  <c r="BF19" i="44"/>
  <c r="BG19" i="44"/>
  <c r="BH19" i="44"/>
  <c r="BI19" i="44"/>
  <c r="BJ19" i="44"/>
  <c r="BK19" i="44"/>
  <c r="BM19" i="44"/>
  <c r="S20" i="44"/>
  <c r="T20" i="44"/>
  <c r="U20" i="44"/>
  <c r="AF20" i="44" s="1"/>
  <c r="V20" i="44"/>
  <c r="W20" i="44"/>
  <c r="X20" i="44"/>
  <c r="Y20" i="44"/>
  <c r="Z20" i="44"/>
  <c r="AA20" i="44"/>
  <c r="AB20" i="44"/>
  <c r="AC20" i="44"/>
  <c r="AD20" i="44"/>
  <c r="AE20" i="44"/>
  <c r="AY20" i="44"/>
  <c r="AZ20" i="44"/>
  <c r="BA20" i="44"/>
  <c r="BB20" i="44"/>
  <c r="BC20" i="44"/>
  <c r="BD20" i="44"/>
  <c r="BE20" i="44"/>
  <c r="BF20" i="44"/>
  <c r="BG20" i="44"/>
  <c r="BH20" i="44"/>
  <c r="BI20" i="44"/>
  <c r="BJ20" i="44"/>
  <c r="BK20" i="44"/>
  <c r="BM20" i="44"/>
  <c r="S21" i="44"/>
  <c r="T21" i="44"/>
  <c r="U21" i="44"/>
  <c r="AF21" i="44" s="1"/>
  <c r="V21" i="44"/>
  <c r="W21" i="44"/>
  <c r="X21" i="44"/>
  <c r="Y21" i="44"/>
  <c r="Z21" i="44"/>
  <c r="AA21" i="44"/>
  <c r="AB21" i="44"/>
  <c r="AC21" i="44"/>
  <c r="AD21" i="44"/>
  <c r="AE21" i="44"/>
  <c r="AY21" i="44"/>
  <c r="AZ21" i="44"/>
  <c r="BA21" i="44"/>
  <c r="BB21" i="44"/>
  <c r="BC21" i="44"/>
  <c r="BD21" i="44"/>
  <c r="BE21" i="44"/>
  <c r="BF21" i="44"/>
  <c r="BG21" i="44"/>
  <c r="BH21" i="44"/>
  <c r="BI21" i="44"/>
  <c r="BJ21" i="44"/>
  <c r="BK21" i="44"/>
  <c r="BM21" i="44"/>
  <c r="S22" i="44"/>
  <c r="T22" i="44"/>
  <c r="U22" i="44"/>
  <c r="AF22" i="44" s="1"/>
  <c r="V22" i="44"/>
  <c r="W22" i="44"/>
  <c r="X22" i="44"/>
  <c r="Y22" i="44"/>
  <c r="Z22" i="44"/>
  <c r="AA22" i="44"/>
  <c r="AB22" i="44"/>
  <c r="AC22" i="44"/>
  <c r="AD22" i="44"/>
  <c r="AE22" i="44"/>
  <c r="AY22" i="44"/>
  <c r="AZ22" i="44"/>
  <c r="BA22" i="44"/>
  <c r="BB22" i="44"/>
  <c r="BC22" i="44"/>
  <c r="BD22" i="44"/>
  <c r="BE22" i="44"/>
  <c r="BF22" i="44"/>
  <c r="BG22" i="44"/>
  <c r="BH22" i="44"/>
  <c r="BI22" i="44"/>
  <c r="BJ22" i="44"/>
  <c r="BK22" i="44"/>
  <c r="BM22" i="44"/>
  <c r="S23" i="44"/>
  <c r="T23" i="44"/>
  <c r="U23" i="44"/>
  <c r="AF23" i="44" s="1"/>
  <c r="V23" i="44"/>
  <c r="W23" i="44"/>
  <c r="X23" i="44"/>
  <c r="Y23" i="44"/>
  <c r="Z23" i="44"/>
  <c r="AA23" i="44"/>
  <c r="AB23" i="44"/>
  <c r="AC23" i="44"/>
  <c r="AD23" i="44"/>
  <c r="AE23" i="44"/>
  <c r="AY23" i="44"/>
  <c r="AZ23" i="44"/>
  <c r="BA23" i="44"/>
  <c r="BB23" i="44"/>
  <c r="BC23" i="44"/>
  <c r="BD23" i="44"/>
  <c r="BE23" i="44"/>
  <c r="BF23" i="44"/>
  <c r="BG23" i="44"/>
  <c r="BH23" i="44"/>
  <c r="BI23" i="44"/>
  <c r="BJ23" i="44"/>
  <c r="BK23" i="44"/>
  <c r="BM23" i="44"/>
  <c r="S24" i="44"/>
  <c r="T24" i="44"/>
  <c r="U24" i="44"/>
  <c r="AF24" i="44" s="1"/>
  <c r="V24" i="44"/>
  <c r="W24" i="44"/>
  <c r="X24" i="44"/>
  <c r="Y24" i="44"/>
  <c r="Z24" i="44"/>
  <c r="AA24" i="44"/>
  <c r="AB24" i="44"/>
  <c r="AC24" i="44"/>
  <c r="AD24" i="44"/>
  <c r="AE24" i="44"/>
  <c r="AY24" i="44"/>
  <c r="AZ24" i="44"/>
  <c r="BA24" i="44"/>
  <c r="BB24" i="44"/>
  <c r="BC24" i="44"/>
  <c r="BD24" i="44"/>
  <c r="BE24" i="44"/>
  <c r="BF24" i="44"/>
  <c r="BG24" i="44"/>
  <c r="BH24" i="44"/>
  <c r="BI24" i="44"/>
  <c r="BJ24" i="44"/>
  <c r="BK24" i="44"/>
  <c r="BM24" i="44"/>
  <c r="S25" i="44"/>
  <c r="T25" i="44"/>
  <c r="U25" i="44"/>
  <c r="AF25" i="44" s="1"/>
  <c r="V25" i="44"/>
  <c r="W25" i="44"/>
  <c r="X25" i="44"/>
  <c r="Y25" i="44"/>
  <c r="Z25" i="44"/>
  <c r="AA25" i="44"/>
  <c r="AB25" i="44"/>
  <c r="AC25" i="44"/>
  <c r="AD25" i="44"/>
  <c r="AE25" i="44"/>
  <c r="AY25" i="44"/>
  <c r="AZ25" i="44"/>
  <c r="BA25" i="44"/>
  <c r="BB25" i="44"/>
  <c r="BC25" i="44"/>
  <c r="BD25" i="44"/>
  <c r="BE25" i="44"/>
  <c r="BF25" i="44"/>
  <c r="BG25" i="44"/>
  <c r="BH25" i="44"/>
  <c r="BI25" i="44"/>
  <c r="BJ25" i="44"/>
  <c r="BK25" i="44"/>
  <c r="BM25" i="44"/>
  <c r="S26" i="44"/>
  <c r="T26" i="44"/>
  <c r="U26" i="44"/>
  <c r="AF26" i="44" s="1"/>
  <c r="V26" i="44"/>
  <c r="W26" i="44"/>
  <c r="X26" i="44"/>
  <c r="Y26" i="44"/>
  <c r="Z26" i="44"/>
  <c r="AA26" i="44"/>
  <c r="AB26" i="44"/>
  <c r="AC26" i="44"/>
  <c r="AD26" i="44"/>
  <c r="AE26" i="44"/>
  <c r="AY26" i="44"/>
  <c r="AZ26" i="44"/>
  <c r="BA26" i="44"/>
  <c r="BB26" i="44"/>
  <c r="BC26" i="44"/>
  <c r="BD26" i="44"/>
  <c r="BE26" i="44"/>
  <c r="BF26" i="44"/>
  <c r="BG26" i="44"/>
  <c r="BH26" i="44"/>
  <c r="BI26" i="44"/>
  <c r="BJ26" i="44"/>
  <c r="BK26" i="44"/>
  <c r="BM26" i="44"/>
  <c r="S27" i="44"/>
  <c r="T27" i="44"/>
  <c r="U27" i="44"/>
  <c r="AF27" i="44" s="1"/>
  <c r="V27" i="44"/>
  <c r="W27" i="44"/>
  <c r="X27" i="44"/>
  <c r="Y27" i="44"/>
  <c r="Z27" i="44"/>
  <c r="AA27" i="44"/>
  <c r="AB27" i="44"/>
  <c r="AC27" i="44"/>
  <c r="AD27" i="44"/>
  <c r="AE27" i="44"/>
  <c r="AY27" i="44"/>
  <c r="AZ27" i="44"/>
  <c r="BA27" i="44"/>
  <c r="BB27" i="44"/>
  <c r="BC27" i="44"/>
  <c r="BD27" i="44"/>
  <c r="BE27" i="44"/>
  <c r="BF27" i="44"/>
  <c r="BG27" i="44"/>
  <c r="BH27" i="44"/>
  <c r="BI27" i="44"/>
  <c r="BJ27" i="44"/>
  <c r="BK27" i="44"/>
  <c r="BM27" i="44"/>
  <c r="S28" i="44"/>
  <c r="T28" i="44"/>
  <c r="U28" i="44"/>
  <c r="AF28" i="44" s="1"/>
  <c r="V28" i="44"/>
  <c r="W28" i="44"/>
  <c r="X28" i="44"/>
  <c r="Y28" i="44"/>
  <c r="Z28" i="44"/>
  <c r="AA28" i="44"/>
  <c r="AB28" i="44"/>
  <c r="AC28" i="44"/>
  <c r="AD28" i="44"/>
  <c r="AE28" i="44"/>
  <c r="AY28" i="44"/>
  <c r="AZ28" i="44"/>
  <c r="BA28" i="44"/>
  <c r="BB28" i="44"/>
  <c r="BC28" i="44"/>
  <c r="BD28" i="44"/>
  <c r="BE28" i="44"/>
  <c r="BF28" i="44"/>
  <c r="BG28" i="44"/>
  <c r="BH28" i="44"/>
  <c r="BI28" i="44"/>
  <c r="BJ28" i="44"/>
  <c r="BK28" i="44"/>
  <c r="BM28" i="44"/>
  <c r="S29" i="44"/>
  <c r="T29" i="44"/>
  <c r="U29" i="44"/>
  <c r="AF29" i="44" s="1"/>
  <c r="V29" i="44"/>
  <c r="W29" i="44"/>
  <c r="X29" i="44"/>
  <c r="Y29" i="44"/>
  <c r="Z29" i="44"/>
  <c r="AA29" i="44"/>
  <c r="AB29" i="44"/>
  <c r="AC29" i="44"/>
  <c r="AD29" i="44"/>
  <c r="AE29" i="44"/>
  <c r="AY29" i="44"/>
  <c r="AZ29" i="44"/>
  <c r="BA29" i="44"/>
  <c r="BB29" i="44"/>
  <c r="BC29" i="44"/>
  <c r="BD29" i="44"/>
  <c r="BE29" i="44"/>
  <c r="BF29" i="44"/>
  <c r="BG29" i="44"/>
  <c r="BH29" i="44"/>
  <c r="BI29" i="44"/>
  <c r="BJ29" i="44"/>
  <c r="BK29" i="44"/>
  <c r="BM29" i="44"/>
  <c r="S30" i="44"/>
  <c r="T30" i="44"/>
  <c r="U30" i="44"/>
  <c r="AF30" i="44" s="1"/>
  <c r="V30" i="44"/>
  <c r="W30" i="44"/>
  <c r="X30" i="44"/>
  <c r="Y30" i="44"/>
  <c r="Z30" i="44"/>
  <c r="AA30" i="44"/>
  <c r="AB30" i="44"/>
  <c r="AC30" i="44"/>
  <c r="AD30" i="44"/>
  <c r="AE30" i="44"/>
  <c r="AY30" i="44"/>
  <c r="AZ30" i="44"/>
  <c r="BA30" i="44"/>
  <c r="BB30" i="44"/>
  <c r="BC30" i="44"/>
  <c r="BD30" i="44"/>
  <c r="BE30" i="44"/>
  <c r="BF30" i="44"/>
  <c r="BG30" i="44"/>
  <c r="BH30" i="44"/>
  <c r="BI30" i="44"/>
  <c r="BJ30" i="44"/>
  <c r="BK30" i="44"/>
  <c r="BM30" i="44"/>
  <c r="S31" i="44"/>
  <c r="T31" i="44"/>
  <c r="U31" i="44"/>
  <c r="AF31" i="44" s="1"/>
  <c r="V31" i="44"/>
  <c r="W31" i="44"/>
  <c r="X31" i="44"/>
  <c r="Y31" i="44"/>
  <c r="Z31" i="44"/>
  <c r="AA31" i="44"/>
  <c r="AB31" i="44"/>
  <c r="AC31" i="44"/>
  <c r="AD31" i="44"/>
  <c r="AE31" i="44"/>
  <c r="AY31" i="44"/>
  <c r="AZ31" i="44"/>
  <c r="BA31" i="44"/>
  <c r="BB31" i="44"/>
  <c r="BC31" i="44"/>
  <c r="BD31" i="44"/>
  <c r="BE31" i="44"/>
  <c r="BF31" i="44"/>
  <c r="BG31" i="44"/>
  <c r="BH31" i="44"/>
  <c r="BI31" i="44"/>
  <c r="BJ31" i="44"/>
  <c r="BK31" i="44"/>
  <c r="BM31" i="44"/>
  <c r="S32" i="44"/>
  <c r="T32" i="44"/>
  <c r="U32" i="44"/>
  <c r="AF32" i="44" s="1"/>
  <c r="V32" i="44"/>
  <c r="W32" i="44"/>
  <c r="X32" i="44"/>
  <c r="Y32" i="44"/>
  <c r="Z32" i="44"/>
  <c r="AA32" i="44"/>
  <c r="AB32" i="44"/>
  <c r="AC32" i="44"/>
  <c r="AD32" i="44"/>
  <c r="AE32" i="44"/>
  <c r="AY32" i="44"/>
  <c r="AZ32" i="44"/>
  <c r="BA32" i="44"/>
  <c r="BB32" i="44"/>
  <c r="BC32" i="44"/>
  <c r="BD32" i="44"/>
  <c r="BE32" i="44"/>
  <c r="BF32" i="44"/>
  <c r="BG32" i="44"/>
  <c r="BH32" i="44"/>
  <c r="BI32" i="44"/>
  <c r="BJ32" i="44"/>
  <c r="BK32" i="44"/>
  <c r="BM32" i="44"/>
  <c r="S33" i="44"/>
  <c r="T33" i="44"/>
  <c r="U33" i="44"/>
  <c r="AF33" i="44" s="1"/>
  <c r="V33" i="44"/>
  <c r="W33" i="44"/>
  <c r="X33" i="44"/>
  <c r="Y33" i="44"/>
  <c r="Z33" i="44"/>
  <c r="AA33" i="44"/>
  <c r="AB33" i="44"/>
  <c r="AC33" i="44"/>
  <c r="AD33" i="44"/>
  <c r="AE33" i="44"/>
  <c r="AY33" i="44"/>
  <c r="AZ33" i="44"/>
  <c r="BA33" i="44"/>
  <c r="BB33" i="44"/>
  <c r="BC33" i="44"/>
  <c r="BD33" i="44"/>
  <c r="BE33" i="44"/>
  <c r="BF33" i="44"/>
  <c r="BG33" i="44"/>
  <c r="BH33" i="44"/>
  <c r="BI33" i="44"/>
  <c r="BJ33" i="44"/>
  <c r="BK33" i="44"/>
  <c r="BM33" i="44"/>
  <c r="S34" i="44"/>
  <c r="T34" i="44"/>
  <c r="U34" i="44"/>
  <c r="AF34" i="44" s="1"/>
  <c r="V34" i="44"/>
  <c r="W34" i="44"/>
  <c r="X34" i="44"/>
  <c r="Y34" i="44"/>
  <c r="Z34" i="44"/>
  <c r="AA34" i="44"/>
  <c r="AB34" i="44"/>
  <c r="AC34" i="44"/>
  <c r="AD34" i="44"/>
  <c r="AE34" i="44"/>
  <c r="AY34" i="44"/>
  <c r="AZ34" i="44"/>
  <c r="BA34" i="44"/>
  <c r="BB34" i="44"/>
  <c r="BC34" i="44"/>
  <c r="BD34" i="44"/>
  <c r="BE34" i="44"/>
  <c r="BF34" i="44"/>
  <c r="BG34" i="44"/>
  <c r="BH34" i="44"/>
  <c r="BI34" i="44"/>
  <c r="BJ34" i="44"/>
  <c r="BK34" i="44"/>
  <c r="BM34" i="44"/>
  <c r="S38" i="44"/>
  <c r="T38" i="44"/>
  <c r="U38" i="44"/>
  <c r="V38" i="44"/>
  <c r="W38" i="44"/>
  <c r="X38" i="44"/>
  <c r="Y38" i="44"/>
  <c r="Z38" i="44"/>
  <c r="AA38" i="44"/>
  <c r="AB38" i="44"/>
  <c r="AC38" i="44"/>
  <c r="AY38" i="44"/>
  <c r="BK38" i="44" s="1"/>
  <c r="AZ38" i="44"/>
  <c r="BA38" i="44"/>
  <c r="BB38" i="44"/>
  <c r="BC38" i="44"/>
  <c r="BD38" i="44"/>
  <c r="BE38" i="44"/>
  <c r="BF38" i="44"/>
  <c r="BG38" i="44"/>
  <c r="BH38" i="44"/>
  <c r="BI38" i="44"/>
  <c r="S39" i="44"/>
  <c r="T39" i="44"/>
  <c r="U39" i="44"/>
  <c r="V39" i="44"/>
  <c r="W39" i="44"/>
  <c r="X39" i="44"/>
  <c r="Y39" i="44"/>
  <c r="Z39" i="44"/>
  <c r="AA39" i="44"/>
  <c r="AB39" i="44"/>
  <c r="AC39" i="44"/>
  <c r="AY39" i="44"/>
  <c r="BK39" i="44" s="1"/>
  <c r="AZ39" i="44"/>
  <c r="BA39" i="44"/>
  <c r="BB39" i="44"/>
  <c r="BC39" i="44"/>
  <c r="BD39" i="44"/>
  <c r="BE39" i="44"/>
  <c r="BF39" i="44"/>
  <c r="BG39" i="44"/>
  <c r="BH39" i="44"/>
  <c r="BI39" i="44"/>
  <c r="S40" i="44"/>
  <c r="T40" i="44"/>
  <c r="U40" i="44"/>
  <c r="V40" i="44"/>
  <c r="W40" i="44"/>
  <c r="X40" i="44"/>
  <c r="Y40" i="44"/>
  <c r="Z40" i="44"/>
  <c r="AA40" i="44"/>
  <c r="AB40" i="44"/>
  <c r="AC40" i="44"/>
  <c r="AY40" i="44"/>
  <c r="BK40" i="44" s="1"/>
  <c r="AZ40" i="44"/>
  <c r="BA40" i="44"/>
  <c r="BB40" i="44"/>
  <c r="BC40" i="44"/>
  <c r="BD40" i="44"/>
  <c r="BE40" i="44"/>
  <c r="BF40" i="44"/>
  <c r="BG40" i="44"/>
  <c r="BH40" i="44"/>
  <c r="BI40" i="44"/>
  <c r="S41" i="44"/>
  <c r="T41" i="44"/>
  <c r="U41" i="44"/>
  <c r="V41" i="44"/>
  <c r="W41" i="44"/>
  <c r="X41" i="44"/>
  <c r="Y41" i="44"/>
  <c r="Z41" i="44"/>
  <c r="AA41" i="44"/>
  <c r="AB41" i="44"/>
  <c r="AC41" i="44"/>
  <c r="AY41" i="44"/>
  <c r="AZ41" i="44"/>
  <c r="BA41" i="44"/>
  <c r="BB41" i="44"/>
  <c r="BC41" i="44"/>
  <c r="BD41" i="44"/>
  <c r="BE41" i="44"/>
  <c r="BF41" i="44"/>
  <c r="BG41" i="44"/>
  <c r="BH41" i="44"/>
  <c r="BI41" i="44"/>
  <c r="BK41" i="44"/>
  <c r="S42" i="44"/>
  <c r="T42" i="44"/>
  <c r="U42" i="44"/>
  <c r="V42" i="44"/>
  <c r="W42" i="44"/>
  <c r="X42" i="44"/>
  <c r="Y42" i="44"/>
  <c r="Z42" i="44"/>
  <c r="AA42" i="44"/>
  <c r="AB42" i="44"/>
  <c r="AC42" i="44"/>
  <c r="AY42" i="44"/>
  <c r="BK42" i="44" s="1"/>
  <c r="AZ42" i="44"/>
  <c r="BA42" i="44"/>
  <c r="BB42" i="44"/>
  <c r="BC42" i="44"/>
  <c r="BD42" i="44"/>
  <c r="BE42" i="44"/>
  <c r="BF42" i="44"/>
  <c r="BG42" i="44"/>
  <c r="BH42" i="44"/>
  <c r="BI42" i="44"/>
  <c r="S43" i="44"/>
  <c r="T43" i="44"/>
  <c r="U43" i="44"/>
  <c r="V43" i="44"/>
  <c r="W43" i="44"/>
  <c r="X43" i="44"/>
  <c r="Y43" i="44"/>
  <c r="Z43" i="44"/>
  <c r="AA43" i="44"/>
  <c r="AB43" i="44"/>
  <c r="AC43" i="44"/>
  <c r="AY43" i="44"/>
  <c r="BK43" i="44" s="1"/>
  <c r="AZ43" i="44"/>
  <c r="BA43" i="44"/>
  <c r="BB43" i="44"/>
  <c r="BC43" i="44"/>
  <c r="BD43" i="44"/>
  <c r="BE43" i="44"/>
  <c r="BF43" i="44"/>
  <c r="BG43" i="44"/>
  <c r="BH43" i="44"/>
  <c r="BI43" i="44"/>
  <c r="S44" i="44"/>
  <c r="T44" i="44"/>
  <c r="U44" i="44"/>
  <c r="V44" i="44"/>
  <c r="W44" i="44"/>
  <c r="X44" i="44"/>
  <c r="Y44" i="44"/>
  <c r="Z44" i="44"/>
  <c r="AA44" i="44"/>
  <c r="AB44" i="44"/>
  <c r="AC44" i="44"/>
  <c r="AY44" i="44"/>
  <c r="BK44" i="44" s="1"/>
  <c r="AZ44" i="44"/>
  <c r="BA44" i="44"/>
  <c r="BB44" i="44"/>
  <c r="BC44" i="44"/>
  <c r="BD44" i="44"/>
  <c r="BE44" i="44"/>
  <c r="BF44" i="44"/>
  <c r="BG44" i="44"/>
  <c r="BH44" i="44"/>
  <c r="BI44" i="44"/>
  <c r="S45" i="44"/>
  <c r="T45" i="44"/>
  <c r="U45" i="44"/>
  <c r="V45" i="44"/>
  <c r="W45" i="44"/>
  <c r="X45" i="44"/>
  <c r="Y45" i="44"/>
  <c r="Z45" i="44"/>
  <c r="AA45" i="44"/>
  <c r="AB45" i="44"/>
  <c r="AC45" i="44"/>
  <c r="AY45" i="44"/>
  <c r="AZ45" i="44"/>
  <c r="BA45" i="44"/>
  <c r="BB45" i="44"/>
  <c r="BC45" i="44"/>
  <c r="BD45" i="44"/>
  <c r="BE45" i="44"/>
  <c r="BF45" i="44"/>
  <c r="BG45" i="44"/>
  <c r="BH45" i="44"/>
  <c r="BI45" i="44"/>
  <c r="BK45" i="44"/>
  <c r="S46" i="44"/>
  <c r="T46" i="44"/>
  <c r="U46" i="44"/>
  <c r="V46" i="44"/>
  <c r="W46" i="44"/>
  <c r="X46" i="44"/>
  <c r="Y46" i="44"/>
  <c r="Z46" i="44"/>
  <c r="AA46" i="44"/>
  <c r="AB46" i="44"/>
  <c r="AC46" i="44"/>
  <c r="AY46" i="44"/>
  <c r="BK46" i="44" s="1"/>
  <c r="AZ46" i="44"/>
  <c r="BA46" i="44"/>
  <c r="BB46" i="44"/>
  <c r="BC46" i="44"/>
  <c r="BD46" i="44"/>
  <c r="BE46" i="44"/>
  <c r="BF46" i="44"/>
  <c r="BG46" i="44"/>
  <c r="BH46" i="44"/>
  <c r="BI46" i="44"/>
  <c r="S47" i="44"/>
  <c r="T47" i="44"/>
  <c r="U47" i="44"/>
  <c r="V47" i="44"/>
  <c r="W47" i="44"/>
  <c r="X47" i="44"/>
  <c r="Y47" i="44"/>
  <c r="Z47" i="44"/>
  <c r="AA47" i="44"/>
  <c r="AB47" i="44"/>
  <c r="AC47" i="44"/>
  <c r="AY47" i="44"/>
  <c r="BK47" i="44" s="1"/>
  <c r="AZ47" i="44"/>
  <c r="BA47" i="44"/>
  <c r="BB47" i="44"/>
  <c r="BC47" i="44"/>
  <c r="BD47" i="44"/>
  <c r="BE47" i="44"/>
  <c r="BF47" i="44"/>
  <c r="BG47" i="44"/>
  <c r="BH47" i="44"/>
  <c r="BI47" i="44"/>
  <c r="S48" i="44"/>
  <c r="T48" i="44"/>
  <c r="U48" i="44"/>
  <c r="V48" i="44"/>
  <c r="W48" i="44"/>
  <c r="X48" i="44"/>
  <c r="Y48" i="44"/>
  <c r="Z48" i="44"/>
  <c r="AA48" i="44"/>
  <c r="AB48" i="44"/>
  <c r="AC48" i="44"/>
  <c r="AY48" i="44"/>
  <c r="BK48" i="44" s="1"/>
  <c r="AZ48" i="44"/>
  <c r="BA48" i="44"/>
  <c r="BB48" i="44"/>
  <c r="BC48" i="44"/>
  <c r="BD48" i="44"/>
  <c r="BE48" i="44"/>
  <c r="BF48" i="44"/>
  <c r="BG48" i="44"/>
  <c r="BH48" i="44"/>
  <c r="BI48" i="44"/>
  <c r="S49" i="44"/>
  <c r="T49" i="44"/>
  <c r="U49" i="44"/>
  <c r="V49" i="44"/>
  <c r="W49" i="44"/>
  <c r="X49" i="44"/>
  <c r="Y49" i="44"/>
  <c r="Z49" i="44"/>
  <c r="AA49" i="44"/>
  <c r="AB49" i="44"/>
  <c r="AC49" i="44"/>
  <c r="AY49" i="44"/>
  <c r="AZ49" i="44"/>
  <c r="BA49" i="44"/>
  <c r="BB49" i="44"/>
  <c r="BC49" i="44"/>
  <c r="BD49" i="44"/>
  <c r="BE49" i="44"/>
  <c r="BF49" i="44"/>
  <c r="BG49" i="44"/>
  <c r="BH49" i="44"/>
  <c r="BI49" i="44"/>
  <c r="BK49" i="44"/>
  <c r="S50" i="44"/>
  <c r="T50" i="44"/>
  <c r="U50" i="44"/>
  <c r="V50" i="44"/>
  <c r="W50" i="44"/>
  <c r="X50" i="44"/>
  <c r="Y50" i="44"/>
  <c r="Z50" i="44"/>
  <c r="AA50" i="44"/>
  <c r="AB50" i="44"/>
  <c r="AC50" i="44"/>
  <c r="AY50" i="44"/>
  <c r="BK50" i="44" s="1"/>
  <c r="AZ50" i="44"/>
  <c r="BA50" i="44"/>
  <c r="BB50" i="44"/>
  <c r="BC50" i="44"/>
  <c r="BD50" i="44"/>
  <c r="BE50" i="44"/>
  <c r="BF50" i="44"/>
  <c r="BG50" i="44"/>
  <c r="BH50" i="44"/>
  <c r="BI50" i="44"/>
  <c r="S51" i="44"/>
  <c r="T51" i="44"/>
  <c r="U51" i="44"/>
  <c r="V51" i="44"/>
  <c r="W51" i="44"/>
  <c r="X51" i="44"/>
  <c r="Y51" i="44"/>
  <c r="Z51" i="44"/>
  <c r="AA51" i="44"/>
  <c r="AB51" i="44"/>
  <c r="AC51" i="44"/>
  <c r="AY51" i="44"/>
  <c r="BK51" i="44" s="1"/>
  <c r="AZ51" i="44"/>
  <c r="BA51" i="44"/>
  <c r="BB51" i="44"/>
  <c r="BC51" i="44"/>
  <c r="BD51" i="44"/>
  <c r="BE51" i="44"/>
  <c r="BF51" i="44"/>
  <c r="BG51" i="44"/>
  <c r="BH51" i="44"/>
  <c r="BI51" i="44"/>
  <c r="S52" i="44"/>
  <c r="T52" i="44"/>
  <c r="U52" i="44"/>
  <c r="V52" i="44"/>
  <c r="W52" i="44"/>
  <c r="X52" i="44"/>
  <c r="Y52" i="44"/>
  <c r="Z52" i="44"/>
  <c r="AA52" i="44"/>
  <c r="AB52" i="44"/>
  <c r="AC52" i="44"/>
  <c r="AY52" i="44"/>
  <c r="BK52" i="44" s="1"/>
  <c r="AZ52" i="44"/>
  <c r="BA52" i="44"/>
  <c r="BB52" i="44"/>
  <c r="BC52" i="44"/>
  <c r="BD52" i="44"/>
  <c r="BE52" i="44"/>
  <c r="BF52" i="44"/>
  <c r="BG52" i="44"/>
  <c r="BH52" i="44"/>
  <c r="BI52" i="44"/>
  <c r="S53" i="44"/>
  <c r="T53" i="44"/>
  <c r="U53" i="44"/>
  <c r="V53" i="44"/>
  <c r="W53" i="44"/>
  <c r="X53" i="44"/>
  <c r="Y53" i="44"/>
  <c r="Z53" i="44"/>
  <c r="AA53" i="44"/>
  <c r="AB53" i="44"/>
  <c r="AC53" i="44"/>
  <c r="AY53" i="44"/>
  <c r="AZ53" i="44"/>
  <c r="BA53" i="44"/>
  <c r="BB53" i="44"/>
  <c r="BC53" i="44"/>
  <c r="BD53" i="44"/>
  <c r="BE53" i="44"/>
  <c r="BF53" i="44"/>
  <c r="BG53" i="44"/>
  <c r="BH53" i="44"/>
  <c r="BI53" i="44"/>
  <c r="BK53" i="44"/>
  <c r="S54" i="44"/>
  <c r="T54" i="44"/>
  <c r="U54" i="44"/>
  <c r="V54" i="44"/>
  <c r="W54" i="44"/>
  <c r="X54" i="44"/>
  <c r="Y54" i="44"/>
  <c r="Z54" i="44"/>
  <c r="AA54" i="44"/>
  <c r="AB54" i="44"/>
  <c r="AC54" i="44"/>
  <c r="AY54" i="44"/>
  <c r="BK54" i="44" s="1"/>
  <c r="AZ54" i="44"/>
  <c r="BA54" i="44"/>
  <c r="BB54" i="44"/>
  <c r="BC54" i="44"/>
  <c r="BD54" i="44"/>
  <c r="BE54" i="44"/>
  <c r="BF54" i="44"/>
  <c r="BG54" i="44"/>
  <c r="BH54" i="44"/>
  <c r="BI54" i="44"/>
  <c r="S55" i="44"/>
  <c r="T55" i="44"/>
  <c r="U55" i="44"/>
  <c r="V55" i="44"/>
  <c r="W55" i="44"/>
  <c r="X55" i="44"/>
  <c r="Y55" i="44"/>
  <c r="Z55" i="44"/>
  <c r="AA55" i="44"/>
  <c r="AB55" i="44"/>
  <c r="AC55" i="44"/>
  <c r="AY55" i="44"/>
  <c r="BK55" i="44" s="1"/>
  <c r="AZ55" i="44"/>
  <c r="BA55" i="44"/>
  <c r="BB55" i="44"/>
  <c r="BC55" i="44"/>
  <c r="BD55" i="44"/>
  <c r="BE55" i="44"/>
  <c r="BF55" i="44"/>
  <c r="BG55" i="44"/>
  <c r="BH55" i="44"/>
  <c r="BI55" i="44"/>
  <c r="S56" i="44"/>
  <c r="T56" i="44"/>
  <c r="U56" i="44"/>
  <c r="V56" i="44"/>
  <c r="W56" i="44"/>
  <c r="X56" i="44"/>
  <c r="Y56" i="44"/>
  <c r="Z56" i="44"/>
  <c r="AA56" i="44"/>
  <c r="AB56" i="44"/>
  <c r="AC56" i="44"/>
  <c r="AY56" i="44"/>
  <c r="BK56" i="44" s="1"/>
  <c r="AZ56" i="44"/>
  <c r="BA56" i="44"/>
  <c r="BB56" i="44"/>
  <c r="BC56" i="44"/>
  <c r="BD56" i="44"/>
  <c r="BE56" i="44"/>
  <c r="BF56" i="44"/>
  <c r="BG56" i="44"/>
  <c r="BH56" i="44"/>
  <c r="BI56" i="44"/>
  <c r="S57" i="44"/>
  <c r="T57" i="44"/>
  <c r="U57" i="44"/>
  <c r="V57" i="44"/>
  <c r="W57" i="44"/>
  <c r="X57" i="44"/>
  <c r="Y57" i="44"/>
  <c r="Z57" i="44"/>
  <c r="AA57" i="44"/>
  <c r="AB57" i="44"/>
  <c r="AC57" i="44"/>
  <c r="AY57" i="44"/>
  <c r="AZ57" i="44"/>
  <c r="BA57" i="44"/>
  <c r="BB57" i="44"/>
  <c r="BC57" i="44"/>
  <c r="BD57" i="44"/>
  <c r="BE57" i="44"/>
  <c r="BF57" i="44"/>
  <c r="BG57" i="44"/>
  <c r="BH57" i="44"/>
  <c r="BI57" i="44"/>
  <c r="BK57" i="44"/>
  <c r="S58" i="44"/>
  <c r="T58" i="44"/>
  <c r="U58" i="44"/>
  <c r="V58" i="44"/>
  <c r="W58" i="44"/>
  <c r="X58" i="44"/>
  <c r="Y58" i="44"/>
  <c r="Z58" i="44"/>
  <c r="AA58" i="44"/>
  <c r="AB58" i="44"/>
  <c r="AC58" i="44"/>
  <c r="AY58" i="44"/>
  <c r="BK58" i="44" s="1"/>
  <c r="AZ58" i="44"/>
  <c r="BA58" i="44"/>
  <c r="BB58" i="44"/>
  <c r="BC58" i="44"/>
  <c r="BD58" i="44"/>
  <c r="BE58" i="44"/>
  <c r="BF58" i="44"/>
  <c r="BG58" i="44"/>
  <c r="BH58" i="44"/>
  <c r="BI58" i="44"/>
  <c r="S59" i="44"/>
  <c r="T59" i="44"/>
  <c r="U59" i="44"/>
  <c r="V59" i="44"/>
  <c r="W59" i="44"/>
  <c r="X59" i="44"/>
  <c r="Y59" i="44"/>
  <c r="Z59" i="44"/>
  <c r="AA59" i="44"/>
  <c r="AB59" i="44"/>
  <c r="AC59" i="44"/>
  <c r="AY59" i="44"/>
  <c r="BK59" i="44" s="1"/>
  <c r="AZ59" i="44"/>
  <c r="BA59" i="44"/>
  <c r="BB59" i="44"/>
  <c r="BC59" i="44"/>
  <c r="BD59" i="44"/>
  <c r="BE59" i="44"/>
  <c r="BF59" i="44"/>
  <c r="BG59" i="44"/>
  <c r="BH59" i="44"/>
  <c r="BI59" i="44"/>
  <c r="S60" i="44"/>
  <c r="T60" i="44"/>
  <c r="U60" i="44"/>
  <c r="V60" i="44"/>
  <c r="W60" i="44"/>
  <c r="X60" i="44"/>
  <c r="Y60" i="44"/>
  <c r="Z60" i="44"/>
  <c r="AA60" i="44"/>
  <c r="AB60" i="44"/>
  <c r="AC60" i="44"/>
  <c r="AY60" i="44"/>
  <c r="BK60" i="44" s="1"/>
  <c r="AZ60" i="44"/>
  <c r="BA60" i="44"/>
  <c r="BB60" i="44"/>
  <c r="BC60" i="44"/>
  <c r="BD60" i="44"/>
  <c r="BE60" i="44"/>
  <c r="BF60" i="44"/>
  <c r="BG60" i="44"/>
  <c r="BH60" i="44"/>
  <c r="BI60" i="44"/>
  <c r="S61" i="44"/>
  <c r="T61" i="44"/>
  <c r="U61" i="44"/>
  <c r="V61" i="44"/>
  <c r="W61" i="44"/>
  <c r="X61" i="44"/>
  <c r="Y61" i="44"/>
  <c r="Z61" i="44"/>
  <c r="AA61" i="44"/>
  <c r="AB61" i="44"/>
  <c r="AC61" i="44"/>
  <c r="AY61" i="44"/>
  <c r="AZ61" i="44"/>
  <c r="BA61" i="44"/>
  <c r="BB61" i="44"/>
  <c r="BC61" i="44"/>
  <c r="BD61" i="44"/>
  <c r="BE61" i="44"/>
  <c r="BF61" i="44"/>
  <c r="BG61" i="44"/>
  <c r="BH61" i="44"/>
  <c r="BI61" i="44"/>
  <c r="BK61" i="44"/>
  <c r="S62" i="44"/>
  <c r="T62" i="44"/>
  <c r="U62" i="44"/>
  <c r="V62" i="44"/>
  <c r="W62" i="44"/>
  <c r="X62" i="44"/>
  <c r="Y62" i="44"/>
  <c r="Z62" i="44"/>
  <c r="AA62" i="44"/>
  <c r="AB62" i="44"/>
  <c r="AC62" i="44"/>
  <c r="AY62" i="44"/>
  <c r="BK62" i="44" s="1"/>
  <c r="AZ62" i="44"/>
  <c r="BA62" i="44"/>
  <c r="BB62" i="44"/>
  <c r="BC62" i="44"/>
  <c r="BD62" i="44"/>
  <c r="BE62" i="44"/>
  <c r="BF62" i="44"/>
  <c r="BG62" i="44"/>
  <c r="BH62" i="44"/>
  <c r="BI62" i="44"/>
  <c r="S63" i="44"/>
  <c r="T63" i="44"/>
  <c r="U63" i="44"/>
  <c r="V63" i="44"/>
  <c r="W63" i="44"/>
  <c r="X63" i="44"/>
  <c r="Y63" i="44"/>
  <c r="Z63" i="44"/>
  <c r="AA63" i="44"/>
  <c r="AB63" i="44"/>
  <c r="AC63" i="44"/>
  <c r="AY63" i="44"/>
  <c r="BK63" i="44" s="1"/>
  <c r="AZ63" i="44"/>
  <c r="BA63" i="44"/>
  <c r="BB63" i="44"/>
  <c r="BC63" i="44"/>
  <c r="BD63" i="44"/>
  <c r="BE63" i="44"/>
  <c r="BF63" i="44"/>
  <c r="BG63" i="44"/>
  <c r="BH63" i="44"/>
  <c r="BI63" i="44"/>
  <c r="S64" i="44"/>
  <c r="T64" i="44"/>
  <c r="U64" i="44"/>
  <c r="V64" i="44"/>
  <c r="W64" i="44"/>
  <c r="X64" i="44"/>
  <c r="Y64" i="44"/>
  <c r="Z64" i="44"/>
  <c r="AA64" i="44"/>
  <c r="AB64" i="44"/>
  <c r="AC64" i="44"/>
  <c r="AY64" i="44"/>
  <c r="BK64" i="44" s="1"/>
  <c r="AZ64" i="44"/>
  <c r="BA64" i="44"/>
  <c r="BB64" i="44"/>
  <c r="BC64" i="44"/>
  <c r="BD64" i="44"/>
  <c r="BE64" i="44"/>
  <c r="BF64" i="44"/>
  <c r="BG64" i="44"/>
  <c r="BH64" i="44"/>
  <c r="BI64" i="44"/>
  <c r="S65" i="44"/>
  <c r="T65" i="44"/>
  <c r="U65" i="44"/>
  <c r="V65" i="44"/>
  <c r="W65" i="44"/>
  <c r="X65" i="44"/>
  <c r="Y65" i="44"/>
  <c r="Z65" i="44"/>
  <c r="AA65" i="44"/>
  <c r="AB65" i="44"/>
  <c r="AC65" i="44"/>
  <c r="AY65" i="44"/>
  <c r="AZ65" i="44"/>
  <c r="BA65" i="44"/>
  <c r="BB65" i="44"/>
  <c r="BC65" i="44"/>
  <c r="BD65" i="44"/>
  <c r="BE65" i="44"/>
  <c r="BF65" i="44"/>
  <c r="BG65" i="44"/>
  <c r="BH65" i="44"/>
  <c r="BI65" i="44"/>
  <c r="BK65" i="44"/>
  <c r="S66" i="44"/>
  <c r="T66" i="44"/>
  <c r="U66" i="44"/>
  <c r="V66" i="44"/>
  <c r="W66" i="44"/>
  <c r="X66" i="44"/>
  <c r="Y66" i="44"/>
  <c r="Z66" i="44"/>
  <c r="AA66" i="44"/>
  <c r="AB66" i="44"/>
  <c r="AC66" i="44"/>
  <c r="AY66" i="44"/>
  <c r="BK66" i="44" s="1"/>
  <c r="AZ66" i="44"/>
  <c r="BA66" i="44"/>
  <c r="BB66" i="44"/>
  <c r="BC66" i="44"/>
  <c r="BD66" i="44"/>
  <c r="BE66" i="44"/>
  <c r="BF66" i="44"/>
  <c r="BG66" i="44"/>
  <c r="BH66" i="44"/>
  <c r="BI66" i="44"/>
  <c r="S67" i="44"/>
  <c r="T67" i="44"/>
  <c r="U67" i="44"/>
  <c r="V67" i="44"/>
  <c r="W67" i="44"/>
  <c r="X67" i="44"/>
  <c r="Y67" i="44"/>
  <c r="Z67" i="44"/>
  <c r="AA67" i="44"/>
  <c r="AB67" i="44"/>
  <c r="AC67" i="44"/>
  <c r="AY67" i="44"/>
  <c r="BK67" i="44" s="1"/>
  <c r="AZ67" i="44"/>
  <c r="BA67" i="44"/>
  <c r="BB67" i="44"/>
  <c r="BC67" i="44"/>
  <c r="BD67" i="44"/>
  <c r="BE67" i="44"/>
  <c r="BF67" i="44"/>
  <c r="BG67" i="44"/>
  <c r="BH67" i="44"/>
  <c r="BI67" i="44"/>
  <c r="S68" i="44"/>
  <c r="T68" i="44"/>
  <c r="U68" i="44"/>
  <c r="V68" i="44"/>
  <c r="W68" i="44"/>
  <c r="X68" i="44"/>
  <c r="Y68" i="44"/>
  <c r="Z68" i="44"/>
  <c r="AA68" i="44"/>
  <c r="AB68" i="44"/>
  <c r="AC68" i="44"/>
  <c r="AY68" i="44"/>
  <c r="BK68" i="44" s="1"/>
  <c r="AZ68" i="44"/>
  <c r="BA68" i="44"/>
  <c r="BB68" i="44"/>
  <c r="BC68" i="44"/>
  <c r="BD68" i="44"/>
  <c r="BE68" i="44"/>
  <c r="BF68" i="44"/>
  <c r="BG68" i="44"/>
  <c r="BH68" i="44"/>
  <c r="BI68" i="44"/>
  <c r="S72" i="44"/>
  <c r="T72" i="44"/>
  <c r="U72" i="44"/>
  <c r="AF72" i="44" s="1"/>
  <c r="V72" i="44"/>
  <c r="W72" i="44"/>
  <c r="X72" i="44"/>
  <c r="Y72" i="44"/>
  <c r="Z72" i="44"/>
  <c r="AA72" i="44"/>
  <c r="AB72" i="44"/>
  <c r="AC72" i="44"/>
  <c r="AD72" i="44"/>
  <c r="AE72" i="44"/>
  <c r="AY72" i="44"/>
  <c r="BM72" i="44" s="1"/>
  <c r="AZ72" i="44"/>
  <c r="BA72" i="44"/>
  <c r="BB72" i="44"/>
  <c r="BC72" i="44"/>
  <c r="BD72" i="44"/>
  <c r="BE72" i="44"/>
  <c r="BF72" i="44"/>
  <c r="BG72" i="44"/>
  <c r="BH72" i="44"/>
  <c r="BI72" i="44"/>
  <c r="BJ72" i="44"/>
  <c r="BK72" i="44"/>
  <c r="S73" i="44"/>
  <c r="T73" i="44"/>
  <c r="U73" i="44"/>
  <c r="AF73" i="44" s="1"/>
  <c r="V73" i="44"/>
  <c r="W73" i="44"/>
  <c r="X73" i="44"/>
  <c r="Y73" i="44"/>
  <c r="Z73" i="44"/>
  <c r="AA73" i="44"/>
  <c r="AB73" i="44"/>
  <c r="AC73" i="44"/>
  <c r="AD73" i="44"/>
  <c r="AE73" i="44"/>
  <c r="AY73" i="44"/>
  <c r="BM73" i="44" s="1"/>
  <c r="AZ73" i="44"/>
  <c r="BA73" i="44"/>
  <c r="BB73" i="44"/>
  <c r="BC73" i="44"/>
  <c r="BD73" i="44"/>
  <c r="BE73" i="44"/>
  <c r="BF73" i="44"/>
  <c r="BG73" i="44"/>
  <c r="BH73" i="44"/>
  <c r="BI73" i="44"/>
  <c r="BJ73" i="44"/>
  <c r="BK73" i="44"/>
  <c r="S74" i="44"/>
  <c r="T74" i="44"/>
  <c r="U74" i="44"/>
  <c r="AF74" i="44" s="1"/>
  <c r="V74" i="44"/>
  <c r="W74" i="44"/>
  <c r="X74" i="44"/>
  <c r="Y74" i="44"/>
  <c r="Z74" i="44"/>
  <c r="AA74" i="44"/>
  <c r="AB74" i="44"/>
  <c r="AC74" i="44"/>
  <c r="AD74" i="44"/>
  <c r="AE74" i="44"/>
  <c r="AY74" i="44"/>
  <c r="BM74" i="44" s="1"/>
  <c r="AZ74" i="44"/>
  <c r="BA74" i="44"/>
  <c r="BB74" i="44"/>
  <c r="BC74" i="44"/>
  <c r="BD74" i="44"/>
  <c r="BE74" i="44"/>
  <c r="BF74" i="44"/>
  <c r="BG74" i="44"/>
  <c r="BH74" i="44"/>
  <c r="BI74" i="44"/>
  <c r="BJ74" i="44"/>
  <c r="BK74" i="44"/>
  <c r="S75" i="44"/>
  <c r="T75" i="44"/>
  <c r="U75" i="44"/>
  <c r="AF75" i="44" s="1"/>
  <c r="V75" i="44"/>
  <c r="W75" i="44"/>
  <c r="X75" i="44"/>
  <c r="Y75" i="44"/>
  <c r="Z75" i="44"/>
  <c r="AA75" i="44"/>
  <c r="AB75" i="44"/>
  <c r="AC75" i="44"/>
  <c r="AD75" i="44"/>
  <c r="AE75" i="44"/>
  <c r="AY75" i="44"/>
  <c r="BM75" i="44" s="1"/>
  <c r="AZ75" i="44"/>
  <c r="BA75" i="44"/>
  <c r="BB75" i="44"/>
  <c r="BC75" i="44"/>
  <c r="BD75" i="44"/>
  <c r="BE75" i="44"/>
  <c r="BF75" i="44"/>
  <c r="BG75" i="44"/>
  <c r="BH75" i="44"/>
  <c r="BI75" i="44"/>
  <c r="BJ75" i="44"/>
  <c r="BK75" i="44"/>
  <c r="S76" i="44"/>
  <c r="T76" i="44"/>
  <c r="U76" i="44"/>
  <c r="AF76" i="44" s="1"/>
  <c r="V76" i="44"/>
  <c r="W76" i="44"/>
  <c r="X76" i="44"/>
  <c r="Y76" i="44"/>
  <c r="Z76" i="44"/>
  <c r="AA76" i="44"/>
  <c r="AB76" i="44"/>
  <c r="AC76" i="44"/>
  <c r="AD76" i="44"/>
  <c r="AE76" i="44"/>
  <c r="AY76" i="44"/>
  <c r="BM76" i="44" s="1"/>
  <c r="AZ76" i="44"/>
  <c r="BA76" i="44"/>
  <c r="BB76" i="44"/>
  <c r="BC76" i="44"/>
  <c r="BD76" i="44"/>
  <c r="BE76" i="44"/>
  <c r="BF76" i="44"/>
  <c r="BG76" i="44"/>
  <c r="BH76" i="44"/>
  <c r="BI76" i="44"/>
  <c r="BJ76" i="44"/>
  <c r="BK76" i="44"/>
  <c r="S77" i="44"/>
  <c r="T77" i="44"/>
  <c r="U77" i="44"/>
  <c r="AF77" i="44" s="1"/>
  <c r="V77" i="44"/>
  <c r="W77" i="44"/>
  <c r="X77" i="44"/>
  <c r="Y77" i="44"/>
  <c r="Z77" i="44"/>
  <c r="AA77" i="44"/>
  <c r="AB77" i="44"/>
  <c r="AC77" i="44"/>
  <c r="AD77" i="44"/>
  <c r="AE77" i="44"/>
  <c r="AY77" i="44"/>
  <c r="BM77" i="44" s="1"/>
  <c r="AZ77" i="44"/>
  <c r="BA77" i="44"/>
  <c r="BB77" i="44"/>
  <c r="BC77" i="44"/>
  <c r="BD77" i="44"/>
  <c r="BE77" i="44"/>
  <c r="BF77" i="44"/>
  <c r="BG77" i="44"/>
  <c r="BH77" i="44"/>
  <c r="BI77" i="44"/>
  <c r="BJ77" i="44"/>
  <c r="BK77" i="44"/>
  <c r="S78" i="44"/>
  <c r="T78" i="44"/>
  <c r="U78" i="44"/>
  <c r="AF78" i="44" s="1"/>
  <c r="V78" i="44"/>
  <c r="W78" i="44"/>
  <c r="X78" i="44"/>
  <c r="Y78" i="44"/>
  <c r="Z78" i="44"/>
  <c r="AA78" i="44"/>
  <c r="AB78" i="44"/>
  <c r="AC78" i="44"/>
  <c r="AD78" i="44"/>
  <c r="AE78" i="44"/>
  <c r="AY78" i="44"/>
  <c r="AZ78" i="44"/>
  <c r="BA78" i="44"/>
  <c r="BB78" i="44"/>
  <c r="BC78" i="44"/>
  <c r="BD78" i="44"/>
  <c r="BE78" i="44"/>
  <c r="BF78" i="44"/>
  <c r="BG78" i="44"/>
  <c r="BH78" i="44"/>
  <c r="BI78" i="44"/>
  <c r="BJ78" i="44"/>
  <c r="BK78" i="44"/>
  <c r="S79" i="44"/>
  <c r="T79" i="44"/>
  <c r="U79" i="44"/>
  <c r="AF79" i="44" s="1"/>
  <c r="V79" i="44"/>
  <c r="W79" i="44"/>
  <c r="X79" i="44"/>
  <c r="Y79" i="44"/>
  <c r="Z79" i="44"/>
  <c r="AA79" i="44"/>
  <c r="AB79" i="44"/>
  <c r="AC79" i="44"/>
  <c r="AD79" i="44"/>
  <c r="AE79" i="44"/>
  <c r="AY79" i="44"/>
  <c r="AZ79" i="44"/>
  <c r="BA79" i="44"/>
  <c r="BB79" i="44"/>
  <c r="BC79" i="44"/>
  <c r="BD79" i="44"/>
  <c r="BE79" i="44"/>
  <c r="BF79" i="44"/>
  <c r="BG79" i="44"/>
  <c r="BH79" i="44"/>
  <c r="BI79" i="44"/>
  <c r="BJ79" i="44"/>
  <c r="BK79" i="44"/>
  <c r="S80" i="44"/>
  <c r="T80" i="44"/>
  <c r="U80" i="44"/>
  <c r="V80" i="44"/>
  <c r="W80" i="44"/>
  <c r="X80" i="44"/>
  <c r="Y80" i="44"/>
  <c r="Z80" i="44"/>
  <c r="AA80" i="44"/>
  <c r="AB80" i="44"/>
  <c r="AC80" i="44"/>
  <c r="AD80" i="44"/>
  <c r="AE80" i="44"/>
  <c r="AY80" i="44"/>
  <c r="AZ80" i="44"/>
  <c r="BA80" i="44"/>
  <c r="BB80" i="44"/>
  <c r="BC80" i="44"/>
  <c r="BD80" i="44"/>
  <c r="BE80" i="44"/>
  <c r="BF80" i="44"/>
  <c r="BG80" i="44"/>
  <c r="BH80" i="44"/>
  <c r="BI80" i="44"/>
  <c r="BJ80" i="44"/>
  <c r="BK80" i="44"/>
  <c r="S81" i="44"/>
  <c r="T81" i="44"/>
  <c r="U81" i="44"/>
  <c r="AF81" i="44" s="1"/>
  <c r="V81" i="44"/>
  <c r="W81" i="44"/>
  <c r="X81" i="44"/>
  <c r="Y81" i="44"/>
  <c r="Z81" i="44"/>
  <c r="AA81" i="44"/>
  <c r="AB81" i="44"/>
  <c r="AC81" i="44"/>
  <c r="AD81" i="44"/>
  <c r="AE81" i="44"/>
  <c r="AY81" i="44"/>
  <c r="BL81" i="44" s="1"/>
  <c r="AZ81" i="44"/>
  <c r="BA81" i="44"/>
  <c r="BB81" i="44"/>
  <c r="BC81" i="44"/>
  <c r="BD81" i="44"/>
  <c r="BE81" i="44"/>
  <c r="BF81" i="44"/>
  <c r="BG81" i="44"/>
  <c r="BH81" i="44"/>
  <c r="BI81" i="44"/>
  <c r="BJ81" i="44"/>
  <c r="BK81" i="44"/>
  <c r="S82" i="44"/>
  <c r="T82" i="44"/>
  <c r="U82" i="44"/>
  <c r="V82" i="44"/>
  <c r="W82" i="44"/>
  <c r="X82" i="44"/>
  <c r="Y82" i="44"/>
  <c r="Z82" i="44"/>
  <c r="AA82" i="44"/>
  <c r="AB82" i="44"/>
  <c r="AC82" i="44"/>
  <c r="AD82" i="44"/>
  <c r="AE82" i="44"/>
  <c r="AY82" i="44"/>
  <c r="AZ82" i="44"/>
  <c r="BA82" i="44"/>
  <c r="BB82" i="44"/>
  <c r="BC82" i="44"/>
  <c r="BD82" i="44"/>
  <c r="BE82" i="44"/>
  <c r="BF82" i="44"/>
  <c r="BG82" i="44"/>
  <c r="BH82" i="44"/>
  <c r="BI82" i="44"/>
  <c r="BJ82" i="44"/>
  <c r="BK82" i="44"/>
  <c r="S83" i="44"/>
  <c r="AF83" i="44" s="1"/>
  <c r="T83" i="44"/>
  <c r="U83" i="44"/>
  <c r="V83" i="44"/>
  <c r="W83" i="44"/>
  <c r="X83" i="44"/>
  <c r="Y83" i="44"/>
  <c r="Z83" i="44"/>
  <c r="AA83" i="44"/>
  <c r="AB83" i="44"/>
  <c r="AC83" i="44"/>
  <c r="AD83" i="44"/>
  <c r="AE83" i="44"/>
  <c r="AY83" i="44"/>
  <c r="AZ83" i="44"/>
  <c r="BA83" i="44"/>
  <c r="BB83" i="44"/>
  <c r="BC83" i="44"/>
  <c r="BD83" i="44"/>
  <c r="BE83" i="44"/>
  <c r="BF83" i="44"/>
  <c r="BG83" i="44"/>
  <c r="BH83" i="44"/>
  <c r="BI83" i="44"/>
  <c r="BJ83" i="44"/>
  <c r="BK83" i="44"/>
  <c r="S84" i="44"/>
  <c r="T84" i="44"/>
  <c r="AG84" i="44" s="1"/>
  <c r="U84" i="44"/>
  <c r="V84" i="44"/>
  <c r="W84" i="44"/>
  <c r="X84" i="44"/>
  <c r="Y84" i="44"/>
  <c r="Z84" i="44"/>
  <c r="AA84" i="44"/>
  <c r="AB84" i="44"/>
  <c r="AC84" i="44"/>
  <c r="AD84" i="44"/>
  <c r="AE84" i="44"/>
  <c r="AY84" i="44"/>
  <c r="AZ84" i="44"/>
  <c r="BA84" i="44"/>
  <c r="BB84" i="44"/>
  <c r="BC84" i="44"/>
  <c r="BD84" i="44"/>
  <c r="BE84" i="44"/>
  <c r="BF84" i="44"/>
  <c r="BG84" i="44"/>
  <c r="BH84" i="44"/>
  <c r="BI84" i="44"/>
  <c r="BJ84" i="44"/>
  <c r="BK84" i="44"/>
  <c r="S85" i="44"/>
  <c r="T85" i="44"/>
  <c r="U85" i="44"/>
  <c r="AF85" i="44" s="1"/>
  <c r="V85" i="44"/>
  <c r="W85" i="44"/>
  <c r="X85" i="44"/>
  <c r="Y85" i="44"/>
  <c r="Z85" i="44"/>
  <c r="AA85" i="44"/>
  <c r="AB85" i="44"/>
  <c r="AC85" i="44"/>
  <c r="AD85" i="44"/>
  <c r="AE85" i="44"/>
  <c r="AY85" i="44"/>
  <c r="AZ85" i="44"/>
  <c r="BA85" i="44"/>
  <c r="BB85" i="44"/>
  <c r="BC85" i="44"/>
  <c r="BD85" i="44"/>
  <c r="BE85" i="44"/>
  <c r="BF85" i="44"/>
  <c r="BG85" i="44"/>
  <c r="BH85" i="44"/>
  <c r="BI85" i="44"/>
  <c r="BJ85" i="44"/>
  <c r="BK85" i="44"/>
  <c r="BM85" i="44"/>
  <c r="S86" i="44"/>
  <c r="T86" i="44"/>
  <c r="U86" i="44"/>
  <c r="V86" i="44"/>
  <c r="W86" i="44"/>
  <c r="X86" i="44"/>
  <c r="Y86" i="44"/>
  <c r="Z86" i="44"/>
  <c r="AA86" i="44"/>
  <c r="AB86" i="44"/>
  <c r="AC86" i="44"/>
  <c r="AD86" i="44"/>
  <c r="AE86" i="44"/>
  <c r="AY86" i="44"/>
  <c r="AZ86" i="44"/>
  <c r="BA86" i="44"/>
  <c r="BB86" i="44"/>
  <c r="BC86" i="44"/>
  <c r="BD86" i="44"/>
  <c r="BE86" i="44"/>
  <c r="BF86" i="44"/>
  <c r="BG86" i="44"/>
  <c r="BH86" i="44"/>
  <c r="BI86" i="44"/>
  <c r="BJ86" i="44"/>
  <c r="BK86" i="44"/>
  <c r="S87" i="44"/>
  <c r="T87" i="44"/>
  <c r="U87" i="44"/>
  <c r="V87" i="44"/>
  <c r="W87" i="44"/>
  <c r="X87" i="44"/>
  <c r="Y87" i="44"/>
  <c r="Z87" i="44"/>
  <c r="AA87" i="44"/>
  <c r="AB87" i="44"/>
  <c r="AC87" i="44"/>
  <c r="AD87" i="44"/>
  <c r="AE87" i="44"/>
  <c r="AF87" i="44"/>
  <c r="AY87" i="44"/>
  <c r="AZ87" i="44"/>
  <c r="BA87" i="44"/>
  <c r="BB87" i="44"/>
  <c r="BC87" i="44"/>
  <c r="BD87" i="44"/>
  <c r="BE87" i="44"/>
  <c r="BF87" i="44"/>
  <c r="BG87" i="44"/>
  <c r="BH87" i="44"/>
  <c r="BI87" i="44"/>
  <c r="BJ87" i="44"/>
  <c r="BK87" i="44"/>
  <c r="S88" i="44"/>
  <c r="T88" i="44"/>
  <c r="U88" i="44"/>
  <c r="V88" i="44"/>
  <c r="W88" i="44"/>
  <c r="X88" i="44"/>
  <c r="Y88" i="44"/>
  <c r="Z88" i="44"/>
  <c r="AA88" i="44"/>
  <c r="AB88" i="44"/>
  <c r="AC88" i="44"/>
  <c r="AD88" i="44"/>
  <c r="AE88" i="44"/>
  <c r="AY88" i="44"/>
  <c r="AZ88" i="44"/>
  <c r="BA88" i="44"/>
  <c r="BB88" i="44"/>
  <c r="BC88" i="44"/>
  <c r="BD88" i="44"/>
  <c r="BE88" i="44"/>
  <c r="BF88" i="44"/>
  <c r="BG88" i="44"/>
  <c r="BH88" i="44"/>
  <c r="BI88" i="44"/>
  <c r="BJ88" i="44"/>
  <c r="BK88" i="44"/>
  <c r="S89" i="44"/>
  <c r="AF89" i="44" s="1"/>
  <c r="T89" i="44"/>
  <c r="U89" i="44"/>
  <c r="V89" i="44"/>
  <c r="W89" i="44"/>
  <c r="X89" i="44"/>
  <c r="Y89" i="44"/>
  <c r="Z89" i="44"/>
  <c r="AA89" i="44"/>
  <c r="AB89" i="44"/>
  <c r="AC89" i="44"/>
  <c r="AD89" i="44"/>
  <c r="AE89" i="44"/>
  <c r="AY89" i="44"/>
  <c r="AZ89" i="44"/>
  <c r="BA89" i="44"/>
  <c r="BM89" i="44" s="1"/>
  <c r="BB89" i="44"/>
  <c r="BC89" i="44"/>
  <c r="BD89" i="44"/>
  <c r="BE89" i="44"/>
  <c r="BF89" i="44"/>
  <c r="BG89" i="44"/>
  <c r="BH89" i="44"/>
  <c r="BI89" i="44"/>
  <c r="BJ89" i="44"/>
  <c r="BK89" i="44"/>
  <c r="S90" i="44"/>
  <c r="T90" i="44"/>
  <c r="U90" i="44"/>
  <c r="V90" i="44"/>
  <c r="W90" i="44"/>
  <c r="X90" i="44"/>
  <c r="Y90" i="44"/>
  <c r="Z90" i="44"/>
  <c r="AA90" i="44"/>
  <c r="AB90" i="44"/>
  <c r="AC90" i="44"/>
  <c r="AD90" i="44"/>
  <c r="AE90" i="44"/>
  <c r="AY90" i="44"/>
  <c r="AZ90" i="44"/>
  <c r="BA90" i="44"/>
  <c r="BB90" i="44"/>
  <c r="BC90" i="44"/>
  <c r="BD90" i="44"/>
  <c r="BE90" i="44"/>
  <c r="BF90" i="44"/>
  <c r="BG90" i="44"/>
  <c r="BH90" i="44"/>
  <c r="BI90" i="44"/>
  <c r="BJ90" i="44"/>
  <c r="BK90" i="44"/>
  <c r="S91" i="44"/>
  <c r="T91" i="44"/>
  <c r="U91" i="44"/>
  <c r="AF91" i="44" s="1"/>
  <c r="V91" i="44"/>
  <c r="W91" i="44"/>
  <c r="X91" i="44"/>
  <c r="Y91" i="44"/>
  <c r="Z91" i="44"/>
  <c r="AA91" i="44"/>
  <c r="AB91" i="44"/>
  <c r="AC91" i="44"/>
  <c r="AD91" i="44"/>
  <c r="AE91" i="44"/>
  <c r="AY91" i="44"/>
  <c r="AZ91" i="44"/>
  <c r="BA91" i="44"/>
  <c r="BB91" i="44"/>
  <c r="BC91" i="44"/>
  <c r="BD91" i="44"/>
  <c r="BE91" i="44"/>
  <c r="BF91" i="44"/>
  <c r="BG91" i="44"/>
  <c r="BH91" i="44"/>
  <c r="BI91" i="44"/>
  <c r="BJ91" i="44"/>
  <c r="BK91" i="44"/>
  <c r="S92" i="44"/>
  <c r="T92" i="44"/>
  <c r="U92" i="44"/>
  <c r="V92" i="44"/>
  <c r="W92" i="44"/>
  <c r="X92" i="44"/>
  <c r="Y92" i="44"/>
  <c r="Z92" i="44"/>
  <c r="AA92" i="44"/>
  <c r="AB92" i="44"/>
  <c r="AC92" i="44"/>
  <c r="AD92" i="44"/>
  <c r="AE92" i="44"/>
  <c r="AY92" i="44"/>
  <c r="AZ92" i="44"/>
  <c r="BA92" i="44"/>
  <c r="BB92" i="44"/>
  <c r="BC92" i="44"/>
  <c r="BD92" i="44"/>
  <c r="BE92" i="44"/>
  <c r="BF92" i="44"/>
  <c r="BG92" i="44"/>
  <c r="BH92" i="44"/>
  <c r="BI92" i="44"/>
  <c r="BJ92" i="44"/>
  <c r="BK92" i="44"/>
  <c r="S93" i="44"/>
  <c r="T93" i="44"/>
  <c r="U93" i="44"/>
  <c r="V93" i="44"/>
  <c r="W93" i="44"/>
  <c r="X93" i="44"/>
  <c r="Y93" i="44"/>
  <c r="Z93" i="44"/>
  <c r="AA93" i="44"/>
  <c r="AB93" i="44"/>
  <c r="AC93" i="44"/>
  <c r="AD93" i="44"/>
  <c r="AE93" i="44"/>
  <c r="AF93" i="44"/>
  <c r="AY93" i="44"/>
  <c r="AZ93" i="44"/>
  <c r="BA93" i="44"/>
  <c r="BM93" i="44" s="1"/>
  <c r="BB93" i="44"/>
  <c r="BC93" i="44"/>
  <c r="BD93" i="44"/>
  <c r="BE93" i="44"/>
  <c r="BF93" i="44"/>
  <c r="BG93" i="44"/>
  <c r="BH93" i="44"/>
  <c r="BI93" i="44"/>
  <c r="BJ93" i="44"/>
  <c r="BK93" i="44"/>
  <c r="S94" i="44"/>
  <c r="T94" i="44"/>
  <c r="U94" i="44"/>
  <c r="V94" i="44"/>
  <c r="W94" i="44"/>
  <c r="X94" i="44"/>
  <c r="Y94" i="44"/>
  <c r="Z94" i="44"/>
  <c r="AA94" i="44"/>
  <c r="AB94" i="44"/>
  <c r="AC94" i="44"/>
  <c r="AD94" i="44"/>
  <c r="AE94" i="44"/>
  <c r="AY94" i="44"/>
  <c r="AZ94" i="44"/>
  <c r="BA94" i="44"/>
  <c r="BB94" i="44"/>
  <c r="BC94" i="44"/>
  <c r="BD94" i="44"/>
  <c r="BE94" i="44"/>
  <c r="BF94" i="44"/>
  <c r="BG94" i="44"/>
  <c r="BH94" i="44"/>
  <c r="BI94" i="44"/>
  <c r="BJ94" i="44"/>
  <c r="BK94" i="44"/>
  <c r="S95" i="44"/>
  <c r="T95" i="44"/>
  <c r="U95" i="44"/>
  <c r="AF95" i="44" s="1"/>
  <c r="V95" i="44"/>
  <c r="W95" i="44"/>
  <c r="X95" i="44"/>
  <c r="Y95" i="44"/>
  <c r="Z95" i="44"/>
  <c r="AA95" i="44"/>
  <c r="AB95" i="44"/>
  <c r="AC95" i="44"/>
  <c r="AD95" i="44"/>
  <c r="AE95" i="44"/>
  <c r="AY95" i="44"/>
  <c r="AZ95" i="44"/>
  <c r="BA95" i="44"/>
  <c r="BB95" i="44"/>
  <c r="BC95" i="44"/>
  <c r="BD95" i="44"/>
  <c r="BE95" i="44"/>
  <c r="BF95" i="44"/>
  <c r="BG95" i="44"/>
  <c r="BH95" i="44"/>
  <c r="BI95" i="44"/>
  <c r="BJ95" i="44"/>
  <c r="BK95" i="44"/>
  <c r="S96" i="44"/>
  <c r="T96" i="44"/>
  <c r="U96" i="44"/>
  <c r="V96" i="44"/>
  <c r="W96" i="44"/>
  <c r="X96" i="44"/>
  <c r="Y96" i="44"/>
  <c r="Z96" i="44"/>
  <c r="AA96" i="44"/>
  <c r="AB96" i="44"/>
  <c r="AC96" i="44"/>
  <c r="AD96" i="44"/>
  <c r="AE96" i="44"/>
  <c r="AY96" i="44"/>
  <c r="AZ96" i="44"/>
  <c r="BA96" i="44"/>
  <c r="BB96" i="44"/>
  <c r="BC96" i="44"/>
  <c r="BD96" i="44"/>
  <c r="BE96" i="44"/>
  <c r="BF96" i="44"/>
  <c r="BG96" i="44"/>
  <c r="BH96" i="44"/>
  <c r="BI96" i="44"/>
  <c r="BJ96" i="44"/>
  <c r="BK96" i="44"/>
  <c r="S97" i="44"/>
  <c r="T97" i="44"/>
  <c r="U97" i="44"/>
  <c r="AF97" i="44" s="1"/>
  <c r="V97" i="44"/>
  <c r="W97" i="44"/>
  <c r="X97" i="44"/>
  <c r="Y97" i="44"/>
  <c r="Z97" i="44"/>
  <c r="AA97" i="44"/>
  <c r="AB97" i="44"/>
  <c r="AC97" i="44"/>
  <c r="AD97" i="44"/>
  <c r="AE97" i="44"/>
  <c r="AY97" i="44"/>
  <c r="AZ97" i="44"/>
  <c r="BA97" i="44"/>
  <c r="BB97" i="44"/>
  <c r="BC97" i="44"/>
  <c r="BD97" i="44"/>
  <c r="BE97" i="44"/>
  <c r="BF97" i="44"/>
  <c r="BG97" i="44"/>
  <c r="BH97" i="44"/>
  <c r="BI97" i="44"/>
  <c r="BJ97" i="44"/>
  <c r="BK97" i="44"/>
  <c r="S98" i="44"/>
  <c r="T98" i="44"/>
  <c r="U98" i="44"/>
  <c r="V98" i="44"/>
  <c r="W98" i="44"/>
  <c r="X98" i="44"/>
  <c r="Y98" i="44"/>
  <c r="Z98" i="44"/>
  <c r="AA98" i="44"/>
  <c r="AB98" i="44"/>
  <c r="AC98" i="44"/>
  <c r="AD98" i="44"/>
  <c r="AE98" i="44"/>
  <c r="AY98" i="44"/>
  <c r="AZ98" i="44"/>
  <c r="BA98" i="44"/>
  <c r="BB98" i="44"/>
  <c r="BC98" i="44"/>
  <c r="BD98" i="44"/>
  <c r="BE98" i="44"/>
  <c r="BF98" i="44"/>
  <c r="BG98" i="44"/>
  <c r="BH98" i="44"/>
  <c r="BI98" i="44"/>
  <c r="BJ98" i="44"/>
  <c r="BK98" i="44"/>
  <c r="S99" i="44"/>
  <c r="AF99" i="44" s="1"/>
  <c r="T99" i="44"/>
  <c r="U99" i="44"/>
  <c r="V99" i="44"/>
  <c r="W99" i="44"/>
  <c r="X99" i="44"/>
  <c r="Y99" i="44"/>
  <c r="Z99" i="44"/>
  <c r="AA99" i="44"/>
  <c r="AB99" i="44"/>
  <c r="AC99" i="44"/>
  <c r="AD99" i="44"/>
  <c r="AE99" i="44"/>
  <c r="AY99" i="44"/>
  <c r="AZ99" i="44"/>
  <c r="BA99" i="44"/>
  <c r="BB99" i="44"/>
  <c r="BC99" i="44"/>
  <c r="BD99" i="44"/>
  <c r="BE99" i="44"/>
  <c r="BF99" i="44"/>
  <c r="BG99" i="44"/>
  <c r="BH99" i="44"/>
  <c r="BI99" i="44"/>
  <c r="BJ99" i="44"/>
  <c r="BK99" i="44"/>
  <c r="S100" i="44"/>
  <c r="T100" i="44"/>
  <c r="AG100" i="44" s="1"/>
  <c r="U100" i="44"/>
  <c r="V100" i="44"/>
  <c r="W100" i="44"/>
  <c r="X100" i="44"/>
  <c r="Y100" i="44"/>
  <c r="Z100" i="44"/>
  <c r="AA100" i="44"/>
  <c r="AB100" i="44"/>
  <c r="AC100" i="44"/>
  <c r="AD100" i="44"/>
  <c r="AE100" i="44"/>
  <c r="AY100" i="44"/>
  <c r="AZ100" i="44"/>
  <c r="BA100" i="44"/>
  <c r="BB100" i="44"/>
  <c r="BC100" i="44"/>
  <c r="BD100" i="44"/>
  <c r="BE100" i="44"/>
  <c r="BF100" i="44"/>
  <c r="BG100" i="44"/>
  <c r="BH100" i="44"/>
  <c r="BI100" i="44"/>
  <c r="BJ100" i="44"/>
  <c r="BK100" i="44"/>
  <c r="S101" i="44"/>
  <c r="T101" i="44"/>
  <c r="U101" i="44"/>
  <c r="AF101" i="44" s="1"/>
  <c r="V101" i="44"/>
  <c r="W101" i="44"/>
  <c r="X101" i="44"/>
  <c r="Y101" i="44"/>
  <c r="Z101" i="44"/>
  <c r="AA101" i="44"/>
  <c r="AB101" i="44"/>
  <c r="AC101" i="44"/>
  <c r="AD101" i="44"/>
  <c r="AE101" i="44"/>
  <c r="AY101" i="44"/>
  <c r="AZ101" i="44"/>
  <c r="BA101" i="44"/>
  <c r="BB101" i="44"/>
  <c r="BC101" i="44"/>
  <c r="BD101" i="44"/>
  <c r="BE101" i="44"/>
  <c r="BF101" i="44"/>
  <c r="BG101" i="44"/>
  <c r="BH101" i="44"/>
  <c r="BI101" i="44"/>
  <c r="BJ101" i="44"/>
  <c r="BK101" i="44"/>
  <c r="BM101" i="44"/>
  <c r="S102" i="44"/>
  <c r="T102" i="44"/>
  <c r="U102" i="44"/>
  <c r="V102" i="44"/>
  <c r="W102" i="44"/>
  <c r="X102" i="44"/>
  <c r="Y102" i="44"/>
  <c r="Z102" i="44"/>
  <c r="AA102" i="44"/>
  <c r="AB102" i="44"/>
  <c r="AC102" i="44"/>
  <c r="AD102" i="44"/>
  <c r="AE102" i="44"/>
  <c r="AY102" i="44"/>
  <c r="AZ102" i="44"/>
  <c r="BA102" i="44"/>
  <c r="BB102" i="44"/>
  <c r="BC102" i="44"/>
  <c r="BD102" i="44"/>
  <c r="BE102" i="44"/>
  <c r="BF102" i="44"/>
  <c r="BG102" i="44"/>
  <c r="BH102" i="44"/>
  <c r="BI102" i="44"/>
  <c r="BJ102" i="44"/>
  <c r="BK102" i="44"/>
  <c r="D3" i="42"/>
  <c r="G3" i="42"/>
  <c r="J3" i="42"/>
  <c r="D4" i="42"/>
  <c r="G4" i="42"/>
  <c r="J4" i="42"/>
  <c r="X4" i="41"/>
  <c r="Y4" i="41"/>
  <c r="AW4" i="41"/>
  <c r="AX4" i="41"/>
  <c r="X5" i="41"/>
  <c r="Y5" i="41"/>
  <c r="AW5" i="41"/>
  <c r="AX5" i="41"/>
  <c r="X6" i="41"/>
  <c r="Y6" i="41"/>
  <c r="AW6" i="41"/>
  <c r="AX6" i="41"/>
  <c r="X7" i="41"/>
  <c r="Y7" i="41"/>
  <c r="AW7" i="41"/>
  <c r="AX7" i="41"/>
  <c r="X8" i="41"/>
  <c r="Y8" i="41"/>
  <c r="AW8" i="41"/>
  <c r="AX8" i="41"/>
  <c r="X9" i="41"/>
  <c r="Y9" i="41"/>
  <c r="AW9" i="41"/>
  <c r="AX9" i="41"/>
  <c r="X10" i="41"/>
  <c r="Y10" i="41"/>
  <c r="AW10" i="41"/>
  <c r="AX10" i="41"/>
  <c r="X11" i="41"/>
  <c r="Y11" i="41"/>
  <c r="AW11" i="41"/>
  <c r="AX11" i="41"/>
  <c r="X12" i="41"/>
  <c r="Y12" i="41"/>
  <c r="AW12" i="41"/>
  <c r="AX12" i="41"/>
  <c r="X13" i="41"/>
  <c r="Y13" i="41"/>
  <c r="AW13" i="41"/>
  <c r="AX13" i="41"/>
  <c r="X14" i="41"/>
  <c r="Y14" i="41"/>
  <c r="AW14" i="41"/>
  <c r="AX14" i="41"/>
  <c r="X15" i="41"/>
  <c r="Y15" i="41"/>
  <c r="AW15" i="41"/>
  <c r="AX15" i="41"/>
  <c r="X16" i="41"/>
  <c r="Y16" i="41"/>
  <c r="AW16" i="41"/>
  <c r="AX16" i="41"/>
  <c r="X17" i="41"/>
  <c r="Y17" i="41"/>
  <c r="AW17" i="41"/>
  <c r="AX17" i="41"/>
  <c r="X18" i="41"/>
  <c r="Y18" i="41"/>
  <c r="AW18" i="41"/>
  <c r="AX18" i="41"/>
  <c r="X19" i="41"/>
  <c r="Y19" i="41"/>
  <c r="AW19" i="41"/>
  <c r="AX19" i="41"/>
  <c r="X20" i="41"/>
  <c r="Y20" i="41"/>
  <c r="AW20" i="41"/>
  <c r="AX20" i="41"/>
  <c r="X21" i="41"/>
  <c r="Y21" i="41"/>
  <c r="AW21" i="41"/>
  <c r="AX21" i="41"/>
  <c r="X22" i="41"/>
  <c r="Y22" i="41"/>
  <c r="AW22" i="41"/>
  <c r="AX22" i="41"/>
  <c r="X23" i="41"/>
  <c r="Y23" i="41"/>
  <c r="AW23" i="41"/>
  <c r="AX23" i="41"/>
  <c r="X24" i="41"/>
  <c r="Y24" i="41"/>
  <c r="AW24" i="41"/>
  <c r="AX24" i="41"/>
  <c r="X25" i="41"/>
  <c r="Y25" i="41"/>
  <c r="AW25" i="41"/>
  <c r="AX25" i="41"/>
  <c r="X26" i="41"/>
  <c r="Y26" i="41"/>
  <c r="AW26" i="41"/>
  <c r="AX26" i="41"/>
  <c r="X27" i="41"/>
  <c r="Y27" i="41"/>
  <c r="AW27" i="41"/>
  <c r="AX27" i="41"/>
  <c r="X28" i="41"/>
  <c r="Y28" i="41"/>
  <c r="AW28" i="41"/>
  <c r="AX28" i="41"/>
  <c r="X29" i="41"/>
  <c r="Y29" i="41"/>
  <c r="AW29" i="41"/>
  <c r="AX29" i="41"/>
  <c r="X30" i="41"/>
  <c r="Y30" i="41"/>
  <c r="AW30" i="41"/>
  <c r="AX30" i="41"/>
  <c r="X31" i="41"/>
  <c r="Y31" i="41"/>
  <c r="AW31" i="41"/>
  <c r="AX31" i="41"/>
  <c r="X32" i="41"/>
  <c r="Y32" i="41"/>
  <c r="AW32" i="41"/>
  <c r="AX32" i="41"/>
  <c r="X33" i="41"/>
  <c r="Y33" i="41"/>
  <c r="AW33" i="41"/>
  <c r="AX33" i="41"/>
  <c r="X34" i="41"/>
  <c r="Y34" i="41"/>
  <c r="AW34" i="41"/>
  <c r="AX34" i="41"/>
  <c r="M38" i="41"/>
  <c r="N38" i="41"/>
  <c r="AL38" i="41"/>
  <c r="AM38" i="41"/>
  <c r="M39" i="41"/>
  <c r="N39" i="41"/>
  <c r="AL39" i="41"/>
  <c r="AM39" i="41"/>
  <c r="M40" i="41"/>
  <c r="N40" i="41"/>
  <c r="AL40" i="41"/>
  <c r="AM40" i="41"/>
  <c r="M41" i="41"/>
  <c r="N41" i="41"/>
  <c r="AL41" i="41"/>
  <c r="AM41" i="41"/>
  <c r="M42" i="41"/>
  <c r="N42" i="41"/>
  <c r="AL42" i="41"/>
  <c r="AM42" i="41"/>
  <c r="M43" i="41"/>
  <c r="N43" i="41"/>
  <c r="AL43" i="41"/>
  <c r="AM43" i="41"/>
  <c r="M44" i="41"/>
  <c r="N44" i="41"/>
  <c r="AL44" i="41"/>
  <c r="AM44" i="41"/>
  <c r="M45" i="41"/>
  <c r="N45" i="41"/>
  <c r="AL45" i="41"/>
  <c r="AM45" i="41"/>
  <c r="M46" i="41"/>
  <c r="N46" i="41"/>
  <c r="AL46" i="41"/>
  <c r="AM46" i="41"/>
  <c r="M47" i="41"/>
  <c r="N47" i="41"/>
  <c r="AL47" i="41"/>
  <c r="AM47" i="41"/>
  <c r="M48" i="41"/>
  <c r="N48" i="41"/>
  <c r="AL48" i="41"/>
  <c r="AM48" i="41"/>
  <c r="M49" i="41"/>
  <c r="N49" i="41"/>
  <c r="AL49" i="41"/>
  <c r="AM49" i="41"/>
  <c r="M50" i="41"/>
  <c r="N50" i="41"/>
  <c r="AL50" i="41"/>
  <c r="AM50" i="41"/>
  <c r="M51" i="41"/>
  <c r="N51" i="41"/>
  <c r="AL51" i="41"/>
  <c r="AM51" i="41"/>
  <c r="M52" i="41"/>
  <c r="N52" i="41"/>
  <c r="AL52" i="41"/>
  <c r="AM52" i="41"/>
  <c r="M53" i="41"/>
  <c r="N53" i="41"/>
  <c r="AL53" i="41"/>
  <c r="AM53" i="41"/>
  <c r="M54" i="41"/>
  <c r="N54" i="41"/>
  <c r="AL54" i="41"/>
  <c r="AM54" i="41"/>
  <c r="M55" i="41"/>
  <c r="N55" i="41"/>
  <c r="AL55" i="41"/>
  <c r="AM55" i="41"/>
  <c r="M56" i="41"/>
  <c r="N56" i="41"/>
  <c r="AL56" i="41"/>
  <c r="AM56" i="41"/>
  <c r="M57" i="41"/>
  <c r="N57" i="41"/>
  <c r="AL57" i="41"/>
  <c r="AM57" i="41"/>
  <c r="M58" i="41"/>
  <c r="N58" i="41"/>
  <c r="AL58" i="41"/>
  <c r="AM58" i="41"/>
  <c r="M59" i="41"/>
  <c r="N59" i="41"/>
  <c r="AL59" i="41"/>
  <c r="AM59" i="41"/>
  <c r="M60" i="41"/>
  <c r="N60" i="41"/>
  <c r="AL60" i="41"/>
  <c r="AM60" i="41"/>
  <c r="M61" i="41"/>
  <c r="N61" i="41"/>
  <c r="AL61" i="41"/>
  <c r="AM61" i="41"/>
  <c r="M62" i="41"/>
  <c r="N62" i="41"/>
  <c r="AL62" i="41"/>
  <c r="AM62" i="41"/>
  <c r="M63" i="41"/>
  <c r="N63" i="41"/>
  <c r="AL63" i="41"/>
  <c r="AM63" i="41"/>
  <c r="M64" i="41"/>
  <c r="N64" i="41"/>
  <c r="AL64" i="41"/>
  <c r="AM64" i="41"/>
  <c r="M65" i="41"/>
  <c r="N65" i="41"/>
  <c r="AL65" i="41"/>
  <c r="AM65" i="41"/>
  <c r="M66" i="41"/>
  <c r="N66" i="41"/>
  <c r="AL66" i="41"/>
  <c r="AM66" i="41"/>
  <c r="M67" i="41"/>
  <c r="N67" i="41"/>
  <c r="AL67" i="41"/>
  <c r="AM67" i="41"/>
  <c r="M68" i="41"/>
  <c r="N68" i="41"/>
  <c r="AL68" i="41"/>
  <c r="AM68" i="41"/>
  <c r="P72" i="41"/>
  <c r="Q72" i="41"/>
  <c r="AO72" i="41"/>
  <c r="AP72" i="41"/>
  <c r="P73" i="41"/>
  <c r="Q73" i="41"/>
  <c r="AO73" i="41"/>
  <c r="AP73" i="41"/>
  <c r="P74" i="41"/>
  <c r="Q74" i="41"/>
  <c r="AO74" i="41"/>
  <c r="AP74" i="41"/>
  <c r="P75" i="41"/>
  <c r="Q75" i="41"/>
  <c r="AO75" i="41"/>
  <c r="AP75" i="41"/>
  <c r="P76" i="41"/>
  <c r="Q76" i="41"/>
  <c r="AO76" i="41"/>
  <c r="AP76" i="41"/>
  <c r="P77" i="41"/>
  <c r="Q77" i="41"/>
  <c r="AO77" i="41"/>
  <c r="AP77" i="41"/>
  <c r="P78" i="41"/>
  <c r="Q78" i="41"/>
  <c r="AO78" i="41"/>
  <c r="AP78" i="41"/>
  <c r="P79" i="41"/>
  <c r="Q79" i="41"/>
  <c r="AO79" i="41"/>
  <c r="AP79" i="41"/>
  <c r="P80" i="41"/>
  <c r="Q80" i="41"/>
  <c r="AO80" i="41"/>
  <c r="AP80" i="41"/>
  <c r="P81" i="41"/>
  <c r="Q81" i="41"/>
  <c r="AO81" i="41"/>
  <c r="AP81" i="41"/>
  <c r="P82" i="41"/>
  <c r="Q82" i="41"/>
  <c r="AO82" i="41"/>
  <c r="AP82" i="41"/>
  <c r="P83" i="41"/>
  <c r="Q83" i="41"/>
  <c r="AO83" i="41"/>
  <c r="AP83" i="41"/>
  <c r="P84" i="41"/>
  <c r="Q84" i="41"/>
  <c r="AO84" i="41"/>
  <c r="AP84" i="41"/>
  <c r="P85" i="41"/>
  <c r="Q85" i="41"/>
  <c r="AO85" i="41"/>
  <c r="AP85" i="41"/>
  <c r="P86" i="41"/>
  <c r="Q86" i="41"/>
  <c r="AO86" i="41"/>
  <c r="AP86" i="41"/>
  <c r="P87" i="41"/>
  <c r="Q87" i="41"/>
  <c r="AO87" i="41"/>
  <c r="AP87" i="41"/>
  <c r="P88" i="41"/>
  <c r="Q88" i="41"/>
  <c r="AO88" i="41"/>
  <c r="AP88" i="41"/>
  <c r="P89" i="41"/>
  <c r="Q89" i="41"/>
  <c r="AO89" i="41"/>
  <c r="AP89" i="41"/>
  <c r="P90" i="41"/>
  <c r="Q90" i="41"/>
  <c r="AO90" i="41"/>
  <c r="AP90" i="41"/>
  <c r="P91" i="41"/>
  <c r="Q91" i="41"/>
  <c r="AO91" i="41"/>
  <c r="AP91" i="41"/>
  <c r="P92" i="41"/>
  <c r="Q92" i="41"/>
  <c r="AO92" i="41"/>
  <c r="AP92" i="41"/>
  <c r="P93" i="41"/>
  <c r="Q93" i="41"/>
  <c r="AO93" i="41"/>
  <c r="AP93" i="41"/>
  <c r="P94" i="41"/>
  <c r="Q94" i="41"/>
  <c r="AO94" i="41"/>
  <c r="AP94" i="41"/>
  <c r="P95" i="41"/>
  <c r="Q95" i="41"/>
  <c r="AO95" i="41"/>
  <c r="AP95" i="41"/>
  <c r="P96" i="41"/>
  <c r="Q96" i="41"/>
  <c r="AO96" i="41"/>
  <c r="AP96" i="41"/>
  <c r="P97" i="41"/>
  <c r="Q97" i="41"/>
  <c r="AO97" i="41"/>
  <c r="AP97" i="41"/>
  <c r="P98" i="41"/>
  <c r="Q98" i="41"/>
  <c r="AO98" i="41"/>
  <c r="AP98" i="41"/>
  <c r="P99" i="41"/>
  <c r="Q99" i="41"/>
  <c r="AO99" i="41"/>
  <c r="AP99" i="41"/>
  <c r="P100" i="41"/>
  <c r="Q100" i="41"/>
  <c r="AO100" i="41"/>
  <c r="AP100" i="41"/>
  <c r="P101" i="41"/>
  <c r="Q101" i="41"/>
  <c r="AO101" i="41"/>
  <c r="AP101" i="41"/>
  <c r="P102" i="41"/>
  <c r="Q102" i="41"/>
  <c r="AO102" i="41"/>
  <c r="AP102" i="41"/>
  <c r="L4" i="39"/>
  <c r="M4" i="39"/>
  <c r="Y4" i="39"/>
  <c r="Z4" i="39"/>
  <c r="AK4" i="39"/>
  <c r="AL4" i="39"/>
  <c r="AW4" i="39"/>
  <c r="AX4" i="39"/>
  <c r="L5" i="39"/>
  <c r="M5" i="39"/>
  <c r="Y5" i="39"/>
  <c r="Z5" i="39"/>
  <c r="AK5" i="39"/>
  <c r="AL5" i="39"/>
  <c r="AW5" i="39"/>
  <c r="AX5" i="39"/>
  <c r="L6" i="39"/>
  <c r="M6" i="39"/>
  <c r="Y6" i="39"/>
  <c r="Z6" i="39"/>
  <c r="AK6" i="39"/>
  <c r="AL6" i="39"/>
  <c r="AW6" i="39"/>
  <c r="AX6" i="39"/>
  <c r="L7" i="39"/>
  <c r="M7" i="39"/>
  <c r="Y7" i="39"/>
  <c r="Z7" i="39"/>
  <c r="AK7" i="39"/>
  <c r="AL7" i="39"/>
  <c r="AW7" i="39"/>
  <c r="AX7" i="39"/>
  <c r="L8" i="39"/>
  <c r="M8" i="39"/>
  <c r="Y8" i="39"/>
  <c r="Z8" i="39"/>
  <c r="AK8" i="39"/>
  <c r="AL8" i="39"/>
  <c r="AW8" i="39"/>
  <c r="AX8" i="39"/>
  <c r="L9" i="39"/>
  <c r="M9" i="39"/>
  <c r="Y9" i="39"/>
  <c r="Z9" i="39"/>
  <c r="AK9" i="39"/>
  <c r="AL9" i="39"/>
  <c r="AW9" i="39"/>
  <c r="AX9" i="39"/>
  <c r="L10" i="39"/>
  <c r="M10" i="39"/>
  <c r="Y10" i="39"/>
  <c r="Z10" i="39"/>
  <c r="AK10" i="39"/>
  <c r="AL10" i="39"/>
  <c r="AW10" i="39"/>
  <c r="AX10" i="39"/>
  <c r="L11" i="39"/>
  <c r="M11" i="39"/>
  <c r="Y11" i="39"/>
  <c r="Z11" i="39"/>
  <c r="AK11" i="39"/>
  <c r="AL11" i="39"/>
  <c r="AW11" i="39"/>
  <c r="AX11" i="39"/>
  <c r="L12" i="39"/>
  <c r="M12" i="39"/>
  <c r="Y12" i="39"/>
  <c r="Z12" i="39"/>
  <c r="AK12" i="39"/>
  <c r="AL12" i="39"/>
  <c r="AW12" i="39"/>
  <c r="AX12" i="39"/>
  <c r="L13" i="39"/>
  <c r="M13" i="39"/>
  <c r="Y13" i="39"/>
  <c r="Z13" i="39"/>
  <c r="AK13" i="39"/>
  <c r="AL13" i="39"/>
  <c r="AW13" i="39"/>
  <c r="AX13" i="39"/>
  <c r="L14" i="39"/>
  <c r="M14" i="39"/>
  <c r="Y14" i="39"/>
  <c r="Z14" i="39"/>
  <c r="AK14" i="39"/>
  <c r="AL14" i="39"/>
  <c r="AW14" i="39"/>
  <c r="AX14" i="39"/>
  <c r="L15" i="39"/>
  <c r="M15" i="39"/>
  <c r="Y15" i="39"/>
  <c r="Z15" i="39"/>
  <c r="AK15" i="39"/>
  <c r="AL15" i="39"/>
  <c r="AW15" i="39"/>
  <c r="AX15" i="39"/>
  <c r="L16" i="39"/>
  <c r="M16" i="39"/>
  <c r="Y16" i="39"/>
  <c r="Z16" i="39"/>
  <c r="AK16" i="39"/>
  <c r="AL16" i="39"/>
  <c r="AW16" i="39"/>
  <c r="AX16" i="39"/>
  <c r="L17" i="39"/>
  <c r="M17" i="39"/>
  <c r="Y17" i="39"/>
  <c r="Z17" i="39"/>
  <c r="AK17" i="39"/>
  <c r="AL17" i="39"/>
  <c r="AW17" i="39"/>
  <c r="AX17" i="39"/>
  <c r="L18" i="39"/>
  <c r="M18" i="39"/>
  <c r="Y18" i="39"/>
  <c r="Z18" i="39"/>
  <c r="AK18" i="39"/>
  <c r="AL18" i="39"/>
  <c r="AW18" i="39"/>
  <c r="AX18" i="39"/>
  <c r="L19" i="39"/>
  <c r="M19" i="39"/>
  <c r="Y19" i="39"/>
  <c r="Z19" i="39"/>
  <c r="AK19" i="39"/>
  <c r="AL19" i="39"/>
  <c r="AW19" i="39"/>
  <c r="AX19" i="39"/>
  <c r="L20" i="39"/>
  <c r="M20" i="39"/>
  <c r="Y20" i="39"/>
  <c r="Z20" i="39"/>
  <c r="AK20" i="39"/>
  <c r="AL20" i="39"/>
  <c r="AW20" i="39"/>
  <c r="AX20" i="39"/>
  <c r="L21" i="39"/>
  <c r="M21" i="39"/>
  <c r="Y21" i="39"/>
  <c r="Z21" i="39"/>
  <c r="AK21" i="39"/>
  <c r="AL21" i="39"/>
  <c r="AW21" i="39"/>
  <c r="AX21" i="39"/>
  <c r="L22" i="39"/>
  <c r="M22" i="39"/>
  <c r="Y22" i="39"/>
  <c r="Z22" i="39"/>
  <c r="AK22" i="39"/>
  <c r="AL22" i="39"/>
  <c r="AW22" i="39"/>
  <c r="AX22" i="39"/>
  <c r="L23" i="39"/>
  <c r="M23" i="39"/>
  <c r="Y23" i="39"/>
  <c r="Z23" i="39"/>
  <c r="AK23" i="39"/>
  <c r="AL23" i="39"/>
  <c r="AW23" i="39"/>
  <c r="AX23" i="39"/>
  <c r="L24" i="39"/>
  <c r="M24" i="39"/>
  <c r="Y24" i="39"/>
  <c r="Z24" i="39"/>
  <c r="AK24" i="39"/>
  <c r="AL24" i="39"/>
  <c r="AW24" i="39"/>
  <c r="AX24" i="39"/>
  <c r="L25" i="39"/>
  <c r="M25" i="39"/>
  <c r="Y25" i="39"/>
  <c r="Z25" i="39"/>
  <c r="AK25" i="39"/>
  <c r="AL25" i="39"/>
  <c r="AW25" i="39"/>
  <c r="AX25" i="39"/>
  <c r="L26" i="39"/>
  <c r="M26" i="39"/>
  <c r="Y26" i="39"/>
  <c r="Z26" i="39"/>
  <c r="AK26" i="39"/>
  <c r="AL26" i="39"/>
  <c r="AW26" i="39"/>
  <c r="AX26" i="39"/>
  <c r="L27" i="39"/>
  <c r="M27" i="39"/>
  <c r="Y27" i="39"/>
  <c r="Z27" i="39"/>
  <c r="AK27" i="39"/>
  <c r="AL27" i="39"/>
  <c r="AW27" i="39"/>
  <c r="AX27" i="39"/>
  <c r="L28" i="39"/>
  <c r="M28" i="39"/>
  <c r="Y28" i="39"/>
  <c r="Z28" i="39"/>
  <c r="AK28" i="39"/>
  <c r="AL28" i="39"/>
  <c r="AW28" i="39"/>
  <c r="AX28" i="39"/>
  <c r="L29" i="39"/>
  <c r="M29" i="39"/>
  <c r="Y29" i="39"/>
  <c r="Z29" i="39"/>
  <c r="AK29" i="39"/>
  <c r="AL29" i="39"/>
  <c r="AW29" i="39"/>
  <c r="AX29" i="39"/>
  <c r="L30" i="39"/>
  <c r="M30" i="39"/>
  <c r="Y30" i="39"/>
  <c r="Z30" i="39"/>
  <c r="AK30" i="39"/>
  <c r="AL30" i="39"/>
  <c r="AW30" i="39"/>
  <c r="AX30" i="39"/>
  <c r="L31" i="39"/>
  <c r="M31" i="39"/>
  <c r="Y31" i="39"/>
  <c r="Z31" i="39"/>
  <c r="AK31" i="39"/>
  <c r="AL31" i="39"/>
  <c r="AW31" i="39"/>
  <c r="AX31" i="39"/>
  <c r="L32" i="39"/>
  <c r="M32" i="39"/>
  <c r="Y32" i="39"/>
  <c r="Z32" i="39"/>
  <c r="AK32" i="39"/>
  <c r="AL32" i="39"/>
  <c r="AW32" i="39"/>
  <c r="AX32" i="39"/>
  <c r="L33" i="39"/>
  <c r="M33" i="39"/>
  <c r="Y33" i="39"/>
  <c r="Z33" i="39"/>
  <c r="AK33" i="39"/>
  <c r="AL33" i="39"/>
  <c r="AW33" i="39"/>
  <c r="AX33" i="39"/>
  <c r="L34" i="39"/>
  <c r="M34" i="39"/>
  <c r="Y34" i="39"/>
  <c r="Z34" i="39"/>
  <c r="AK34" i="39"/>
  <c r="AL34" i="39"/>
  <c r="AW34" i="39"/>
  <c r="AX34" i="39"/>
  <c r="M38" i="39"/>
  <c r="N38" i="39"/>
  <c r="Z38" i="39"/>
  <c r="AA38" i="39"/>
  <c r="AL38" i="39"/>
  <c r="AM38" i="39"/>
  <c r="AX38" i="39"/>
  <c r="AY38" i="39"/>
  <c r="M39" i="39"/>
  <c r="N39" i="39"/>
  <c r="Z39" i="39"/>
  <c r="AA39" i="39"/>
  <c r="AL39" i="39"/>
  <c r="AM39" i="39"/>
  <c r="AX39" i="39"/>
  <c r="AY39" i="39"/>
  <c r="M40" i="39"/>
  <c r="N40" i="39"/>
  <c r="Z40" i="39"/>
  <c r="AA40" i="39"/>
  <c r="AL40" i="39"/>
  <c r="AM40" i="39"/>
  <c r="AX40" i="39"/>
  <c r="AY40" i="39"/>
  <c r="M41" i="39"/>
  <c r="N41" i="39"/>
  <c r="Z41" i="39"/>
  <c r="AA41" i="39"/>
  <c r="AL41" i="39"/>
  <c r="AM41" i="39"/>
  <c r="AX41" i="39"/>
  <c r="AY41" i="39"/>
  <c r="M42" i="39"/>
  <c r="N42" i="39"/>
  <c r="Z42" i="39"/>
  <c r="AA42" i="39"/>
  <c r="AL42" i="39"/>
  <c r="AM42" i="39"/>
  <c r="AX42" i="39"/>
  <c r="AY42" i="39"/>
  <c r="M43" i="39"/>
  <c r="N43" i="39"/>
  <c r="Z43" i="39"/>
  <c r="AA43" i="39"/>
  <c r="AL43" i="39"/>
  <c r="AM43" i="39"/>
  <c r="AX43" i="39"/>
  <c r="AY43" i="39"/>
  <c r="M44" i="39"/>
  <c r="N44" i="39"/>
  <c r="Z44" i="39"/>
  <c r="AA44" i="39"/>
  <c r="AL44" i="39"/>
  <c r="AM44" i="39"/>
  <c r="AX44" i="39"/>
  <c r="AY44" i="39"/>
  <c r="M45" i="39"/>
  <c r="N45" i="39"/>
  <c r="Z45" i="39"/>
  <c r="AA45" i="39"/>
  <c r="AL45" i="39"/>
  <c r="AM45" i="39"/>
  <c r="AX45" i="39"/>
  <c r="AY45" i="39"/>
  <c r="M46" i="39"/>
  <c r="N46" i="39"/>
  <c r="Z46" i="39"/>
  <c r="AA46" i="39"/>
  <c r="AL46" i="39"/>
  <c r="AM46" i="39"/>
  <c r="AX46" i="39"/>
  <c r="AY46" i="39"/>
  <c r="M47" i="39"/>
  <c r="N47" i="39"/>
  <c r="Z47" i="39"/>
  <c r="AA47" i="39"/>
  <c r="AL47" i="39"/>
  <c r="AM47" i="39"/>
  <c r="AX47" i="39"/>
  <c r="AY47" i="39"/>
  <c r="M48" i="39"/>
  <c r="N48" i="39"/>
  <c r="Z48" i="39"/>
  <c r="AA48" i="39"/>
  <c r="AL48" i="39"/>
  <c r="AM48" i="39"/>
  <c r="AX48" i="39"/>
  <c r="AY48" i="39"/>
  <c r="M49" i="39"/>
  <c r="N49" i="39"/>
  <c r="Z49" i="39"/>
  <c r="AA49" i="39"/>
  <c r="AL49" i="39"/>
  <c r="AM49" i="39"/>
  <c r="AX49" i="39"/>
  <c r="AY49" i="39"/>
  <c r="M50" i="39"/>
  <c r="N50" i="39"/>
  <c r="Z50" i="39"/>
  <c r="AA50" i="39"/>
  <c r="AL50" i="39"/>
  <c r="AM50" i="39"/>
  <c r="AX50" i="39"/>
  <c r="AY50" i="39"/>
  <c r="M51" i="39"/>
  <c r="N51" i="39"/>
  <c r="Z51" i="39"/>
  <c r="AA51" i="39"/>
  <c r="AL51" i="39"/>
  <c r="AM51" i="39"/>
  <c r="AX51" i="39"/>
  <c r="AY51" i="39"/>
  <c r="M52" i="39"/>
  <c r="N52" i="39"/>
  <c r="Z52" i="39"/>
  <c r="AA52" i="39"/>
  <c r="AL52" i="39"/>
  <c r="AM52" i="39"/>
  <c r="AX52" i="39"/>
  <c r="AY52" i="39"/>
  <c r="M53" i="39"/>
  <c r="N53" i="39"/>
  <c r="Z53" i="39"/>
  <c r="AA53" i="39"/>
  <c r="AL53" i="39"/>
  <c r="AM53" i="39"/>
  <c r="AX53" i="39"/>
  <c r="AY53" i="39"/>
  <c r="M54" i="39"/>
  <c r="N54" i="39"/>
  <c r="Z54" i="39"/>
  <c r="AA54" i="39"/>
  <c r="AL54" i="39"/>
  <c r="AM54" i="39"/>
  <c r="AX54" i="39"/>
  <c r="AY54" i="39"/>
  <c r="M55" i="39"/>
  <c r="N55" i="39"/>
  <c r="Z55" i="39"/>
  <c r="AA55" i="39"/>
  <c r="AL55" i="39"/>
  <c r="AM55" i="39"/>
  <c r="AX55" i="39"/>
  <c r="AY55" i="39"/>
  <c r="M56" i="39"/>
  <c r="N56" i="39"/>
  <c r="Z56" i="39"/>
  <c r="AA56" i="39"/>
  <c r="AL56" i="39"/>
  <c r="AM56" i="39"/>
  <c r="AX56" i="39"/>
  <c r="AY56" i="39"/>
  <c r="M57" i="39"/>
  <c r="N57" i="39"/>
  <c r="Z57" i="39"/>
  <c r="AA57" i="39"/>
  <c r="AL57" i="39"/>
  <c r="AM57" i="39"/>
  <c r="AX57" i="39"/>
  <c r="AY57" i="39"/>
  <c r="M58" i="39"/>
  <c r="N58" i="39"/>
  <c r="Z58" i="39"/>
  <c r="AA58" i="39"/>
  <c r="AL58" i="39"/>
  <c r="AM58" i="39"/>
  <c r="AX58" i="39"/>
  <c r="AY58" i="39"/>
  <c r="M59" i="39"/>
  <c r="N59" i="39"/>
  <c r="Z59" i="39"/>
  <c r="AA59" i="39"/>
  <c r="AL59" i="39"/>
  <c r="AM59" i="39"/>
  <c r="AX59" i="39"/>
  <c r="AY59" i="39"/>
  <c r="M60" i="39"/>
  <c r="N60" i="39"/>
  <c r="Z60" i="39"/>
  <c r="AA60" i="39"/>
  <c r="AL60" i="39"/>
  <c r="AM60" i="39"/>
  <c r="AX60" i="39"/>
  <c r="AY60" i="39"/>
  <c r="M61" i="39"/>
  <c r="N61" i="39"/>
  <c r="Z61" i="39"/>
  <c r="AA61" i="39"/>
  <c r="AL61" i="39"/>
  <c r="AM61" i="39"/>
  <c r="AX61" i="39"/>
  <c r="AY61" i="39"/>
  <c r="M62" i="39"/>
  <c r="N62" i="39"/>
  <c r="Z62" i="39"/>
  <c r="AA62" i="39"/>
  <c r="AL62" i="39"/>
  <c r="AM62" i="39"/>
  <c r="AX62" i="39"/>
  <c r="AY62" i="39"/>
  <c r="M63" i="39"/>
  <c r="N63" i="39"/>
  <c r="Z63" i="39"/>
  <c r="AA63" i="39"/>
  <c r="AL63" i="39"/>
  <c r="AM63" i="39"/>
  <c r="AX63" i="39"/>
  <c r="AY63" i="39"/>
  <c r="M64" i="39"/>
  <c r="N64" i="39"/>
  <c r="Z64" i="39"/>
  <c r="AA64" i="39"/>
  <c r="AL64" i="39"/>
  <c r="AM64" i="39"/>
  <c r="AX64" i="39"/>
  <c r="AY64" i="39"/>
  <c r="M65" i="39"/>
  <c r="N65" i="39"/>
  <c r="Z65" i="39"/>
  <c r="AA65" i="39"/>
  <c r="AL65" i="39"/>
  <c r="AM65" i="39"/>
  <c r="AX65" i="39"/>
  <c r="AY65" i="39"/>
  <c r="M66" i="39"/>
  <c r="N66" i="39"/>
  <c r="Z66" i="39"/>
  <c r="AA66" i="39"/>
  <c r="AL66" i="39"/>
  <c r="AM66" i="39"/>
  <c r="AX66" i="39"/>
  <c r="AY66" i="39"/>
  <c r="M67" i="39"/>
  <c r="N67" i="39"/>
  <c r="Z67" i="39"/>
  <c r="AA67" i="39"/>
  <c r="AL67" i="39"/>
  <c r="AM67" i="39"/>
  <c r="AX67" i="39"/>
  <c r="AY67" i="39"/>
  <c r="M68" i="39"/>
  <c r="N68" i="39"/>
  <c r="Z68" i="39"/>
  <c r="AA68" i="39"/>
  <c r="AL68" i="39"/>
  <c r="AM68" i="39"/>
  <c r="AX68" i="39"/>
  <c r="AY68" i="39"/>
  <c r="J4" i="34"/>
  <c r="K4" i="34"/>
  <c r="T4" i="34"/>
  <c r="U4" i="34"/>
  <c r="J5" i="34"/>
  <c r="K5" i="34"/>
  <c r="T5" i="34"/>
  <c r="U5" i="34"/>
  <c r="J6" i="34"/>
  <c r="K6" i="34"/>
  <c r="T6" i="34"/>
  <c r="U6" i="34"/>
  <c r="J7" i="34"/>
  <c r="K7" i="34"/>
  <c r="T7" i="34"/>
  <c r="U7" i="34"/>
  <c r="J8" i="34"/>
  <c r="K8" i="34"/>
  <c r="T8" i="34"/>
  <c r="U8" i="34"/>
  <c r="J9" i="34"/>
  <c r="K9" i="34"/>
  <c r="T9" i="34"/>
  <c r="U9" i="34"/>
  <c r="J10" i="34"/>
  <c r="K10" i="34"/>
  <c r="T10" i="34"/>
  <c r="U10" i="34"/>
  <c r="J11" i="34"/>
  <c r="K11" i="34"/>
  <c r="T11" i="34"/>
  <c r="U11" i="34"/>
  <c r="J12" i="34"/>
  <c r="K12" i="34"/>
  <c r="T12" i="34"/>
  <c r="U12" i="34"/>
  <c r="J13" i="34"/>
  <c r="K13" i="34"/>
  <c r="T13" i="34"/>
  <c r="U13" i="34"/>
  <c r="J14" i="34"/>
  <c r="K14" i="34"/>
  <c r="T14" i="34"/>
  <c r="U14" i="34"/>
  <c r="J15" i="34"/>
  <c r="K15" i="34"/>
  <c r="T15" i="34"/>
  <c r="U15" i="34"/>
  <c r="J16" i="34"/>
  <c r="K16" i="34"/>
  <c r="T16" i="34"/>
  <c r="U16" i="34"/>
  <c r="J17" i="34"/>
  <c r="K17" i="34"/>
  <c r="T17" i="34"/>
  <c r="U17" i="34"/>
  <c r="J18" i="34"/>
  <c r="K18" i="34"/>
  <c r="T18" i="34"/>
  <c r="U18" i="34"/>
  <c r="J19" i="34"/>
  <c r="K19" i="34"/>
  <c r="T19" i="34"/>
  <c r="U19" i="34"/>
  <c r="J20" i="34"/>
  <c r="K20" i="34"/>
  <c r="T20" i="34"/>
  <c r="U20" i="34"/>
  <c r="J21" i="34"/>
  <c r="K21" i="34"/>
  <c r="T21" i="34"/>
  <c r="U21" i="34"/>
  <c r="J22" i="34"/>
  <c r="K22" i="34"/>
  <c r="T22" i="34"/>
  <c r="U22" i="34"/>
  <c r="J23" i="34"/>
  <c r="K23" i="34"/>
  <c r="T23" i="34"/>
  <c r="U23" i="34"/>
  <c r="J24" i="34"/>
  <c r="K24" i="34"/>
  <c r="T24" i="34"/>
  <c r="U24" i="34"/>
  <c r="J25" i="34"/>
  <c r="K25" i="34"/>
  <c r="T25" i="34"/>
  <c r="U25" i="34"/>
  <c r="J26" i="34"/>
  <c r="K26" i="34"/>
  <c r="T26" i="34"/>
  <c r="U26" i="34"/>
  <c r="J27" i="34"/>
  <c r="K27" i="34"/>
  <c r="T27" i="34"/>
  <c r="U27" i="34"/>
  <c r="J28" i="34"/>
  <c r="K28" i="34"/>
  <c r="T28" i="34"/>
  <c r="U28" i="34"/>
  <c r="J29" i="34"/>
  <c r="K29" i="34"/>
  <c r="T29" i="34"/>
  <c r="U29" i="34"/>
  <c r="J30" i="34"/>
  <c r="K30" i="34"/>
  <c r="T30" i="34"/>
  <c r="U30" i="34"/>
  <c r="J31" i="34"/>
  <c r="K31" i="34"/>
  <c r="T31" i="34"/>
  <c r="U31" i="34"/>
  <c r="J32" i="34"/>
  <c r="K32" i="34"/>
  <c r="T32" i="34"/>
  <c r="U32" i="34"/>
  <c r="J33" i="34"/>
  <c r="K33" i="34"/>
  <c r="T33" i="34"/>
  <c r="U33" i="34"/>
  <c r="J34" i="34"/>
  <c r="K34" i="34"/>
  <c r="T34" i="34"/>
  <c r="U34" i="34"/>
  <c r="AF4" i="34"/>
  <c r="AG4" i="34"/>
  <c r="AR4" i="34"/>
  <c r="AS4" i="34"/>
  <c r="AF5" i="34"/>
  <c r="AG5" i="34"/>
  <c r="AR5" i="34"/>
  <c r="AS5" i="34"/>
  <c r="AF6" i="34"/>
  <c r="AG6" i="34"/>
  <c r="AR6" i="34"/>
  <c r="AS6" i="34"/>
  <c r="AF7" i="34"/>
  <c r="AG7" i="34"/>
  <c r="AR7" i="34"/>
  <c r="AS7" i="34"/>
  <c r="AF8" i="34"/>
  <c r="AG8" i="34"/>
  <c r="AR8" i="34"/>
  <c r="AS8" i="34"/>
  <c r="AF9" i="34"/>
  <c r="AG9" i="34"/>
  <c r="AR9" i="34"/>
  <c r="AS9" i="34"/>
  <c r="AF10" i="34"/>
  <c r="AG10" i="34"/>
  <c r="AR10" i="34"/>
  <c r="AS10" i="34"/>
  <c r="AF11" i="34"/>
  <c r="AG11" i="34"/>
  <c r="AR11" i="34"/>
  <c r="AS11" i="34"/>
  <c r="AF12" i="34"/>
  <c r="AG12" i="34"/>
  <c r="AR12" i="34"/>
  <c r="AS12" i="34"/>
  <c r="AF13" i="34"/>
  <c r="AG13" i="34"/>
  <c r="AR13" i="34"/>
  <c r="AS13" i="34"/>
  <c r="AF14" i="34"/>
  <c r="AG14" i="34"/>
  <c r="AR14" i="34"/>
  <c r="AS14" i="34"/>
  <c r="AF15" i="34"/>
  <c r="AG15" i="34"/>
  <c r="AR15" i="34"/>
  <c r="AS15" i="34"/>
  <c r="AF16" i="34"/>
  <c r="AG16" i="34"/>
  <c r="AR16" i="34"/>
  <c r="AS16" i="34"/>
  <c r="AF17" i="34"/>
  <c r="AG17" i="34"/>
  <c r="AR17" i="34"/>
  <c r="AS17" i="34"/>
  <c r="AF18" i="34"/>
  <c r="AG18" i="34"/>
  <c r="AR18" i="34"/>
  <c r="AS18" i="34"/>
  <c r="AF19" i="34"/>
  <c r="AG19" i="34"/>
  <c r="AR19" i="34"/>
  <c r="AS19" i="34"/>
  <c r="AF20" i="34"/>
  <c r="AG20" i="34"/>
  <c r="AR20" i="34"/>
  <c r="AS20" i="34"/>
  <c r="AF21" i="34"/>
  <c r="AG21" i="34"/>
  <c r="AR21" i="34"/>
  <c r="AS21" i="34"/>
  <c r="AF22" i="34"/>
  <c r="AG22" i="34"/>
  <c r="AR22" i="34"/>
  <c r="AS22" i="34"/>
  <c r="AF23" i="34"/>
  <c r="AG23" i="34"/>
  <c r="AR23" i="34"/>
  <c r="AS23" i="34"/>
  <c r="AF24" i="34"/>
  <c r="AG24" i="34"/>
  <c r="AR24" i="34"/>
  <c r="AS24" i="34"/>
  <c r="AF25" i="34"/>
  <c r="AG25" i="34"/>
  <c r="AR25" i="34"/>
  <c r="AS25" i="34"/>
  <c r="AF26" i="34"/>
  <c r="AG26" i="34"/>
  <c r="AR26" i="34"/>
  <c r="AS26" i="34"/>
  <c r="AF27" i="34"/>
  <c r="AG27" i="34"/>
  <c r="AR27" i="34"/>
  <c r="AS27" i="34"/>
  <c r="AF28" i="34"/>
  <c r="AG28" i="34"/>
  <c r="AR28" i="34"/>
  <c r="AS28" i="34"/>
  <c r="AF29" i="34"/>
  <c r="AG29" i="34"/>
  <c r="AR29" i="34"/>
  <c r="AS29" i="34"/>
  <c r="AF30" i="34"/>
  <c r="AG30" i="34"/>
  <c r="AR30" i="34"/>
  <c r="AS30" i="34"/>
  <c r="AF31" i="34"/>
  <c r="AG31" i="34"/>
  <c r="AR31" i="34"/>
  <c r="AS31" i="34"/>
  <c r="AF32" i="34"/>
  <c r="AG32" i="34"/>
  <c r="AR32" i="34"/>
  <c r="AS32" i="34"/>
  <c r="AF33" i="34"/>
  <c r="AG33" i="34"/>
  <c r="AR33" i="34"/>
  <c r="AS33" i="34"/>
  <c r="AF34" i="34"/>
  <c r="AG34" i="34"/>
  <c r="AR34" i="34"/>
  <c r="AS34" i="34"/>
  <c r="I4" i="33"/>
  <c r="J4" i="33"/>
  <c r="R4" i="33"/>
  <c r="S4" i="33"/>
  <c r="I5" i="33"/>
  <c r="J5" i="33"/>
  <c r="R5" i="33"/>
  <c r="S5" i="33"/>
  <c r="I6" i="33"/>
  <c r="J6" i="33"/>
  <c r="R6" i="33"/>
  <c r="S6" i="33"/>
  <c r="I7" i="33"/>
  <c r="J7" i="33"/>
  <c r="R7" i="33"/>
  <c r="S7" i="33"/>
  <c r="I8" i="33"/>
  <c r="J8" i="33"/>
  <c r="R8" i="33"/>
  <c r="S8" i="33"/>
  <c r="I9" i="33"/>
  <c r="J9" i="33"/>
  <c r="R9" i="33"/>
  <c r="S9" i="33"/>
  <c r="I10" i="33"/>
  <c r="J10" i="33"/>
  <c r="R10" i="33"/>
  <c r="S10" i="33"/>
  <c r="I11" i="33"/>
  <c r="J11" i="33"/>
  <c r="R11" i="33"/>
  <c r="S11" i="33"/>
  <c r="I12" i="33"/>
  <c r="J12" i="33"/>
  <c r="R12" i="33"/>
  <c r="S12" i="33"/>
  <c r="I13" i="33"/>
  <c r="J13" i="33"/>
  <c r="R13" i="33"/>
  <c r="S13" i="33"/>
  <c r="I14" i="33"/>
  <c r="J14" i="33"/>
  <c r="R14" i="33"/>
  <c r="S14" i="33"/>
  <c r="I15" i="33"/>
  <c r="J15" i="33"/>
  <c r="R15" i="33"/>
  <c r="S15" i="33"/>
  <c r="I16" i="33"/>
  <c r="J16" i="33"/>
  <c r="R16" i="33"/>
  <c r="S16" i="33"/>
  <c r="I17" i="33"/>
  <c r="J17" i="33"/>
  <c r="R17" i="33"/>
  <c r="S17" i="33"/>
  <c r="I18" i="33"/>
  <c r="J18" i="33"/>
  <c r="R18" i="33"/>
  <c r="S18" i="33"/>
  <c r="I19" i="33"/>
  <c r="J19" i="33"/>
  <c r="R19" i="33"/>
  <c r="S19" i="33"/>
  <c r="I20" i="33"/>
  <c r="J20" i="33"/>
  <c r="R20" i="33"/>
  <c r="S20" i="33"/>
  <c r="I21" i="33"/>
  <c r="J21" i="33"/>
  <c r="R21" i="33"/>
  <c r="S21" i="33"/>
  <c r="I22" i="33"/>
  <c r="J22" i="33"/>
  <c r="R22" i="33"/>
  <c r="S22" i="33"/>
  <c r="I23" i="33"/>
  <c r="J23" i="33"/>
  <c r="R23" i="33"/>
  <c r="S23" i="33"/>
  <c r="I24" i="33"/>
  <c r="J24" i="33"/>
  <c r="R24" i="33"/>
  <c r="S24" i="33"/>
  <c r="I25" i="33"/>
  <c r="J25" i="33"/>
  <c r="R25" i="33"/>
  <c r="S25" i="33"/>
  <c r="I26" i="33"/>
  <c r="J26" i="33"/>
  <c r="R26" i="33"/>
  <c r="S26" i="33"/>
  <c r="I27" i="33"/>
  <c r="J27" i="33"/>
  <c r="R27" i="33"/>
  <c r="S27" i="33"/>
  <c r="I28" i="33"/>
  <c r="J28" i="33"/>
  <c r="R28" i="33"/>
  <c r="S28" i="33"/>
  <c r="I29" i="33"/>
  <c r="J29" i="33"/>
  <c r="R29" i="33"/>
  <c r="S29" i="33"/>
  <c r="I30" i="33"/>
  <c r="J30" i="33"/>
  <c r="R30" i="33"/>
  <c r="S30" i="33"/>
  <c r="I31" i="33"/>
  <c r="J31" i="33"/>
  <c r="R31" i="33"/>
  <c r="S31" i="33"/>
  <c r="I32" i="33"/>
  <c r="J32" i="33"/>
  <c r="R32" i="33"/>
  <c r="S32" i="33"/>
  <c r="I33" i="33"/>
  <c r="J33" i="33"/>
  <c r="R33" i="33"/>
  <c r="S33" i="33"/>
  <c r="I34" i="33"/>
  <c r="J34" i="33"/>
  <c r="R34" i="33"/>
  <c r="S34" i="33"/>
  <c r="I38" i="33"/>
  <c r="J38" i="33"/>
  <c r="R38" i="33"/>
  <c r="S38" i="33"/>
  <c r="I39" i="33"/>
  <c r="J39" i="33"/>
  <c r="R39" i="33"/>
  <c r="S39" i="33"/>
  <c r="I40" i="33"/>
  <c r="J40" i="33"/>
  <c r="R40" i="33"/>
  <c r="S40" i="33"/>
  <c r="I41" i="33"/>
  <c r="J41" i="33"/>
  <c r="R41" i="33"/>
  <c r="S41" i="33"/>
  <c r="I42" i="33"/>
  <c r="J42" i="33"/>
  <c r="R42" i="33"/>
  <c r="S42" i="33"/>
  <c r="I43" i="33"/>
  <c r="J43" i="33"/>
  <c r="R43" i="33"/>
  <c r="S43" i="33"/>
  <c r="I44" i="33"/>
  <c r="J44" i="33"/>
  <c r="R44" i="33"/>
  <c r="S44" i="33"/>
  <c r="I45" i="33"/>
  <c r="J45" i="33"/>
  <c r="R45" i="33"/>
  <c r="S45" i="33"/>
  <c r="I46" i="33"/>
  <c r="J46" i="33"/>
  <c r="R46" i="33"/>
  <c r="S46" i="33"/>
  <c r="I47" i="33"/>
  <c r="J47" i="33"/>
  <c r="R47" i="33"/>
  <c r="S47" i="33"/>
  <c r="I48" i="33"/>
  <c r="J48" i="33"/>
  <c r="R48" i="33"/>
  <c r="S48" i="33"/>
  <c r="I49" i="33"/>
  <c r="J49" i="33"/>
  <c r="R49" i="33"/>
  <c r="S49" i="33"/>
  <c r="I50" i="33"/>
  <c r="J50" i="33"/>
  <c r="R50" i="33"/>
  <c r="S50" i="33"/>
  <c r="I51" i="33"/>
  <c r="J51" i="33"/>
  <c r="R51" i="33"/>
  <c r="S51" i="33"/>
  <c r="I52" i="33"/>
  <c r="J52" i="33"/>
  <c r="R52" i="33"/>
  <c r="S52" i="33"/>
  <c r="I53" i="33"/>
  <c r="J53" i="33"/>
  <c r="R53" i="33"/>
  <c r="S53" i="33"/>
  <c r="I54" i="33"/>
  <c r="J54" i="33"/>
  <c r="R54" i="33"/>
  <c r="S54" i="33"/>
  <c r="I55" i="33"/>
  <c r="J55" i="33"/>
  <c r="R55" i="33"/>
  <c r="S55" i="33"/>
  <c r="I56" i="33"/>
  <c r="J56" i="33"/>
  <c r="R56" i="33"/>
  <c r="S56" i="33"/>
  <c r="I57" i="33"/>
  <c r="J57" i="33"/>
  <c r="R57" i="33"/>
  <c r="S57" i="33"/>
  <c r="I58" i="33"/>
  <c r="J58" i="33"/>
  <c r="R58" i="33"/>
  <c r="S58" i="33"/>
  <c r="I59" i="33"/>
  <c r="J59" i="33"/>
  <c r="R59" i="33"/>
  <c r="S59" i="33"/>
  <c r="I60" i="33"/>
  <c r="J60" i="33"/>
  <c r="R60" i="33"/>
  <c r="S60" i="33"/>
  <c r="I61" i="33"/>
  <c r="J61" i="33"/>
  <c r="R61" i="33"/>
  <c r="S61" i="33"/>
  <c r="I62" i="33"/>
  <c r="J62" i="33"/>
  <c r="R62" i="33"/>
  <c r="S62" i="33"/>
  <c r="I63" i="33"/>
  <c r="J63" i="33"/>
  <c r="R63" i="33"/>
  <c r="S63" i="33"/>
  <c r="I64" i="33"/>
  <c r="J64" i="33"/>
  <c r="R64" i="33"/>
  <c r="S64" i="33"/>
  <c r="I65" i="33"/>
  <c r="J65" i="33"/>
  <c r="R65" i="33"/>
  <c r="S65" i="33"/>
  <c r="I66" i="33"/>
  <c r="J66" i="33"/>
  <c r="R66" i="33"/>
  <c r="S66" i="33"/>
  <c r="I67" i="33"/>
  <c r="J67" i="33"/>
  <c r="R67" i="33"/>
  <c r="S67" i="33"/>
  <c r="I68" i="33"/>
  <c r="J68" i="33"/>
  <c r="R68" i="33"/>
  <c r="S68" i="33"/>
  <c r="J5" i="31"/>
  <c r="K5" i="31"/>
  <c r="X5" i="31"/>
  <c r="Y5" i="31"/>
  <c r="AL5" i="31"/>
  <c r="AM5" i="31"/>
  <c r="J6" i="31"/>
  <c r="K6" i="31"/>
  <c r="X6" i="31"/>
  <c r="Y6" i="31"/>
  <c r="AL6" i="31"/>
  <c r="AM6" i="31"/>
  <c r="J7" i="31"/>
  <c r="K7" i="31"/>
  <c r="X7" i="31"/>
  <c r="Y7" i="31"/>
  <c r="AL7" i="31"/>
  <c r="AM7" i="31"/>
  <c r="J8" i="31"/>
  <c r="K8" i="31"/>
  <c r="X8" i="31"/>
  <c r="Y8" i="31"/>
  <c r="AL8" i="31"/>
  <c r="AM8" i="31"/>
  <c r="J9" i="31"/>
  <c r="K9" i="31"/>
  <c r="X9" i="31"/>
  <c r="Y9" i="31"/>
  <c r="AL9" i="31"/>
  <c r="AM9" i="31"/>
  <c r="J10" i="31"/>
  <c r="K10" i="31"/>
  <c r="X10" i="31"/>
  <c r="Y10" i="31"/>
  <c r="AL10" i="31"/>
  <c r="AM10" i="31"/>
  <c r="J11" i="31"/>
  <c r="K11" i="31"/>
  <c r="X11" i="31"/>
  <c r="Y11" i="31"/>
  <c r="AL11" i="31"/>
  <c r="AM11" i="31"/>
  <c r="J12" i="31"/>
  <c r="K12" i="31"/>
  <c r="X12" i="31"/>
  <c r="Y12" i="31"/>
  <c r="AL12" i="31"/>
  <c r="AM12" i="31"/>
  <c r="J13" i="31"/>
  <c r="K13" i="31"/>
  <c r="X13" i="31"/>
  <c r="Y13" i="31"/>
  <c r="AL13" i="31"/>
  <c r="AM13" i="31"/>
  <c r="J14" i="31"/>
  <c r="K14" i="31"/>
  <c r="X14" i="31"/>
  <c r="Y14" i="31"/>
  <c r="AL14" i="31"/>
  <c r="AM14" i="31"/>
  <c r="J15" i="31"/>
  <c r="K15" i="31"/>
  <c r="X15" i="31"/>
  <c r="Y15" i="31"/>
  <c r="AL15" i="31"/>
  <c r="AM15" i="31"/>
  <c r="J16" i="31"/>
  <c r="K16" i="31"/>
  <c r="X16" i="31"/>
  <c r="Y16" i="31"/>
  <c r="AL16" i="31"/>
  <c r="AM16" i="31"/>
  <c r="J17" i="31"/>
  <c r="K17" i="31"/>
  <c r="X17" i="31"/>
  <c r="Y17" i="31"/>
  <c r="AL17" i="31"/>
  <c r="AM17" i="31"/>
  <c r="J18" i="31"/>
  <c r="K18" i="31"/>
  <c r="X18" i="31"/>
  <c r="Y18" i="31"/>
  <c r="AL18" i="31"/>
  <c r="AM18" i="31"/>
  <c r="J19" i="31"/>
  <c r="K19" i="31"/>
  <c r="X19" i="31"/>
  <c r="Y19" i="31"/>
  <c r="AL19" i="31"/>
  <c r="AM19" i="31"/>
  <c r="J20" i="31"/>
  <c r="K20" i="31"/>
  <c r="X20" i="31"/>
  <c r="Y20" i="31"/>
  <c r="AL20" i="31"/>
  <c r="AM20" i="31"/>
  <c r="J21" i="31"/>
  <c r="K21" i="31"/>
  <c r="X21" i="31"/>
  <c r="Y21" i="31"/>
  <c r="AL21" i="31"/>
  <c r="AM21" i="31"/>
  <c r="J22" i="31"/>
  <c r="K22" i="31"/>
  <c r="X22" i="31"/>
  <c r="Y22" i="31"/>
  <c r="AL22" i="31"/>
  <c r="AM22" i="31"/>
  <c r="J23" i="31"/>
  <c r="K23" i="31"/>
  <c r="X23" i="31"/>
  <c r="Y23" i="31"/>
  <c r="AL23" i="31"/>
  <c r="AM23" i="31"/>
  <c r="J24" i="31"/>
  <c r="K24" i="31"/>
  <c r="X24" i="31"/>
  <c r="Y24" i="31"/>
  <c r="AL24" i="31"/>
  <c r="AM24" i="31"/>
  <c r="J25" i="31"/>
  <c r="K25" i="31"/>
  <c r="X25" i="31"/>
  <c r="Y25" i="31"/>
  <c r="AL25" i="31"/>
  <c r="AM25" i="31"/>
  <c r="J26" i="31"/>
  <c r="K26" i="31"/>
  <c r="X26" i="31"/>
  <c r="Y26" i="31"/>
  <c r="AL26" i="31"/>
  <c r="AM26" i="31"/>
  <c r="J27" i="31"/>
  <c r="K27" i="31"/>
  <c r="X27" i="31"/>
  <c r="Y27" i="31"/>
  <c r="AL27" i="31"/>
  <c r="AM27" i="31"/>
  <c r="J28" i="31"/>
  <c r="K28" i="31"/>
  <c r="X28" i="31"/>
  <c r="Y28" i="31"/>
  <c r="AL28" i="31"/>
  <c r="AM28" i="31"/>
  <c r="J29" i="31"/>
  <c r="K29" i="31"/>
  <c r="X29" i="31"/>
  <c r="Y29" i="31"/>
  <c r="AL29" i="31"/>
  <c r="AM29" i="31"/>
  <c r="J30" i="31"/>
  <c r="K30" i="31"/>
  <c r="X30" i="31"/>
  <c r="Y30" i="31"/>
  <c r="AL30" i="31"/>
  <c r="AM30" i="31"/>
  <c r="J31" i="31"/>
  <c r="K31" i="31"/>
  <c r="X31" i="31"/>
  <c r="Y31" i="31"/>
  <c r="AL31" i="31"/>
  <c r="AM31" i="31"/>
  <c r="J32" i="31"/>
  <c r="K32" i="31"/>
  <c r="X32" i="31"/>
  <c r="Y32" i="31"/>
  <c r="AL32" i="31"/>
  <c r="AM32" i="31"/>
  <c r="J33" i="31"/>
  <c r="K33" i="31"/>
  <c r="X33" i="31"/>
  <c r="Y33" i="31"/>
  <c r="AL33" i="31"/>
  <c r="AM33" i="31"/>
  <c r="J34" i="31"/>
  <c r="K34" i="31"/>
  <c r="X34" i="31"/>
  <c r="Y34" i="31"/>
  <c r="AL34" i="31"/>
  <c r="AM34" i="31"/>
  <c r="J35" i="31"/>
  <c r="K35" i="31"/>
  <c r="X35" i="31"/>
  <c r="Y35" i="31"/>
  <c r="AL35" i="31"/>
  <c r="AM35" i="31"/>
  <c r="L40" i="31"/>
  <c r="M40" i="31"/>
  <c r="Z40" i="31"/>
  <c r="AA40" i="31"/>
  <c r="AN40" i="31"/>
  <c r="AO40" i="31"/>
  <c r="L41" i="31"/>
  <c r="M41" i="31"/>
  <c r="Z41" i="31"/>
  <c r="AA41" i="31"/>
  <c r="AN41" i="31"/>
  <c r="AO41" i="31"/>
  <c r="L42" i="31"/>
  <c r="M42" i="31"/>
  <c r="Z42" i="31"/>
  <c r="AA42" i="31"/>
  <c r="AN42" i="31"/>
  <c r="AO42" i="31"/>
  <c r="L43" i="31"/>
  <c r="M43" i="31"/>
  <c r="Z43" i="31"/>
  <c r="AA43" i="31"/>
  <c r="AN43" i="31"/>
  <c r="AO43" i="31"/>
  <c r="L44" i="31"/>
  <c r="M44" i="31"/>
  <c r="Z44" i="31"/>
  <c r="AA44" i="31"/>
  <c r="AN44" i="31"/>
  <c r="AO44" i="31"/>
  <c r="L45" i="31"/>
  <c r="M45" i="31"/>
  <c r="Z45" i="31"/>
  <c r="AA45" i="31"/>
  <c r="AN45" i="31"/>
  <c r="AO45" i="31"/>
  <c r="L46" i="31"/>
  <c r="M46" i="31"/>
  <c r="Z46" i="31"/>
  <c r="AA46" i="31"/>
  <c r="AN46" i="31"/>
  <c r="AO46" i="31"/>
  <c r="L47" i="31"/>
  <c r="M47" i="31"/>
  <c r="Z47" i="31"/>
  <c r="AA47" i="31"/>
  <c r="AN47" i="31"/>
  <c r="AO47" i="31"/>
  <c r="L48" i="31"/>
  <c r="M48" i="31"/>
  <c r="Z48" i="31"/>
  <c r="AA48" i="31"/>
  <c r="AN48" i="31"/>
  <c r="AO48" i="31"/>
  <c r="L49" i="31"/>
  <c r="M49" i="31"/>
  <c r="Z49" i="31"/>
  <c r="AA49" i="31"/>
  <c r="AN49" i="31"/>
  <c r="AO49" i="31"/>
  <c r="L50" i="31"/>
  <c r="M50" i="31"/>
  <c r="Z50" i="31"/>
  <c r="AA50" i="31"/>
  <c r="AN50" i="31"/>
  <c r="AO50" i="31"/>
  <c r="L51" i="31"/>
  <c r="M51" i="31"/>
  <c r="Z51" i="31"/>
  <c r="AA51" i="31"/>
  <c r="AN51" i="31"/>
  <c r="AO51" i="31"/>
  <c r="L52" i="31"/>
  <c r="M52" i="31"/>
  <c r="Z52" i="31"/>
  <c r="AA52" i="31"/>
  <c r="AN52" i="31"/>
  <c r="AO52" i="31"/>
  <c r="L53" i="31"/>
  <c r="M53" i="31"/>
  <c r="Z53" i="31"/>
  <c r="AA53" i="31"/>
  <c r="AN53" i="31"/>
  <c r="AO53" i="31"/>
  <c r="L54" i="31"/>
  <c r="M54" i="31"/>
  <c r="Z54" i="31"/>
  <c r="AA54" i="31"/>
  <c r="AN54" i="31"/>
  <c r="AO54" i="31"/>
  <c r="L55" i="31"/>
  <c r="M55" i="31"/>
  <c r="Z55" i="31"/>
  <c r="AA55" i="31"/>
  <c r="AN55" i="31"/>
  <c r="AO55" i="31"/>
  <c r="L56" i="31"/>
  <c r="M56" i="31"/>
  <c r="Z56" i="31"/>
  <c r="AA56" i="31"/>
  <c r="AN56" i="31"/>
  <c r="AO56" i="31"/>
  <c r="L57" i="31"/>
  <c r="M57" i="31"/>
  <c r="Z57" i="31"/>
  <c r="AA57" i="31"/>
  <c r="AN57" i="31"/>
  <c r="AO57" i="31"/>
  <c r="L58" i="31"/>
  <c r="M58" i="31"/>
  <c r="Z58" i="31"/>
  <c r="AA58" i="31"/>
  <c r="AN58" i="31"/>
  <c r="AO58" i="31"/>
  <c r="L59" i="31"/>
  <c r="M59" i="31"/>
  <c r="Z59" i="31"/>
  <c r="AA59" i="31"/>
  <c r="AN59" i="31"/>
  <c r="AO59" i="31"/>
  <c r="L60" i="31"/>
  <c r="M60" i="31"/>
  <c r="Z60" i="31"/>
  <c r="AA60" i="31"/>
  <c r="AN60" i="31"/>
  <c r="AO60" i="31"/>
  <c r="L61" i="31"/>
  <c r="M61" i="31"/>
  <c r="Z61" i="31"/>
  <c r="AA61" i="31"/>
  <c r="AN61" i="31"/>
  <c r="AO61" i="31"/>
  <c r="L62" i="31"/>
  <c r="M62" i="31"/>
  <c r="Z62" i="31"/>
  <c r="AA62" i="31"/>
  <c r="AN62" i="31"/>
  <c r="AO62" i="31"/>
  <c r="L63" i="31"/>
  <c r="M63" i="31"/>
  <c r="Z63" i="31"/>
  <c r="AA63" i="31"/>
  <c r="AN63" i="31"/>
  <c r="AO63" i="31"/>
  <c r="L64" i="31"/>
  <c r="M64" i="31"/>
  <c r="Z64" i="31"/>
  <c r="AA64" i="31"/>
  <c r="AN64" i="31"/>
  <c r="AO64" i="31"/>
  <c r="L65" i="31"/>
  <c r="M65" i="31"/>
  <c r="Z65" i="31"/>
  <c r="AA65" i="31"/>
  <c r="AN65" i="31"/>
  <c r="AO65" i="31"/>
  <c r="L66" i="31"/>
  <c r="M66" i="31"/>
  <c r="Z66" i="31"/>
  <c r="AA66" i="31"/>
  <c r="AN66" i="31"/>
  <c r="AO66" i="31"/>
  <c r="L67" i="31"/>
  <c r="M67" i="31"/>
  <c r="Z67" i="31"/>
  <c r="AA67" i="31"/>
  <c r="AN67" i="31"/>
  <c r="AO67" i="31"/>
  <c r="L68" i="31"/>
  <c r="M68" i="31"/>
  <c r="Z68" i="31"/>
  <c r="AA68" i="31"/>
  <c r="AN68" i="31"/>
  <c r="AO68" i="31"/>
  <c r="L69" i="31"/>
  <c r="M69" i="31"/>
  <c r="Z69" i="31"/>
  <c r="AA69" i="31"/>
  <c r="AN69" i="31"/>
  <c r="AO69" i="31"/>
  <c r="L70" i="31"/>
  <c r="M70" i="31"/>
  <c r="Z70" i="31"/>
  <c r="AA70" i="31"/>
  <c r="AN70" i="31"/>
  <c r="AO70" i="31"/>
  <c r="N75" i="31"/>
  <c r="O75" i="31"/>
  <c r="AB75" i="31"/>
  <c r="AC75" i="31"/>
  <c r="AP75" i="31"/>
  <c r="AQ75" i="31"/>
  <c r="N76" i="31"/>
  <c r="O76" i="31"/>
  <c r="AB76" i="31"/>
  <c r="AC76" i="31"/>
  <c r="AP76" i="31"/>
  <c r="AQ76" i="31"/>
  <c r="N77" i="31"/>
  <c r="O77" i="31"/>
  <c r="AB77" i="31"/>
  <c r="AC77" i="31"/>
  <c r="AP77" i="31"/>
  <c r="AQ77" i="31"/>
  <c r="N78" i="31"/>
  <c r="O78" i="31"/>
  <c r="AB78" i="31"/>
  <c r="AC78" i="31"/>
  <c r="AP78" i="31"/>
  <c r="AQ78" i="31"/>
  <c r="N79" i="31"/>
  <c r="O79" i="31"/>
  <c r="AB79" i="31"/>
  <c r="AC79" i="31"/>
  <c r="AP79" i="31"/>
  <c r="AQ79" i="31"/>
  <c r="N80" i="31"/>
  <c r="O80" i="31"/>
  <c r="AB80" i="31"/>
  <c r="AC80" i="31"/>
  <c r="AP80" i="31"/>
  <c r="AQ80" i="31"/>
  <c r="N81" i="31"/>
  <c r="O81" i="31"/>
  <c r="AB81" i="31"/>
  <c r="AC81" i="31"/>
  <c r="AP81" i="31"/>
  <c r="AQ81" i="31"/>
  <c r="N82" i="31"/>
  <c r="O82" i="31"/>
  <c r="AB82" i="31"/>
  <c r="AC82" i="31"/>
  <c r="AP82" i="31"/>
  <c r="AQ82" i="31"/>
  <c r="N83" i="31"/>
  <c r="O83" i="31"/>
  <c r="AB83" i="31"/>
  <c r="AC83" i="31"/>
  <c r="AP83" i="31"/>
  <c r="AQ83" i="31"/>
  <c r="N84" i="31"/>
  <c r="O84" i="31"/>
  <c r="AB84" i="31"/>
  <c r="AC84" i="31"/>
  <c r="AP84" i="31"/>
  <c r="AQ84" i="31"/>
  <c r="N85" i="31"/>
  <c r="O85" i="31"/>
  <c r="AB85" i="31"/>
  <c r="AC85" i="31"/>
  <c r="AP85" i="31"/>
  <c r="AQ85" i="31"/>
  <c r="N86" i="31"/>
  <c r="O86" i="31"/>
  <c r="AB86" i="31"/>
  <c r="AC86" i="31"/>
  <c r="AP86" i="31"/>
  <c r="AQ86" i="31"/>
  <c r="N87" i="31"/>
  <c r="O87" i="31"/>
  <c r="AB87" i="31"/>
  <c r="AC87" i="31"/>
  <c r="AP87" i="31"/>
  <c r="AQ87" i="31"/>
  <c r="N88" i="31"/>
  <c r="O88" i="31"/>
  <c r="AB88" i="31"/>
  <c r="AC88" i="31"/>
  <c r="AP88" i="31"/>
  <c r="AQ88" i="31"/>
  <c r="N89" i="31"/>
  <c r="O89" i="31"/>
  <c r="AB89" i="31"/>
  <c r="AC89" i="31"/>
  <c r="AP89" i="31"/>
  <c r="AQ89" i="31"/>
  <c r="N90" i="31"/>
  <c r="O90" i="31"/>
  <c r="AB90" i="31"/>
  <c r="AC90" i="31"/>
  <c r="AP90" i="31"/>
  <c r="AQ90" i="31"/>
  <c r="N91" i="31"/>
  <c r="O91" i="31"/>
  <c r="AB91" i="31"/>
  <c r="AC91" i="31"/>
  <c r="AP91" i="31"/>
  <c r="AQ91" i="31"/>
  <c r="N92" i="31"/>
  <c r="O92" i="31"/>
  <c r="AB92" i="31"/>
  <c r="AC92" i="31"/>
  <c r="AP92" i="31"/>
  <c r="AQ92" i="31"/>
  <c r="N93" i="31"/>
  <c r="O93" i="31"/>
  <c r="AB93" i="31"/>
  <c r="AC93" i="31"/>
  <c r="AP93" i="31"/>
  <c r="AQ93" i="31"/>
  <c r="N94" i="31"/>
  <c r="O94" i="31"/>
  <c r="AB94" i="31"/>
  <c r="AC94" i="31"/>
  <c r="AP94" i="31"/>
  <c r="AQ94" i="31"/>
  <c r="N95" i="31"/>
  <c r="O95" i="31"/>
  <c r="AB95" i="31"/>
  <c r="AC95" i="31"/>
  <c r="AP95" i="31"/>
  <c r="AQ95" i="31"/>
  <c r="N96" i="31"/>
  <c r="O96" i="31"/>
  <c r="AB96" i="31"/>
  <c r="AC96" i="31"/>
  <c r="AP96" i="31"/>
  <c r="AQ96" i="31"/>
  <c r="N97" i="31"/>
  <c r="O97" i="31"/>
  <c r="AB97" i="31"/>
  <c r="AC97" i="31"/>
  <c r="AP97" i="31"/>
  <c r="AQ97" i="31"/>
  <c r="N98" i="31"/>
  <c r="O98" i="31"/>
  <c r="AB98" i="31"/>
  <c r="AC98" i="31"/>
  <c r="AP98" i="31"/>
  <c r="AQ98" i="31"/>
  <c r="N99" i="31"/>
  <c r="O99" i="31"/>
  <c r="AB99" i="31"/>
  <c r="AC99" i="31"/>
  <c r="AP99" i="31"/>
  <c r="AQ99" i="31"/>
  <c r="N100" i="31"/>
  <c r="O100" i="31"/>
  <c r="AB100" i="31"/>
  <c r="AC100" i="31"/>
  <c r="AP100" i="31"/>
  <c r="AQ100" i="31"/>
  <c r="N101" i="31"/>
  <c r="O101" i="31"/>
  <c r="AB101" i="31"/>
  <c r="AC101" i="31"/>
  <c r="AP101" i="31"/>
  <c r="AQ101" i="31"/>
  <c r="N102" i="31"/>
  <c r="O102" i="31"/>
  <c r="AB102" i="31"/>
  <c r="AC102" i="31"/>
  <c r="AP102" i="31"/>
  <c r="AQ102" i="31"/>
  <c r="N103" i="31"/>
  <c r="O103" i="31"/>
  <c r="AB103" i="31"/>
  <c r="AC103" i="31"/>
  <c r="AP103" i="31"/>
  <c r="AQ103" i="31"/>
  <c r="N104" i="31"/>
  <c r="O104" i="31"/>
  <c r="AB104" i="31"/>
  <c r="AC104" i="31"/>
  <c r="AP104" i="31"/>
  <c r="AQ104" i="31"/>
  <c r="N105" i="31"/>
  <c r="O105" i="31"/>
  <c r="AB105" i="31"/>
  <c r="AC105" i="31"/>
  <c r="AP105" i="31"/>
  <c r="AQ105" i="31"/>
  <c r="N110" i="31"/>
  <c r="O110" i="31"/>
  <c r="AB110" i="31"/>
  <c r="AC110" i="31"/>
  <c r="AP110" i="31"/>
  <c r="AQ110" i="31"/>
  <c r="N111" i="31"/>
  <c r="O111" i="31"/>
  <c r="AB111" i="31"/>
  <c r="AC111" i="31"/>
  <c r="AP111" i="31"/>
  <c r="AQ111" i="31"/>
  <c r="N112" i="31"/>
  <c r="O112" i="31"/>
  <c r="AB112" i="31"/>
  <c r="AC112" i="31"/>
  <c r="AP112" i="31"/>
  <c r="AQ112" i="31"/>
  <c r="N113" i="31"/>
  <c r="O113" i="31"/>
  <c r="AB113" i="31"/>
  <c r="AC113" i="31"/>
  <c r="AP113" i="31"/>
  <c r="AQ113" i="31"/>
  <c r="N114" i="31"/>
  <c r="O114" i="31"/>
  <c r="AB114" i="31"/>
  <c r="AC114" i="31"/>
  <c r="AP114" i="31"/>
  <c r="AQ114" i="31"/>
  <c r="N115" i="31"/>
  <c r="O115" i="31"/>
  <c r="AB115" i="31"/>
  <c r="AC115" i="31"/>
  <c r="AP115" i="31"/>
  <c r="AQ115" i="31"/>
  <c r="N116" i="31"/>
  <c r="O116" i="31"/>
  <c r="AB116" i="31"/>
  <c r="AC116" i="31"/>
  <c r="AP116" i="31"/>
  <c r="AQ116" i="31"/>
  <c r="N117" i="31"/>
  <c r="O117" i="31"/>
  <c r="AB117" i="31"/>
  <c r="AC117" i="31"/>
  <c r="AP117" i="31"/>
  <c r="AQ117" i="31"/>
  <c r="N118" i="31"/>
  <c r="O118" i="31"/>
  <c r="AB118" i="31"/>
  <c r="AC118" i="31"/>
  <c r="AP118" i="31"/>
  <c r="AQ118" i="31"/>
  <c r="N119" i="31"/>
  <c r="O119" i="31"/>
  <c r="AB119" i="31"/>
  <c r="AC119" i="31"/>
  <c r="AP119" i="31"/>
  <c r="AQ119" i="31"/>
  <c r="N120" i="31"/>
  <c r="O120" i="31"/>
  <c r="AB120" i="31"/>
  <c r="AC120" i="31"/>
  <c r="AP120" i="31"/>
  <c r="AQ120" i="31"/>
  <c r="N121" i="31"/>
  <c r="O121" i="31"/>
  <c r="AB121" i="31"/>
  <c r="AC121" i="31"/>
  <c r="AP121" i="31"/>
  <c r="AQ121" i="31"/>
  <c r="N122" i="31"/>
  <c r="O122" i="31"/>
  <c r="AB122" i="31"/>
  <c r="AC122" i="31"/>
  <c r="AP122" i="31"/>
  <c r="AQ122" i="31"/>
  <c r="N123" i="31"/>
  <c r="O123" i="31"/>
  <c r="AB123" i="31"/>
  <c r="AC123" i="31"/>
  <c r="AP123" i="31"/>
  <c r="AQ123" i="31"/>
  <c r="N124" i="31"/>
  <c r="O124" i="31"/>
  <c r="AB124" i="31"/>
  <c r="AC124" i="31"/>
  <c r="AP124" i="31"/>
  <c r="AQ124" i="31"/>
  <c r="N125" i="31"/>
  <c r="O125" i="31"/>
  <c r="AB125" i="31"/>
  <c r="AC125" i="31"/>
  <c r="AP125" i="31"/>
  <c r="AQ125" i="31"/>
  <c r="N126" i="31"/>
  <c r="O126" i="31"/>
  <c r="AB126" i="31"/>
  <c r="AC126" i="31"/>
  <c r="AP126" i="31"/>
  <c r="AQ126" i="31"/>
  <c r="N127" i="31"/>
  <c r="O127" i="31"/>
  <c r="AB127" i="31"/>
  <c r="AC127" i="31"/>
  <c r="AP127" i="31"/>
  <c r="AQ127" i="31"/>
  <c r="N128" i="31"/>
  <c r="O128" i="31"/>
  <c r="AB128" i="31"/>
  <c r="AC128" i="31"/>
  <c r="AP128" i="31"/>
  <c r="AQ128" i="31"/>
  <c r="N129" i="31"/>
  <c r="O129" i="31"/>
  <c r="AB129" i="31"/>
  <c r="AC129" i="31"/>
  <c r="AP129" i="31"/>
  <c r="AQ129" i="31"/>
  <c r="N130" i="31"/>
  <c r="O130" i="31"/>
  <c r="AB130" i="31"/>
  <c r="AC130" i="31"/>
  <c r="AP130" i="31"/>
  <c r="AQ130" i="31"/>
  <c r="N131" i="31"/>
  <c r="O131" i="31"/>
  <c r="AB131" i="31"/>
  <c r="AC131" i="31"/>
  <c r="AP131" i="31"/>
  <c r="AQ131" i="31"/>
  <c r="N132" i="31"/>
  <c r="O132" i="31"/>
  <c r="AB132" i="31"/>
  <c r="AC132" i="31"/>
  <c r="AP132" i="31"/>
  <c r="AQ132" i="31"/>
  <c r="N133" i="31"/>
  <c r="O133" i="31"/>
  <c r="AB133" i="31"/>
  <c r="AC133" i="31"/>
  <c r="AP133" i="31"/>
  <c r="AQ133" i="31"/>
  <c r="N134" i="31"/>
  <c r="O134" i="31"/>
  <c r="AB134" i="31"/>
  <c r="AC134" i="31"/>
  <c r="AP134" i="31"/>
  <c r="AQ134" i="31"/>
  <c r="N135" i="31"/>
  <c r="O135" i="31"/>
  <c r="AB135" i="31"/>
  <c r="AC135" i="31"/>
  <c r="AP135" i="31"/>
  <c r="AQ135" i="31"/>
  <c r="N136" i="31"/>
  <c r="O136" i="31"/>
  <c r="AB136" i="31"/>
  <c r="AC136" i="31"/>
  <c r="AP136" i="31"/>
  <c r="AQ136" i="31"/>
  <c r="N137" i="31"/>
  <c r="O137" i="31"/>
  <c r="AB137" i="31"/>
  <c r="AC137" i="31"/>
  <c r="AP137" i="31"/>
  <c r="AQ137" i="31"/>
  <c r="N138" i="31"/>
  <c r="O138" i="31"/>
  <c r="AB138" i="31"/>
  <c r="AC138" i="31"/>
  <c r="AP138" i="31"/>
  <c r="AQ138" i="31"/>
  <c r="N139" i="31"/>
  <c r="O139" i="31"/>
  <c r="AB139" i="31"/>
  <c r="AC139" i="31"/>
  <c r="AP139" i="31"/>
  <c r="AQ139" i="31"/>
  <c r="N140" i="31"/>
  <c r="O140" i="31"/>
  <c r="AB140" i="31"/>
  <c r="AC140" i="31"/>
  <c r="AP140" i="31"/>
  <c r="AQ140" i="31"/>
  <c r="D3" i="30"/>
  <c r="E3" i="30"/>
  <c r="D4" i="30"/>
  <c r="E4" i="30"/>
  <c r="D8" i="30"/>
  <c r="E8" i="30"/>
  <c r="D9" i="30"/>
  <c r="E9" i="30"/>
  <c r="F13" i="30"/>
  <c r="G13" i="30"/>
  <c r="H13" i="30"/>
  <c r="I13" i="30"/>
  <c r="J13" i="30"/>
  <c r="K13" i="30"/>
  <c r="L13" i="30"/>
  <c r="M13" i="30"/>
  <c r="N13" i="30"/>
  <c r="O13" i="30"/>
  <c r="P13" i="30"/>
  <c r="Q13" i="30"/>
  <c r="R13" i="30"/>
  <c r="S13" i="30"/>
  <c r="T13" i="30"/>
  <c r="U13" i="30"/>
  <c r="V13" i="30"/>
  <c r="W13" i="30"/>
  <c r="X13" i="30"/>
  <c r="Y13" i="30"/>
  <c r="Z13" i="30"/>
  <c r="AA13" i="30"/>
  <c r="F14" i="30"/>
  <c r="G14" i="30"/>
  <c r="H14" i="30"/>
  <c r="I14" i="30"/>
  <c r="J14" i="30"/>
  <c r="K14" i="30"/>
  <c r="L14" i="30"/>
  <c r="M14" i="30"/>
  <c r="N14" i="30"/>
  <c r="O14" i="30"/>
  <c r="P14" i="30"/>
  <c r="Q14" i="30"/>
  <c r="R14" i="30"/>
  <c r="S14" i="30"/>
  <c r="T14" i="30"/>
  <c r="U14" i="30"/>
  <c r="V14" i="30"/>
  <c r="W14" i="30"/>
  <c r="X14" i="30"/>
  <c r="Y14" i="30"/>
  <c r="Z14" i="30"/>
  <c r="AA14" i="30"/>
  <c r="AB14" i="30"/>
  <c r="AC14" i="30"/>
  <c r="AD14" i="30"/>
  <c r="AE14" i="30"/>
  <c r="AF14" i="30"/>
  <c r="AG14" i="30"/>
  <c r="AH14" i="30"/>
  <c r="AI14" i="30"/>
  <c r="AJ14" i="30"/>
  <c r="L7" i="28"/>
  <c r="M7" i="28"/>
  <c r="Y7" i="28"/>
  <c r="Z7" i="28"/>
  <c r="AK7" i="28"/>
  <c r="AL7" i="28"/>
  <c r="L8" i="28"/>
  <c r="M8" i="28"/>
  <c r="Y8" i="28"/>
  <c r="Z8" i="28"/>
  <c r="AK8" i="28"/>
  <c r="AL8" i="28"/>
  <c r="L9" i="28"/>
  <c r="M9" i="28"/>
  <c r="Y9" i="28"/>
  <c r="Z9" i="28"/>
  <c r="AK9" i="28"/>
  <c r="AL9" i="28"/>
  <c r="L10" i="28"/>
  <c r="M10" i="28"/>
  <c r="Y10" i="28"/>
  <c r="Z10" i="28"/>
  <c r="AK10" i="28"/>
  <c r="AL10" i="28"/>
  <c r="L11" i="28"/>
  <c r="M11" i="28"/>
  <c r="Y11" i="28"/>
  <c r="Z11" i="28"/>
  <c r="AK11" i="28"/>
  <c r="AL11" i="28"/>
  <c r="L12" i="28"/>
  <c r="M12" i="28"/>
  <c r="Y12" i="28"/>
  <c r="Z12" i="28"/>
  <c r="AK12" i="28"/>
  <c r="AL12" i="28"/>
  <c r="L13" i="28"/>
  <c r="M13" i="28"/>
  <c r="Y13" i="28"/>
  <c r="Z13" i="28"/>
  <c r="AK13" i="28"/>
  <c r="AL13" i="28"/>
  <c r="L14" i="28"/>
  <c r="M14" i="28"/>
  <c r="Y14" i="28"/>
  <c r="Z14" i="28"/>
  <c r="AK14" i="28"/>
  <c r="AL14" i="28"/>
  <c r="L15" i="28"/>
  <c r="M15" i="28"/>
  <c r="Y15" i="28"/>
  <c r="Z15" i="28"/>
  <c r="AK15" i="28"/>
  <c r="AL15" i="28"/>
  <c r="L16" i="28"/>
  <c r="M16" i="28"/>
  <c r="Y16" i="28"/>
  <c r="Z16" i="28"/>
  <c r="AK16" i="28"/>
  <c r="AL16" i="28"/>
  <c r="L17" i="28"/>
  <c r="M17" i="28"/>
  <c r="Y17" i="28"/>
  <c r="Z17" i="28"/>
  <c r="AK17" i="28"/>
  <c r="AL17" i="28"/>
  <c r="L18" i="28"/>
  <c r="M18" i="28"/>
  <c r="Y18" i="28"/>
  <c r="Z18" i="28"/>
  <c r="AK18" i="28"/>
  <c r="AL18" i="28"/>
  <c r="L19" i="28"/>
  <c r="M19" i="28"/>
  <c r="Y19" i="28"/>
  <c r="Z19" i="28"/>
  <c r="AK19" i="28"/>
  <c r="AL19" i="28"/>
  <c r="L20" i="28"/>
  <c r="M20" i="28"/>
  <c r="Y20" i="28"/>
  <c r="Z20" i="28"/>
  <c r="AK20" i="28"/>
  <c r="AL20" i="28"/>
  <c r="L21" i="28"/>
  <c r="M21" i="28"/>
  <c r="Y21" i="28"/>
  <c r="Z21" i="28"/>
  <c r="AK21" i="28"/>
  <c r="AL21" i="28"/>
  <c r="L22" i="28"/>
  <c r="M22" i="28"/>
  <c r="Y22" i="28"/>
  <c r="Z22" i="28"/>
  <c r="AK22" i="28"/>
  <c r="AL22" i="28"/>
  <c r="L23" i="28"/>
  <c r="M23" i="28"/>
  <c r="Y23" i="28"/>
  <c r="Z23" i="28"/>
  <c r="AK23" i="28"/>
  <c r="AL23" i="28"/>
  <c r="L24" i="28"/>
  <c r="M24" i="28"/>
  <c r="Y24" i="28"/>
  <c r="Z24" i="28"/>
  <c r="AK24" i="28"/>
  <c r="AL24" i="28"/>
  <c r="L25" i="28"/>
  <c r="M25" i="28"/>
  <c r="Y25" i="28"/>
  <c r="Z25" i="28"/>
  <c r="AK25" i="28"/>
  <c r="AL25" i="28"/>
  <c r="L26" i="28"/>
  <c r="M26" i="28"/>
  <c r="Y26" i="28"/>
  <c r="Z26" i="28"/>
  <c r="AK26" i="28"/>
  <c r="AL26" i="28"/>
  <c r="L27" i="28"/>
  <c r="M27" i="28"/>
  <c r="Y27" i="28"/>
  <c r="Z27" i="28"/>
  <c r="AK27" i="28"/>
  <c r="AL27" i="28"/>
  <c r="L28" i="28"/>
  <c r="M28" i="28"/>
  <c r="Y28" i="28"/>
  <c r="Z28" i="28"/>
  <c r="AK28" i="28"/>
  <c r="AL28" i="28"/>
  <c r="L29" i="28"/>
  <c r="M29" i="28"/>
  <c r="Y29" i="28"/>
  <c r="Z29" i="28"/>
  <c r="AK29" i="28"/>
  <c r="AL29" i="28"/>
  <c r="L30" i="28"/>
  <c r="M30" i="28"/>
  <c r="Y30" i="28"/>
  <c r="Z30" i="28"/>
  <c r="AK30" i="28"/>
  <c r="AL30" i="28"/>
  <c r="L31" i="28"/>
  <c r="M31" i="28"/>
  <c r="Y31" i="28"/>
  <c r="Z31" i="28"/>
  <c r="AK31" i="28"/>
  <c r="AL31" i="28"/>
  <c r="L32" i="28"/>
  <c r="M32" i="28"/>
  <c r="Y32" i="28"/>
  <c r="Z32" i="28"/>
  <c r="AK32" i="28"/>
  <c r="AL32" i="28"/>
  <c r="L33" i="28"/>
  <c r="M33" i="28"/>
  <c r="Y33" i="28"/>
  <c r="Z33" i="28"/>
  <c r="AK33" i="28"/>
  <c r="AL33" i="28"/>
  <c r="L34" i="28"/>
  <c r="M34" i="28"/>
  <c r="Y34" i="28"/>
  <c r="Z34" i="28"/>
  <c r="AK34" i="28"/>
  <c r="AL34" i="28"/>
  <c r="L35" i="28"/>
  <c r="M35" i="28"/>
  <c r="Y35" i="28"/>
  <c r="Z35" i="28"/>
  <c r="AK35" i="28"/>
  <c r="AL35" i="28"/>
  <c r="L36" i="28"/>
  <c r="M36" i="28"/>
  <c r="Y36" i="28"/>
  <c r="Z36" i="28"/>
  <c r="AK36" i="28"/>
  <c r="AL36" i="28"/>
  <c r="L37" i="28"/>
  <c r="M37" i="28"/>
  <c r="Y37" i="28"/>
  <c r="Z37" i="28"/>
  <c r="AK37" i="28"/>
  <c r="AL37" i="28"/>
  <c r="O4" i="27"/>
  <c r="P4" i="27"/>
  <c r="O5" i="27"/>
  <c r="P5" i="27"/>
  <c r="T8" i="27"/>
  <c r="U8" i="27"/>
  <c r="T9" i="27"/>
  <c r="U9" i="27"/>
  <c r="I16" i="47" l="1"/>
  <c r="I14" i="47"/>
  <c r="I12" i="47"/>
  <c r="H15" i="47"/>
  <c r="I13" i="47"/>
  <c r="H13" i="47"/>
  <c r="R51" i="46"/>
  <c r="V41" i="46" s="1"/>
  <c r="N38" i="46"/>
  <c r="AD29" i="46" s="1"/>
  <c r="J26" i="46"/>
  <c r="AD16" i="46" s="1"/>
  <c r="R13" i="46"/>
  <c r="AD3" i="46" s="1"/>
  <c r="V64" i="46"/>
  <c r="AD26" i="46"/>
  <c r="V51" i="46"/>
  <c r="R38" i="46"/>
  <c r="N26" i="46"/>
  <c r="AD17" i="46" s="1"/>
  <c r="AG92" i="44"/>
  <c r="BL89" i="44"/>
  <c r="AG8" i="44"/>
  <c r="AG4" i="44"/>
  <c r="BL97" i="44"/>
  <c r="BL101" i="44"/>
  <c r="AG88" i="44"/>
  <c r="BL85" i="44"/>
  <c r="BL7" i="44"/>
  <c r="BM97" i="44"/>
  <c r="AG96" i="44"/>
  <c r="BL93" i="44"/>
  <c r="BM81" i="44"/>
  <c r="AG80" i="44"/>
  <c r="AG79" i="44"/>
  <c r="O25" i="42"/>
  <c r="CA225" i="34"/>
  <c r="CA217" i="34"/>
  <c r="CA185" i="34"/>
  <c r="CK178" i="34"/>
  <c r="CK176" i="34"/>
  <c r="CJ174" i="34"/>
  <c r="CK168" i="34"/>
  <c r="CK162" i="34"/>
  <c r="CK146" i="34"/>
  <c r="CJ142" i="34"/>
  <c r="CJ131" i="34"/>
  <c r="CB228" i="34"/>
  <c r="CB220" i="34"/>
  <c r="CB222" i="34"/>
  <c r="CB214" i="34"/>
  <c r="CA209" i="34"/>
  <c r="CA201" i="34"/>
  <c r="CB190" i="34"/>
  <c r="CK170" i="34"/>
  <c r="CK160" i="34"/>
  <c r="CJ158" i="34"/>
  <c r="CK154" i="34"/>
  <c r="CJ147" i="34"/>
  <c r="CJ134" i="34"/>
  <c r="P124" i="34"/>
  <c r="CB204" i="34"/>
  <c r="CJ173" i="34"/>
  <c r="CJ133" i="34"/>
  <c r="O124" i="34"/>
  <c r="P89" i="34"/>
  <c r="O84" i="34"/>
  <c r="H79" i="34"/>
  <c r="G79" i="34"/>
  <c r="G74" i="34"/>
  <c r="H69" i="34"/>
  <c r="H49" i="34"/>
  <c r="I49" i="34" s="1"/>
  <c r="O44" i="34"/>
  <c r="CA229" i="34"/>
  <c r="CB226" i="34"/>
  <c r="CA221" i="34"/>
  <c r="CB218" i="34"/>
  <c r="CA213" i="34"/>
  <c r="CB210" i="34"/>
  <c r="CA205" i="34"/>
  <c r="CB202" i="34"/>
  <c r="CA197" i="34"/>
  <c r="CB194" i="34"/>
  <c r="CA189" i="34"/>
  <c r="CB186" i="34"/>
  <c r="CB185" i="34"/>
  <c r="CJ178" i="34"/>
  <c r="CJ175" i="34"/>
  <c r="CK174" i="34"/>
  <c r="CK172" i="34"/>
  <c r="CJ170" i="34"/>
  <c r="CJ167" i="34"/>
  <c r="CK166" i="34"/>
  <c r="CK164" i="34"/>
  <c r="CJ162" i="34"/>
  <c r="CJ159" i="34"/>
  <c r="CK158" i="34"/>
  <c r="CK156" i="34"/>
  <c r="CJ154" i="34"/>
  <c r="CJ151" i="34"/>
  <c r="CK150" i="34"/>
  <c r="CK148" i="34"/>
  <c r="CJ146" i="34"/>
  <c r="CJ143" i="34"/>
  <c r="CK142" i="34"/>
  <c r="CK140" i="34"/>
  <c r="CJ138" i="34"/>
  <c r="CJ135" i="34"/>
  <c r="CK134" i="34"/>
  <c r="CK132" i="34"/>
  <c r="CJ130" i="34"/>
  <c r="CB230" i="34"/>
  <c r="CB206" i="34"/>
  <c r="CB198" i="34"/>
  <c r="CA193" i="34"/>
  <c r="CJ171" i="34"/>
  <c r="CJ166" i="34"/>
  <c r="CJ163" i="34"/>
  <c r="CJ155" i="34"/>
  <c r="CK152" i="34"/>
  <c r="CJ150" i="34"/>
  <c r="CK144" i="34"/>
  <c r="CJ139" i="34"/>
  <c r="O119" i="34"/>
  <c r="Q119" i="34" s="1"/>
  <c r="CA223" i="34"/>
  <c r="CA215" i="34"/>
  <c r="CB212" i="34"/>
  <c r="CA207" i="34"/>
  <c r="CA199" i="34"/>
  <c r="CB196" i="34"/>
  <c r="CA191" i="34"/>
  <c r="CB188" i="34"/>
  <c r="CB187" i="34"/>
  <c r="CA183" i="34"/>
  <c r="CJ165" i="34"/>
  <c r="CJ157" i="34"/>
  <c r="CJ149" i="34"/>
  <c r="CJ141" i="34"/>
  <c r="P94" i="34"/>
  <c r="P84" i="34"/>
  <c r="P74" i="34"/>
  <c r="O74" i="34"/>
  <c r="O69" i="34"/>
  <c r="P64" i="34"/>
  <c r="O64" i="34"/>
  <c r="CA227" i="34"/>
  <c r="CB224" i="34"/>
  <c r="CA219" i="34"/>
  <c r="CB216" i="34"/>
  <c r="CA211" i="34"/>
  <c r="CB208" i="34"/>
  <c r="CA203" i="34"/>
  <c r="CB200" i="34"/>
  <c r="CA195" i="34"/>
  <c r="CB192" i="34"/>
  <c r="CA187" i="34"/>
  <c r="CB184" i="34"/>
  <c r="CB183" i="34"/>
  <c r="CJ177" i="34"/>
  <c r="CJ169" i="34"/>
  <c r="CJ161" i="34"/>
  <c r="CJ153" i="34"/>
  <c r="CJ145" i="34"/>
  <c r="CJ137" i="34"/>
  <c r="P104" i="34"/>
  <c r="O99" i="34"/>
  <c r="O94" i="34"/>
  <c r="Q94" i="34" s="1"/>
  <c r="H74" i="34"/>
  <c r="G64" i="34"/>
  <c r="H54" i="34"/>
  <c r="I54" i="34" s="1"/>
  <c r="O49" i="34"/>
  <c r="CB229" i="34"/>
  <c r="CB227" i="34"/>
  <c r="CB225" i="34"/>
  <c r="CB223" i="34"/>
  <c r="CB221" i="34"/>
  <c r="CB219" i="34"/>
  <c r="CB217" i="34"/>
  <c r="CB215" i="34"/>
  <c r="CB213" i="34"/>
  <c r="CB211" i="34"/>
  <c r="CB209" i="34"/>
  <c r="CB207" i="34"/>
  <c r="CB205" i="34"/>
  <c r="CB203" i="34"/>
  <c r="CB201" i="34"/>
  <c r="CB199" i="34"/>
  <c r="CB197" i="34"/>
  <c r="CB195" i="34"/>
  <c r="CB193" i="34"/>
  <c r="CB191" i="34"/>
  <c r="CB189" i="34"/>
  <c r="CK130" i="34"/>
  <c r="O104" i="34"/>
  <c r="P79" i="34"/>
  <c r="O79" i="34"/>
  <c r="P69" i="34"/>
  <c r="Q69" i="34" s="1"/>
  <c r="P59" i="34"/>
  <c r="O59" i="34"/>
  <c r="O54" i="34"/>
  <c r="G39" i="34"/>
  <c r="CK175" i="34"/>
  <c r="CK171" i="34"/>
  <c r="CK167" i="34"/>
  <c r="CK163" i="34"/>
  <c r="CK159" i="34"/>
  <c r="CK155" i="34"/>
  <c r="CK151" i="34"/>
  <c r="CK147" i="34"/>
  <c r="CK143" i="34"/>
  <c r="CK139" i="34"/>
  <c r="CK135" i="34"/>
  <c r="CK131" i="34"/>
  <c r="Q84" i="34"/>
  <c r="I74" i="34"/>
  <c r="G69" i="34"/>
  <c r="I69" i="34" s="1"/>
  <c r="H59" i="34"/>
  <c r="G59" i="34"/>
  <c r="I59" i="34" s="1"/>
  <c r="I44" i="34"/>
  <c r="Q124" i="34"/>
  <c r="Q89" i="34"/>
  <c r="Q74" i="34"/>
  <c r="Q64" i="34"/>
  <c r="I79" i="34"/>
  <c r="Q99" i="34"/>
  <c r="I64" i="34"/>
  <c r="Q109" i="34"/>
  <c r="Q104" i="34"/>
  <c r="Q79" i="34"/>
  <c r="I39" i="34"/>
  <c r="P54" i="34"/>
  <c r="Q54" i="34" s="1"/>
  <c r="P49" i="34"/>
  <c r="Q49" i="34" s="1"/>
  <c r="P44" i="34"/>
  <c r="Q44" i="34" s="1"/>
  <c r="P39" i="34"/>
  <c r="Q39" i="34" s="1"/>
  <c r="E13" i="30"/>
  <c r="D14" i="30"/>
  <c r="D13" i="30"/>
  <c r="E14" i="30"/>
  <c r="BM91" i="44"/>
  <c r="BM95" i="44"/>
  <c r="BM79" i="44"/>
  <c r="AE67" i="44"/>
  <c r="AD67" i="44"/>
  <c r="AE63" i="44"/>
  <c r="AD63" i="44"/>
  <c r="AE59" i="44"/>
  <c r="AD59" i="44"/>
  <c r="AE55" i="44"/>
  <c r="AD55" i="44"/>
  <c r="AE51" i="44"/>
  <c r="AD51" i="44"/>
  <c r="AE47" i="44"/>
  <c r="AD47" i="44"/>
  <c r="AE43" i="44"/>
  <c r="AD43" i="44"/>
  <c r="AE39" i="44"/>
  <c r="AD39" i="44"/>
  <c r="BM99" i="44"/>
  <c r="BM83" i="44"/>
  <c r="H12" i="47"/>
  <c r="BM87" i="44"/>
  <c r="BL102" i="44"/>
  <c r="BM102" i="44"/>
  <c r="AG102" i="44"/>
  <c r="AG101" i="44"/>
  <c r="AF100" i="44"/>
  <c r="BL98" i="44"/>
  <c r="BM98" i="44"/>
  <c r="AG98" i="44"/>
  <c r="AG97" i="44"/>
  <c r="AF96" i="44"/>
  <c r="BL94" i="44"/>
  <c r="BM94" i="44"/>
  <c r="AG94" i="44"/>
  <c r="AG93" i="44"/>
  <c r="AF92" i="44"/>
  <c r="BL90" i="44"/>
  <c r="BM90" i="44"/>
  <c r="AG90" i="44"/>
  <c r="AG89" i="44"/>
  <c r="AF88" i="44"/>
  <c r="BL86" i="44"/>
  <c r="BM86" i="44"/>
  <c r="AG86" i="44"/>
  <c r="AG85" i="44"/>
  <c r="AF84" i="44"/>
  <c r="BL82" i="44"/>
  <c r="BM82" i="44"/>
  <c r="AG82" i="44"/>
  <c r="AG81" i="44"/>
  <c r="AF80" i="44"/>
  <c r="AE68" i="44"/>
  <c r="AD68" i="44"/>
  <c r="AE64" i="44"/>
  <c r="AD64" i="44"/>
  <c r="AE60" i="44"/>
  <c r="AD60" i="44"/>
  <c r="AE56" i="44"/>
  <c r="AD56" i="44"/>
  <c r="AE52" i="44"/>
  <c r="AD52" i="44"/>
  <c r="AE48" i="44"/>
  <c r="AD48" i="44"/>
  <c r="AE44" i="44"/>
  <c r="AD44" i="44"/>
  <c r="AE40" i="44"/>
  <c r="AD40" i="44"/>
  <c r="BL99" i="44"/>
  <c r="BL95" i="44"/>
  <c r="BL91" i="44"/>
  <c r="BL87" i="44"/>
  <c r="BL83" i="44"/>
  <c r="BL79" i="44"/>
  <c r="BM78" i="44"/>
  <c r="AG78" i="44"/>
  <c r="AG77" i="44"/>
  <c r="AG76" i="44"/>
  <c r="AG75" i="44"/>
  <c r="AG74" i="44"/>
  <c r="AG73" i="44"/>
  <c r="AG72" i="44"/>
  <c r="AE65" i="44"/>
  <c r="AD65" i="44"/>
  <c r="AE61" i="44"/>
  <c r="AD61" i="44"/>
  <c r="AE57" i="44"/>
  <c r="AD57" i="44"/>
  <c r="AE53" i="44"/>
  <c r="AD53" i="44"/>
  <c r="AE49" i="44"/>
  <c r="AD49" i="44"/>
  <c r="AE45" i="44"/>
  <c r="AD45" i="44"/>
  <c r="AE41" i="44"/>
  <c r="AD41" i="44"/>
  <c r="AF102" i="44"/>
  <c r="BL100" i="44"/>
  <c r="BM100" i="44"/>
  <c r="AG99" i="44"/>
  <c r="AF98" i="44"/>
  <c r="BL96" i="44"/>
  <c r="BM96" i="44"/>
  <c r="AG95" i="44"/>
  <c r="AF94" i="44"/>
  <c r="BL92" i="44"/>
  <c r="BM92" i="44"/>
  <c r="AG91" i="44"/>
  <c r="AF90" i="44"/>
  <c r="BL88" i="44"/>
  <c r="BM88" i="44"/>
  <c r="AG87" i="44"/>
  <c r="AF86" i="44"/>
  <c r="BL84" i="44"/>
  <c r="BM84" i="44"/>
  <c r="AG83" i="44"/>
  <c r="AF82" i="44"/>
  <c r="BL80" i="44"/>
  <c r="BM80" i="44"/>
  <c r="AE66" i="44"/>
  <c r="AD66" i="44"/>
  <c r="AE62" i="44"/>
  <c r="AD62" i="44"/>
  <c r="AE58" i="44"/>
  <c r="AD58" i="44"/>
  <c r="AE54" i="44"/>
  <c r="AD54" i="44"/>
  <c r="AE50" i="44"/>
  <c r="AD50" i="44"/>
  <c r="AE46" i="44"/>
  <c r="AD46" i="44"/>
  <c r="AE42" i="44"/>
  <c r="AD42" i="44"/>
  <c r="AE38" i="44"/>
  <c r="AD38" i="44"/>
  <c r="AG34" i="44"/>
  <c r="AG33" i="44"/>
  <c r="AG32" i="44"/>
  <c r="AG30" i="44"/>
  <c r="AG29" i="44"/>
  <c r="AG28" i="44"/>
  <c r="AG27" i="44"/>
  <c r="AG26" i="44"/>
  <c r="AG25" i="44"/>
  <c r="AG24" i="44"/>
  <c r="AG23" i="44"/>
  <c r="AG22" i="44"/>
  <c r="AG21" i="44"/>
  <c r="AG20" i="44"/>
  <c r="AG19" i="44"/>
  <c r="AG18" i="44"/>
  <c r="AG17" i="44"/>
  <c r="AG16" i="44"/>
  <c r="AG15" i="44"/>
  <c r="AG14" i="44"/>
  <c r="AG13" i="44"/>
  <c r="AG12" i="44"/>
  <c r="AF10" i="44"/>
  <c r="BL8" i="44"/>
  <c r="BM8" i="44"/>
  <c r="AF6" i="44"/>
  <c r="BL4" i="44"/>
  <c r="BM4" i="44"/>
  <c r="D12" i="45"/>
  <c r="E12" i="45"/>
  <c r="BJ68" i="44"/>
  <c r="BJ67" i="44"/>
  <c r="BJ66" i="44"/>
  <c r="BJ65" i="44"/>
  <c r="BJ64" i="44"/>
  <c r="BJ63" i="44"/>
  <c r="BJ62" i="44"/>
  <c r="BJ61" i="44"/>
  <c r="BJ60" i="44"/>
  <c r="BJ59" i="44"/>
  <c r="BJ58" i="44"/>
  <c r="BJ57" i="44"/>
  <c r="BJ56" i="44"/>
  <c r="BJ55" i="44"/>
  <c r="BJ54" i="44"/>
  <c r="BJ53" i="44"/>
  <c r="BJ52" i="44"/>
  <c r="BJ51" i="44"/>
  <c r="BJ50" i="44"/>
  <c r="BJ49" i="44"/>
  <c r="BJ48" i="44"/>
  <c r="BJ47" i="44"/>
  <c r="BJ46" i="44"/>
  <c r="BJ45" i="44"/>
  <c r="BJ44" i="44"/>
  <c r="BJ43" i="44"/>
  <c r="BJ42" i="44"/>
  <c r="BJ41" i="44"/>
  <c r="BJ40" i="44"/>
  <c r="BJ39" i="44"/>
  <c r="BJ38" i="44"/>
  <c r="AG31" i="44"/>
  <c r="AG11" i="44"/>
  <c r="BL9" i="44"/>
  <c r="AG7" i="44"/>
  <c r="BL5" i="44"/>
  <c r="F64" i="46"/>
  <c r="V13" i="46"/>
  <c r="AD4" i="46" s="1"/>
  <c r="BL10" i="44"/>
  <c r="BM10" i="44"/>
  <c r="AG10" i="44"/>
  <c r="AF8" i="44"/>
  <c r="BL6" i="44"/>
  <c r="BM6" i="44"/>
  <c r="AG6" i="44"/>
  <c r="AG5" i="44"/>
  <c r="AF4" i="44"/>
  <c r="D18" i="45"/>
  <c r="E18" i="45"/>
  <c r="D6" i="45"/>
  <c r="E6" i="45"/>
  <c r="I15" i="47"/>
  <c r="BL78" i="44"/>
  <c r="BL77" i="44"/>
  <c r="BL76" i="44"/>
  <c r="BL75" i="44"/>
  <c r="BL74" i="44"/>
  <c r="BL73" i="44"/>
  <c r="BL72" i="44"/>
  <c r="BL34" i="44"/>
  <c r="BL33" i="44"/>
  <c r="BL32" i="44"/>
  <c r="BL31" i="44"/>
  <c r="BL30" i="44"/>
  <c r="BL29" i="44"/>
  <c r="BL28" i="44"/>
  <c r="BL27" i="44"/>
  <c r="BL26" i="44"/>
  <c r="BL25" i="44"/>
  <c r="BL24" i="44"/>
  <c r="BL23" i="44"/>
  <c r="BL22" i="44"/>
  <c r="BL21" i="44"/>
  <c r="BL20" i="44"/>
  <c r="BL19" i="44"/>
  <c r="BL18" i="44"/>
  <c r="BL17" i="44"/>
  <c r="BL16" i="44"/>
  <c r="BL15" i="44"/>
  <c r="BL14" i="44"/>
  <c r="BL13" i="44"/>
  <c r="BL12" i="44"/>
  <c r="BL11" i="44"/>
  <c r="AG9" i="44"/>
  <c r="V42" i="46"/>
  <c r="U300" i="20"/>
  <c r="V300" i="20"/>
  <c r="U301" i="20"/>
  <c r="V301" i="20"/>
  <c r="U305" i="20"/>
  <c r="V305" i="20"/>
  <c r="U306" i="20"/>
  <c r="V306" i="20"/>
  <c r="D310" i="20"/>
  <c r="E310" i="20"/>
  <c r="F310" i="20"/>
  <c r="G310" i="20"/>
  <c r="V310" i="20" s="1"/>
  <c r="H310" i="20"/>
  <c r="I310" i="20"/>
  <c r="J310" i="20"/>
  <c r="K310" i="20"/>
  <c r="L310" i="20"/>
  <c r="M310" i="20"/>
  <c r="N310" i="20"/>
  <c r="O310" i="20"/>
  <c r="P310" i="20"/>
  <c r="Q310" i="20"/>
  <c r="R310" i="20"/>
  <c r="D311" i="20"/>
  <c r="E311" i="20"/>
  <c r="F311" i="20"/>
  <c r="U311" i="20" s="1"/>
  <c r="G311" i="20"/>
  <c r="H311" i="20"/>
  <c r="I311" i="20"/>
  <c r="J311" i="20"/>
  <c r="V311" i="20" s="1"/>
  <c r="K311" i="20"/>
  <c r="L311" i="20"/>
  <c r="M311" i="20"/>
  <c r="N311" i="20"/>
  <c r="O311" i="20"/>
  <c r="P311" i="20"/>
  <c r="Q311" i="20"/>
  <c r="R311" i="20"/>
  <c r="S311" i="20"/>
  <c r="T311" i="20"/>
  <c r="AU42" i="20"/>
  <c r="AV42" i="20"/>
  <c r="AW42" i="20"/>
  <c r="AX42" i="20"/>
  <c r="AY42" i="20"/>
  <c r="AZ42" i="20"/>
  <c r="BA42" i="20"/>
  <c r="BB42" i="20"/>
  <c r="BC42" i="20"/>
  <c r="BD42" i="20"/>
  <c r="BE42" i="20"/>
  <c r="BF42" i="20"/>
  <c r="BG42" i="20"/>
  <c r="BH42" i="20"/>
  <c r="BI42" i="20"/>
  <c r="BJ42" i="20"/>
  <c r="BK42" i="20"/>
  <c r="BL42" i="20"/>
  <c r="BM42" i="20"/>
  <c r="BN42" i="20"/>
  <c r="BO42" i="20"/>
  <c r="BP42" i="20"/>
  <c r="BQ42" i="20"/>
  <c r="BR42" i="20"/>
  <c r="BS42" i="20"/>
  <c r="BT42" i="20"/>
  <c r="BU42" i="20"/>
  <c r="BV42" i="20"/>
  <c r="BW42" i="20"/>
  <c r="BX42" i="20"/>
  <c r="BY42" i="20"/>
  <c r="BZ42" i="20"/>
  <c r="CA42" i="20"/>
  <c r="CB42" i="20"/>
  <c r="CC42" i="20"/>
  <c r="CD42" i="20"/>
  <c r="CE42" i="20"/>
  <c r="CF42" i="20"/>
  <c r="CG42" i="20"/>
  <c r="CH42" i="20"/>
  <c r="AU43" i="20"/>
  <c r="AV43" i="20"/>
  <c r="AW43" i="20"/>
  <c r="AX43" i="20"/>
  <c r="AY43" i="20"/>
  <c r="AZ43" i="20"/>
  <c r="BA43" i="20"/>
  <c r="BB43" i="20"/>
  <c r="BC43" i="20"/>
  <c r="BD43" i="20"/>
  <c r="BE43" i="20"/>
  <c r="BF43" i="20"/>
  <c r="BG43" i="20"/>
  <c r="BH43" i="20"/>
  <c r="BI43" i="20"/>
  <c r="BJ43" i="20"/>
  <c r="BK43" i="20"/>
  <c r="BL43" i="20"/>
  <c r="BM43" i="20"/>
  <c r="BN43" i="20"/>
  <c r="BO43" i="20"/>
  <c r="BP43" i="20"/>
  <c r="BQ43" i="20"/>
  <c r="BR43" i="20"/>
  <c r="BS43" i="20"/>
  <c r="BT43" i="20"/>
  <c r="BU43" i="20"/>
  <c r="BV43" i="20"/>
  <c r="BW43" i="20"/>
  <c r="BX43" i="20"/>
  <c r="BY43" i="20"/>
  <c r="BZ43" i="20"/>
  <c r="CA43" i="20"/>
  <c r="CB43" i="20"/>
  <c r="CC43" i="20"/>
  <c r="CD43" i="20"/>
  <c r="CE43" i="20"/>
  <c r="CF43" i="20"/>
  <c r="CG43" i="20"/>
  <c r="AU44" i="20"/>
  <c r="AV44" i="20"/>
  <c r="AW44" i="20"/>
  <c r="AX44" i="20"/>
  <c r="AY44" i="20"/>
  <c r="AZ44" i="20"/>
  <c r="BA44" i="20"/>
  <c r="BB44" i="20"/>
  <c r="BC44" i="20"/>
  <c r="BD44" i="20"/>
  <c r="BE44" i="20"/>
  <c r="BF44" i="20"/>
  <c r="BG44" i="20"/>
  <c r="BH44" i="20"/>
  <c r="BI44" i="20"/>
  <c r="BJ44" i="20"/>
  <c r="BK44" i="20"/>
  <c r="BL44" i="20"/>
  <c r="BM44" i="20"/>
  <c r="BN44" i="20"/>
  <c r="BO44" i="20"/>
  <c r="BP44" i="20"/>
  <c r="BQ44" i="20"/>
  <c r="BR44" i="20"/>
  <c r="BS44" i="20"/>
  <c r="BT44" i="20"/>
  <c r="BU44" i="20"/>
  <c r="BV44" i="20"/>
  <c r="BW44" i="20"/>
  <c r="BX44" i="20"/>
  <c r="BY44" i="20"/>
  <c r="BZ44" i="20"/>
  <c r="CA44" i="20"/>
  <c r="CB44" i="20"/>
  <c r="CC44" i="20"/>
  <c r="CD44" i="20"/>
  <c r="CE44" i="20"/>
  <c r="CF44" i="20"/>
  <c r="CG44" i="20"/>
  <c r="AU45" i="20"/>
  <c r="AV45" i="20"/>
  <c r="CI45" i="20" s="1"/>
  <c r="AW45" i="20"/>
  <c r="AX45" i="20"/>
  <c r="AY45" i="20"/>
  <c r="AZ45" i="20"/>
  <c r="BA45" i="20"/>
  <c r="BB45" i="20"/>
  <c r="BC45" i="20"/>
  <c r="BD45" i="20"/>
  <c r="BE45" i="20"/>
  <c r="BF45" i="20"/>
  <c r="BG45" i="20"/>
  <c r="BH45" i="20"/>
  <c r="BI45" i="20"/>
  <c r="BJ45" i="20"/>
  <c r="BK45" i="20"/>
  <c r="BL45" i="20"/>
  <c r="BM45" i="20"/>
  <c r="BN45" i="20"/>
  <c r="BO45" i="20"/>
  <c r="BP45" i="20"/>
  <c r="BQ45" i="20"/>
  <c r="BR45" i="20"/>
  <c r="BS45" i="20"/>
  <c r="BT45" i="20"/>
  <c r="BU45" i="20"/>
  <c r="BV45" i="20"/>
  <c r="BW45" i="20"/>
  <c r="BX45" i="20"/>
  <c r="BY45" i="20"/>
  <c r="BZ45" i="20"/>
  <c r="CA45" i="20"/>
  <c r="CB45" i="20"/>
  <c r="CC45" i="20"/>
  <c r="CD45" i="20"/>
  <c r="CE45" i="20"/>
  <c r="CF45" i="20"/>
  <c r="CG45" i="20"/>
  <c r="AU46" i="20"/>
  <c r="AV46" i="20"/>
  <c r="CH46" i="20" s="1"/>
  <c r="AW46" i="20"/>
  <c r="AX46" i="20"/>
  <c r="AY46" i="20"/>
  <c r="AZ46" i="20"/>
  <c r="BA46" i="20"/>
  <c r="BB46" i="20"/>
  <c r="BC46" i="20"/>
  <c r="BD46" i="20"/>
  <c r="BE46" i="20"/>
  <c r="BF46" i="20"/>
  <c r="BG46" i="20"/>
  <c r="BH46" i="20"/>
  <c r="BI46" i="20"/>
  <c r="BJ46" i="20"/>
  <c r="BK46" i="20"/>
  <c r="BL46" i="20"/>
  <c r="BM46" i="20"/>
  <c r="BN46" i="20"/>
  <c r="BO46" i="20"/>
  <c r="BP46" i="20"/>
  <c r="BQ46" i="20"/>
  <c r="BR46" i="20"/>
  <c r="BS46" i="20"/>
  <c r="BT46" i="20"/>
  <c r="BU46" i="20"/>
  <c r="BV46" i="20"/>
  <c r="BW46" i="20"/>
  <c r="BX46" i="20"/>
  <c r="BY46" i="20"/>
  <c r="BZ46" i="20"/>
  <c r="CA46" i="20"/>
  <c r="CB46" i="20"/>
  <c r="CC46" i="20"/>
  <c r="CD46" i="20"/>
  <c r="CE46" i="20"/>
  <c r="CF46" i="20"/>
  <c r="CG46" i="20"/>
  <c r="AU47" i="20"/>
  <c r="AV47" i="20"/>
  <c r="AW47" i="20"/>
  <c r="AX47" i="20"/>
  <c r="AY47" i="20"/>
  <c r="AZ47" i="20"/>
  <c r="BA47" i="20"/>
  <c r="BB47" i="20"/>
  <c r="BC47" i="20"/>
  <c r="BD47" i="20"/>
  <c r="BE47" i="20"/>
  <c r="BF47" i="20"/>
  <c r="BG47" i="20"/>
  <c r="BH47" i="20"/>
  <c r="BI47" i="20"/>
  <c r="BJ47" i="20"/>
  <c r="BK47" i="20"/>
  <c r="BL47" i="20"/>
  <c r="BM47" i="20"/>
  <c r="BN47" i="20"/>
  <c r="BO47" i="20"/>
  <c r="BP47" i="20"/>
  <c r="BQ47" i="20"/>
  <c r="BR47" i="20"/>
  <c r="BS47" i="20"/>
  <c r="BT47" i="20"/>
  <c r="BU47" i="20"/>
  <c r="BV47" i="20"/>
  <c r="BW47" i="20"/>
  <c r="BX47" i="20"/>
  <c r="BY47" i="20"/>
  <c r="BZ47" i="20"/>
  <c r="CA47" i="20"/>
  <c r="CB47" i="20"/>
  <c r="CC47" i="20"/>
  <c r="CD47" i="20"/>
  <c r="CE47" i="20"/>
  <c r="CF47" i="20"/>
  <c r="CG47" i="20"/>
  <c r="AU48" i="20"/>
  <c r="AV48" i="20"/>
  <c r="AW48" i="20"/>
  <c r="AX48" i="20"/>
  <c r="AY48" i="20"/>
  <c r="AZ48" i="20"/>
  <c r="BA48" i="20"/>
  <c r="BB48" i="20"/>
  <c r="BC48" i="20"/>
  <c r="BD48" i="20"/>
  <c r="BE48" i="20"/>
  <c r="BF48" i="20"/>
  <c r="BG48" i="20"/>
  <c r="BH48" i="20"/>
  <c r="BI48" i="20"/>
  <c r="BJ48" i="20"/>
  <c r="BK48" i="20"/>
  <c r="BL48" i="20"/>
  <c r="BM48" i="20"/>
  <c r="BN48" i="20"/>
  <c r="BO48" i="20"/>
  <c r="BP48" i="20"/>
  <c r="BQ48" i="20"/>
  <c r="BR48" i="20"/>
  <c r="BS48" i="20"/>
  <c r="BT48" i="20"/>
  <c r="BU48" i="20"/>
  <c r="BV48" i="20"/>
  <c r="BW48" i="20"/>
  <c r="BX48" i="20"/>
  <c r="BY48" i="20"/>
  <c r="BZ48" i="20"/>
  <c r="CA48" i="20"/>
  <c r="CB48" i="20"/>
  <c r="CC48" i="20"/>
  <c r="CD48" i="20"/>
  <c r="CE48" i="20"/>
  <c r="CF48" i="20"/>
  <c r="CG48" i="20"/>
  <c r="AU49" i="20"/>
  <c r="AV49" i="20"/>
  <c r="AW49" i="20"/>
  <c r="AX49" i="20"/>
  <c r="AY49" i="20"/>
  <c r="AZ49" i="20"/>
  <c r="BA49" i="20"/>
  <c r="BB49" i="20"/>
  <c r="BC49" i="20"/>
  <c r="BD49" i="20"/>
  <c r="BE49" i="20"/>
  <c r="BF49" i="20"/>
  <c r="BG49" i="20"/>
  <c r="BH49" i="20"/>
  <c r="BI49" i="20"/>
  <c r="BJ49" i="20"/>
  <c r="BK49" i="20"/>
  <c r="BL49" i="20"/>
  <c r="BM49" i="20"/>
  <c r="BN49" i="20"/>
  <c r="BO49" i="20"/>
  <c r="BP49" i="20"/>
  <c r="BQ49" i="20"/>
  <c r="BR49" i="20"/>
  <c r="BS49" i="20"/>
  <c r="BT49" i="20"/>
  <c r="BU49" i="20"/>
  <c r="BV49" i="20"/>
  <c r="BW49" i="20"/>
  <c r="BX49" i="20"/>
  <c r="BY49" i="20"/>
  <c r="BZ49" i="20"/>
  <c r="CA49" i="20"/>
  <c r="CB49" i="20"/>
  <c r="CC49" i="20"/>
  <c r="CD49" i="20"/>
  <c r="CE49" i="20"/>
  <c r="CF49" i="20"/>
  <c r="CG49" i="20"/>
  <c r="CI49" i="20"/>
  <c r="AU50" i="20"/>
  <c r="AV50" i="20"/>
  <c r="AW50" i="20"/>
  <c r="AX50" i="20"/>
  <c r="AY50" i="20"/>
  <c r="AZ50" i="20"/>
  <c r="BA50" i="20"/>
  <c r="BB50" i="20"/>
  <c r="BC50" i="20"/>
  <c r="BD50" i="20"/>
  <c r="BE50" i="20"/>
  <c r="BF50" i="20"/>
  <c r="BG50" i="20"/>
  <c r="BH50" i="20"/>
  <c r="BI50" i="20"/>
  <c r="BJ50" i="20"/>
  <c r="BK50" i="20"/>
  <c r="BL50" i="20"/>
  <c r="BM50" i="20"/>
  <c r="BN50" i="20"/>
  <c r="BO50" i="20"/>
  <c r="BP50" i="20"/>
  <c r="BQ50" i="20"/>
  <c r="BR50" i="20"/>
  <c r="BS50" i="20"/>
  <c r="BT50" i="20"/>
  <c r="BU50" i="20"/>
  <c r="BV50" i="20"/>
  <c r="BW50" i="20"/>
  <c r="BX50" i="20"/>
  <c r="BY50" i="20"/>
  <c r="BZ50" i="20"/>
  <c r="CA50" i="20"/>
  <c r="CB50" i="20"/>
  <c r="CC50" i="20"/>
  <c r="CD50" i="20"/>
  <c r="CE50" i="20"/>
  <c r="CF50" i="20"/>
  <c r="CG50" i="20"/>
  <c r="CH50" i="20"/>
  <c r="AU51" i="20"/>
  <c r="AV51" i="20"/>
  <c r="AW51" i="20"/>
  <c r="AX51" i="20"/>
  <c r="AY51" i="20"/>
  <c r="AZ51" i="20"/>
  <c r="BA51" i="20"/>
  <c r="BB51" i="20"/>
  <c r="BC51" i="20"/>
  <c r="BD51" i="20"/>
  <c r="BE51" i="20"/>
  <c r="BF51" i="20"/>
  <c r="BG51" i="20"/>
  <c r="BH51" i="20"/>
  <c r="BI51" i="20"/>
  <c r="BJ51" i="20"/>
  <c r="BK51" i="20"/>
  <c r="BL51" i="20"/>
  <c r="BM51" i="20"/>
  <c r="BN51" i="20"/>
  <c r="BO51" i="20"/>
  <c r="BP51" i="20"/>
  <c r="BQ51" i="20"/>
  <c r="BR51" i="20"/>
  <c r="BS51" i="20"/>
  <c r="BT51" i="20"/>
  <c r="BU51" i="20"/>
  <c r="BV51" i="20"/>
  <c r="BW51" i="20"/>
  <c r="BX51" i="20"/>
  <c r="BY51" i="20"/>
  <c r="BZ51" i="20"/>
  <c r="CA51" i="20"/>
  <c r="CB51" i="20"/>
  <c r="CC51" i="20"/>
  <c r="CD51" i="20"/>
  <c r="CE51" i="20"/>
  <c r="CF51" i="20"/>
  <c r="CG51" i="20"/>
  <c r="AU52" i="20"/>
  <c r="AV52" i="20"/>
  <c r="AW52" i="20"/>
  <c r="AX52" i="20"/>
  <c r="AY52" i="20"/>
  <c r="AZ52" i="20"/>
  <c r="BA52" i="20"/>
  <c r="BB52" i="20"/>
  <c r="BC52" i="20"/>
  <c r="BD52" i="20"/>
  <c r="BE52" i="20"/>
  <c r="BF52" i="20"/>
  <c r="BG52" i="20"/>
  <c r="BH52" i="20"/>
  <c r="BI52" i="20"/>
  <c r="BJ52" i="20"/>
  <c r="BK52" i="20"/>
  <c r="BL52" i="20"/>
  <c r="BM52" i="20"/>
  <c r="BN52" i="20"/>
  <c r="BO52" i="20"/>
  <c r="BP52" i="20"/>
  <c r="BQ52" i="20"/>
  <c r="BR52" i="20"/>
  <c r="BS52" i="20"/>
  <c r="BT52" i="20"/>
  <c r="BU52" i="20"/>
  <c r="BV52" i="20"/>
  <c r="BW52" i="20"/>
  <c r="BX52" i="20"/>
  <c r="BY52" i="20"/>
  <c r="BZ52" i="20"/>
  <c r="CA52" i="20"/>
  <c r="CB52" i="20"/>
  <c r="CC52" i="20"/>
  <c r="CD52" i="20"/>
  <c r="CE52" i="20"/>
  <c r="CF52" i="20"/>
  <c r="CG52" i="20"/>
  <c r="AU53" i="20"/>
  <c r="AV53" i="20"/>
  <c r="CI53" i="20" s="1"/>
  <c r="AW53" i="20"/>
  <c r="AX53" i="20"/>
  <c r="AY53" i="20"/>
  <c r="AZ53" i="20"/>
  <c r="BA53" i="20"/>
  <c r="BB53" i="20"/>
  <c r="BC53" i="20"/>
  <c r="BD53" i="20"/>
  <c r="BE53" i="20"/>
  <c r="BF53" i="20"/>
  <c r="BG53" i="20"/>
  <c r="BH53" i="20"/>
  <c r="BI53" i="20"/>
  <c r="BJ53" i="20"/>
  <c r="BK53" i="20"/>
  <c r="BL53" i="20"/>
  <c r="BM53" i="20"/>
  <c r="BN53" i="20"/>
  <c r="BO53" i="20"/>
  <c r="BP53" i="20"/>
  <c r="BQ53" i="20"/>
  <c r="BR53" i="20"/>
  <c r="BS53" i="20"/>
  <c r="BT53" i="20"/>
  <c r="BU53" i="20"/>
  <c r="BV53" i="20"/>
  <c r="BW53" i="20"/>
  <c r="BX53" i="20"/>
  <c r="BY53" i="20"/>
  <c r="BZ53" i="20"/>
  <c r="CA53" i="20"/>
  <c r="CB53" i="20"/>
  <c r="CC53" i="20"/>
  <c r="CD53" i="20"/>
  <c r="CE53" i="20"/>
  <c r="CF53" i="20"/>
  <c r="CG53" i="20"/>
  <c r="AU54" i="20"/>
  <c r="AV54" i="20"/>
  <c r="CH54" i="20" s="1"/>
  <c r="AW54" i="20"/>
  <c r="AX54" i="20"/>
  <c r="AY54" i="20"/>
  <c r="AZ54" i="20"/>
  <c r="BA54" i="20"/>
  <c r="BB54" i="20"/>
  <c r="BC54" i="20"/>
  <c r="BD54" i="20"/>
  <c r="BE54" i="20"/>
  <c r="BF54" i="20"/>
  <c r="BG54" i="20"/>
  <c r="BH54" i="20"/>
  <c r="BI54" i="20"/>
  <c r="BJ54" i="20"/>
  <c r="BK54" i="20"/>
  <c r="BL54" i="20"/>
  <c r="BM54" i="20"/>
  <c r="BN54" i="20"/>
  <c r="BO54" i="20"/>
  <c r="BP54" i="20"/>
  <c r="BQ54" i="20"/>
  <c r="BR54" i="20"/>
  <c r="BS54" i="20"/>
  <c r="BT54" i="20"/>
  <c r="BU54" i="20"/>
  <c r="BV54" i="20"/>
  <c r="BW54" i="20"/>
  <c r="BX54" i="20"/>
  <c r="BY54" i="20"/>
  <c r="BZ54" i="20"/>
  <c r="CA54" i="20"/>
  <c r="CB54" i="20"/>
  <c r="CC54" i="20"/>
  <c r="CD54" i="20"/>
  <c r="CE54" i="20"/>
  <c r="CF54" i="20"/>
  <c r="CG54" i="20"/>
  <c r="AU55" i="20"/>
  <c r="AV55" i="20"/>
  <c r="AW55" i="20"/>
  <c r="AX55" i="20"/>
  <c r="AY55" i="20"/>
  <c r="AZ55" i="20"/>
  <c r="BA55" i="20"/>
  <c r="BB55" i="20"/>
  <c r="BC55" i="20"/>
  <c r="BD55" i="20"/>
  <c r="BE55" i="20"/>
  <c r="BF55" i="20"/>
  <c r="BG55" i="20"/>
  <c r="BH55" i="20"/>
  <c r="BI55" i="20"/>
  <c r="BJ55" i="20"/>
  <c r="BK55" i="20"/>
  <c r="BL55" i="20"/>
  <c r="BM55" i="20"/>
  <c r="BN55" i="20"/>
  <c r="BO55" i="20"/>
  <c r="BP55" i="20"/>
  <c r="BQ55" i="20"/>
  <c r="BR55" i="20"/>
  <c r="BS55" i="20"/>
  <c r="BT55" i="20"/>
  <c r="BU55" i="20"/>
  <c r="BV55" i="20"/>
  <c r="BW55" i="20"/>
  <c r="BX55" i="20"/>
  <c r="BY55" i="20"/>
  <c r="BZ55" i="20"/>
  <c r="CA55" i="20"/>
  <c r="CB55" i="20"/>
  <c r="CC55" i="20"/>
  <c r="CD55" i="20"/>
  <c r="CE55" i="20"/>
  <c r="CF55" i="20"/>
  <c r="CG55" i="20"/>
  <c r="AU56" i="20"/>
  <c r="AV56" i="20"/>
  <c r="AW56" i="20"/>
  <c r="AX56" i="20"/>
  <c r="AY56" i="20"/>
  <c r="AZ56" i="20"/>
  <c r="BA56" i="20"/>
  <c r="BB56" i="20"/>
  <c r="BC56" i="20"/>
  <c r="BD56" i="20"/>
  <c r="BE56" i="20"/>
  <c r="BF56" i="20"/>
  <c r="BG56" i="20"/>
  <c r="BH56" i="20"/>
  <c r="BI56" i="20"/>
  <c r="BJ56" i="20"/>
  <c r="BK56" i="20"/>
  <c r="BL56" i="20"/>
  <c r="BM56" i="20"/>
  <c r="BN56" i="20"/>
  <c r="BO56" i="20"/>
  <c r="BP56" i="20"/>
  <c r="BQ56" i="20"/>
  <c r="BR56" i="20"/>
  <c r="BS56" i="20"/>
  <c r="BT56" i="20"/>
  <c r="BU56" i="20"/>
  <c r="BV56" i="20"/>
  <c r="BW56" i="20"/>
  <c r="BX56" i="20"/>
  <c r="BY56" i="20"/>
  <c r="BZ56" i="20"/>
  <c r="CA56" i="20"/>
  <c r="CB56" i="20"/>
  <c r="CC56" i="20"/>
  <c r="CD56" i="20"/>
  <c r="CE56" i="20"/>
  <c r="CF56" i="20"/>
  <c r="CG56" i="20"/>
  <c r="AU57" i="20"/>
  <c r="AV57" i="20"/>
  <c r="AW57" i="20"/>
  <c r="AX57" i="20"/>
  <c r="AY57" i="20"/>
  <c r="AZ57" i="20"/>
  <c r="BA57" i="20"/>
  <c r="BB57" i="20"/>
  <c r="BC57" i="20"/>
  <c r="BD57" i="20"/>
  <c r="BE57" i="20"/>
  <c r="BF57" i="20"/>
  <c r="BG57" i="20"/>
  <c r="BH57" i="20"/>
  <c r="BI57" i="20"/>
  <c r="BJ57" i="20"/>
  <c r="BK57" i="20"/>
  <c r="BL57" i="20"/>
  <c r="BM57" i="20"/>
  <c r="BN57" i="20"/>
  <c r="BO57" i="20"/>
  <c r="BP57" i="20"/>
  <c r="BQ57" i="20"/>
  <c r="BR57" i="20"/>
  <c r="BS57" i="20"/>
  <c r="BT57" i="20"/>
  <c r="BU57" i="20"/>
  <c r="BV57" i="20"/>
  <c r="BW57" i="20"/>
  <c r="BX57" i="20"/>
  <c r="BY57" i="20"/>
  <c r="BZ57" i="20"/>
  <c r="CA57" i="20"/>
  <c r="CB57" i="20"/>
  <c r="CC57" i="20"/>
  <c r="CD57" i="20"/>
  <c r="CE57" i="20"/>
  <c r="CF57" i="20"/>
  <c r="CG57" i="20"/>
  <c r="CI57" i="20"/>
  <c r="AU58" i="20"/>
  <c r="AV58" i="20"/>
  <c r="AW58" i="20"/>
  <c r="AX58" i="20"/>
  <c r="AY58" i="20"/>
  <c r="AZ58" i="20"/>
  <c r="BA58" i="20"/>
  <c r="BB58" i="20"/>
  <c r="BC58" i="20"/>
  <c r="BD58" i="20"/>
  <c r="BE58" i="20"/>
  <c r="BF58" i="20"/>
  <c r="BG58" i="20"/>
  <c r="BH58" i="20"/>
  <c r="BI58" i="20"/>
  <c r="BJ58" i="20"/>
  <c r="BK58" i="20"/>
  <c r="BL58" i="20"/>
  <c r="BM58" i="20"/>
  <c r="BN58" i="20"/>
  <c r="BO58" i="20"/>
  <c r="BP58" i="20"/>
  <c r="BQ58" i="20"/>
  <c r="BR58" i="20"/>
  <c r="BS58" i="20"/>
  <c r="BT58" i="20"/>
  <c r="BU58" i="20"/>
  <c r="BV58" i="20"/>
  <c r="BW58" i="20"/>
  <c r="BX58" i="20"/>
  <c r="BY58" i="20"/>
  <c r="BZ58" i="20"/>
  <c r="CA58" i="20"/>
  <c r="CB58" i="20"/>
  <c r="CC58" i="20"/>
  <c r="CD58" i="20"/>
  <c r="CE58" i="20"/>
  <c r="CF58" i="20"/>
  <c r="CG58" i="20"/>
  <c r="CH58" i="20"/>
  <c r="AU59" i="20"/>
  <c r="AV59" i="20"/>
  <c r="AW59" i="20"/>
  <c r="AX59" i="20"/>
  <c r="AY59" i="20"/>
  <c r="AZ59" i="20"/>
  <c r="BA59" i="20"/>
  <c r="BB59" i="20"/>
  <c r="BC59" i="20"/>
  <c r="BD59" i="20"/>
  <c r="BE59" i="20"/>
  <c r="BF59" i="20"/>
  <c r="BG59" i="20"/>
  <c r="BH59" i="20"/>
  <c r="BI59" i="20"/>
  <c r="BJ59" i="20"/>
  <c r="BK59" i="20"/>
  <c r="BL59" i="20"/>
  <c r="BM59" i="20"/>
  <c r="BN59" i="20"/>
  <c r="BO59" i="20"/>
  <c r="BP59" i="20"/>
  <c r="BQ59" i="20"/>
  <c r="BR59" i="20"/>
  <c r="BS59" i="20"/>
  <c r="BT59" i="20"/>
  <c r="BU59" i="20"/>
  <c r="BV59" i="20"/>
  <c r="BW59" i="20"/>
  <c r="BX59" i="20"/>
  <c r="BY59" i="20"/>
  <c r="BZ59" i="20"/>
  <c r="CA59" i="20"/>
  <c r="CB59" i="20"/>
  <c r="CC59" i="20"/>
  <c r="CD59" i="20"/>
  <c r="CE59" i="20"/>
  <c r="CF59" i="20"/>
  <c r="CG59" i="20"/>
  <c r="AU60" i="20"/>
  <c r="AV60" i="20"/>
  <c r="AW60" i="20"/>
  <c r="AX60" i="20"/>
  <c r="AY60" i="20"/>
  <c r="AZ60" i="20"/>
  <c r="BA60" i="20"/>
  <c r="BB60" i="20"/>
  <c r="BC60" i="20"/>
  <c r="BD60" i="20"/>
  <c r="BE60" i="20"/>
  <c r="BF60" i="20"/>
  <c r="BG60" i="20"/>
  <c r="BH60" i="20"/>
  <c r="BI60" i="20"/>
  <c r="BJ60" i="20"/>
  <c r="BK60" i="20"/>
  <c r="BL60" i="20"/>
  <c r="BM60" i="20"/>
  <c r="BN60" i="20"/>
  <c r="BO60" i="20"/>
  <c r="BP60" i="20"/>
  <c r="BQ60" i="20"/>
  <c r="BR60" i="20"/>
  <c r="BS60" i="20"/>
  <c r="BT60" i="20"/>
  <c r="BU60" i="20"/>
  <c r="BV60" i="20"/>
  <c r="BW60" i="20"/>
  <c r="BX60" i="20"/>
  <c r="BY60" i="20"/>
  <c r="BZ60" i="20"/>
  <c r="CA60" i="20"/>
  <c r="CB60" i="20"/>
  <c r="CC60" i="20"/>
  <c r="CD60" i="20"/>
  <c r="CE60" i="20"/>
  <c r="CF60" i="20"/>
  <c r="CG60" i="20"/>
  <c r="AU61" i="20"/>
  <c r="AV61" i="20"/>
  <c r="CI61" i="20" s="1"/>
  <c r="AW61" i="20"/>
  <c r="AX61" i="20"/>
  <c r="AY61" i="20"/>
  <c r="AZ61" i="20"/>
  <c r="BA61" i="20"/>
  <c r="BB61" i="20"/>
  <c r="BC61" i="20"/>
  <c r="BD61" i="20"/>
  <c r="BE61" i="20"/>
  <c r="BF61" i="20"/>
  <c r="BG61" i="20"/>
  <c r="BH61" i="20"/>
  <c r="BI61" i="20"/>
  <c r="BJ61" i="20"/>
  <c r="BK61" i="20"/>
  <c r="BL61" i="20"/>
  <c r="BM61" i="20"/>
  <c r="BN61" i="20"/>
  <c r="BO61" i="20"/>
  <c r="BP61" i="20"/>
  <c r="BQ61" i="20"/>
  <c r="BR61" i="20"/>
  <c r="BS61" i="20"/>
  <c r="BT61" i="20"/>
  <c r="BU61" i="20"/>
  <c r="BV61" i="20"/>
  <c r="BW61" i="20"/>
  <c r="BX61" i="20"/>
  <c r="BY61" i="20"/>
  <c r="BZ61" i="20"/>
  <c r="CA61" i="20"/>
  <c r="CB61" i="20"/>
  <c r="CC61" i="20"/>
  <c r="CD61" i="20"/>
  <c r="CE61" i="20"/>
  <c r="CF61" i="20"/>
  <c r="CG61" i="20"/>
  <c r="AU62" i="20"/>
  <c r="AV62" i="20"/>
  <c r="CH62" i="20" s="1"/>
  <c r="AW62" i="20"/>
  <c r="AX62" i="20"/>
  <c r="AY62" i="20"/>
  <c r="AZ62" i="20"/>
  <c r="BA62" i="20"/>
  <c r="BB62" i="20"/>
  <c r="BC62" i="20"/>
  <c r="BD62" i="20"/>
  <c r="BE62" i="20"/>
  <c r="BF62" i="20"/>
  <c r="BG62" i="20"/>
  <c r="BH62" i="20"/>
  <c r="BI62" i="20"/>
  <c r="BJ62" i="20"/>
  <c r="BK62" i="20"/>
  <c r="BL62" i="20"/>
  <c r="BM62" i="20"/>
  <c r="BN62" i="20"/>
  <c r="BO62" i="20"/>
  <c r="BP62" i="20"/>
  <c r="BQ62" i="20"/>
  <c r="BR62" i="20"/>
  <c r="BS62" i="20"/>
  <c r="BT62" i="20"/>
  <c r="BU62" i="20"/>
  <c r="BV62" i="20"/>
  <c r="BW62" i="20"/>
  <c r="BX62" i="20"/>
  <c r="BY62" i="20"/>
  <c r="BZ62" i="20"/>
  <c r="CA62" i="20"/>
  <c r="CB62" i="20"/>
  <c r="CC62" i="20"/>
  <c r="CD62" i="20"/>
  <c r="CE62" i="20"/>
  <c r="CF62" i="20"/>
  <c r="CG62" i="20"/>
  <c r="AU63" i="20"/>
  <c r="AV63" i="20"/>
  <c r="AW63" i="20"/>
  <c r="AX63" i="20"/>
  <c r="AY63" i="20"/>
  <c r="AZ63" i="20"/>
  <c r="BA63" i="20"/>
  <c r="BB63" i="20"/>
  <c r="BC63" i="20"/>
  <c r="BD63" i="20"/>
  <c r="BE63" i="20"/>
  <c r="BF63" i="20"/>
  <c r="BG63" i="20"/>
  <c r="BH63" i="20"/>
  <c r="BI63" i="20"/>
  <c r="BJ63" i="20"/>
  <c r="BK63" i="20"/>
  <c r="BL63" i="20"/>
  <c r="BM63" i="20"/>
  <c r="BN63" i="20"/>
  <c r="BO63" i="20"/>
  <c r="BP63" i="20"/>
  <c r="BQ63" i="20"/>
  <c r="BR63" i="20"/>
  <c r="BS63" i="20"/>
  <c r="BT63" i="20"/>
  <c r="BU63" i="20"/>
  <c r="BV63" i="20"/>
  <c r="BW63" i="20"/>
  <c r="BX63" i="20"/>
  <c r="BY63" i="20"/>
  <c r="BZ63" i="20"/>
  <c r="CA63" i="20"/>
  <c r="CB63" i="20"/>
  <c r="CC63" i="20"/>
  <c r="CD63" i="20"/>
  <c r="CE63" i="20"/>
  <c r="CF63" i="20"/>
  <c r="CG63" i="20"/>
  <c r="AU64" i="20"/>
  <c r="AV64" i="20"/>
  <c r="AW64" i="20"/>
  <c r="AX64" i="20"/>
  <c r="AY64" i="20"/>
  <c r="AZ64" i="20"/>
  <c r="BA64" i="20"/>
  <c r="BB64" i="20"/>
  <c r="BC64" i="20"/>
  <c r="BD64" i="20"/>
  <c r="BE64" i="20"/>
  <c r="BF64" i="20"/>
  <c r="BG64" i="20"/>
  <c r="BH64" i="20"/>
  <c r="BI64" i="20"/>
  <c r="BJ64" i="20"/>
  <c r="BK64" i="20"/>
  <c r="BL64" i="20"/>
  <c r="BM64" i="20"/>
  <c r="BN64" i="20"/>
  <c r="BO64" i="20"/>
  <c r="BP64" i="20"/>
  <c r="BQ64" i="20"/>
  <c r="BR64" i="20"/>
  <c r="BS64" i="20"/>
  <c r="BT64" i="20"/>
  <c r="BU64" i="20"/>
  <c r="BV64" i="20"/>
  <c r="BW64" i="20"/>
  <c r="BX64" i="20"/>
  <c r="BY64" i="20"/>
  <c r="BZ64" i="20"/>
  <c r="CA64" i="20"/>
  <c r="CB64" i="20"/>
  <c r="CC64" i="20"/>
  <c r="CD64" i="20"/>
  <c r="CE64" i="20"/>
  <c r="CF64" i="20"/>
  <c r="CG64" i="20"/>
  <c r="AU65" i="20"/>
  <c r="AV65" i="20"/>
  <c r="AW65" i="20"/>
  <c r="AX65" i="20"/>
  <c r="AY65" i="20"/>
  <c r="AZ65" i="20"/>
  <c r="BA65" i="20"/>
  <c r="BB65" i="20"/>
  <c r="BC65" i="20"/>
  <c r="BD65" i="20"/>
  <c r="BE65" i="20"/>
  <c r="BF65" i="20"/>
  <c r="BG65" i="20"/>
  <c r="BH65" i="20"/>
  <c r="BI65" i="20"/>
  <c r="BJ65" i="20"/>
  <c r="BK65" i="20"/>
  <c r="BL65" i="20"/>
  <c r="BM65" i="20"/>
  <c r="BN65" i="20"/>
  <c r="BO65" i="20"/>
  <c r="BP65" i="20"/>
  <c r="BQ65" i="20"/>
  <c r="BR65" i="20"/>
  <c r="BS65" i="20"/>
  <c r="BT65" i="20"/>
  <c r="BU65" i="20"/>
  <c r="BV65" i="20"/>
  <c r="BW65" i="20"/>
  <c r="BX65" i="20"/>
  <c r="BY65" i="20"/>
  <c r="BZ65" i="20"/>
  <c r="CA65" i="20"/>
  <c r="CB65" i="20"/>
  <c r="CC65" i="20"/>
  <c r="CD65" i="20"/>
  <c r="CE65" i="20"/>
  <c r="CF65" i="20"/>
  <c r="CG65" i="20"/>
  <c r="CI65" i="20"/>
  <c r="AU66" i="20"/>
  <c r="AV66" i="20"/>
  <c r="AW66" i="20"/>
  <c r="AX66" i="20"/>
  <c r="AY66" i="20"/>
  <c r="AZ66" i="20"/>
  <c r="BA66" i="20"/>
  <c r="BB66" i="20"/>
  <c r="BC66" i="20"/>
  <c r="BD66" i="20"/>
  <c r="BE66" i="20"/>
  <c r="BF66" i="20"/>
  <c r="BG66" i="20"/>
  <c r="BH66" i="20"/>
  <c r="BI66" i="20"/>
  <c r="BJ66" i="20"/>
  <c r="BK66" i="20"/>
  <c r="BL66" i="20"/>
  <c r="BM66" i="20"/>
  <c r="BN66" i="20"/>
  <c r="BO66" i="20"/>
  <c r="BP66" i="20"/>
  <c r="BQ66" i="20"/>
  <c r="BR66" i="20"/>
  <c r="BS66" i="20"/>
  <c r="BT66" i="20"/>
  <c r="BU66" i="20"/>
  <c r="BV66" i="20"/>
  <c r="BW66" i="20"/>
  <c r="BX66" i="20"/>
  <c r="BY66" i="20"/>
  <c r="BZ66" i="20"/>
  <c r="CA66" i="20"/>
  <c r="CB66" i="20"/>
  <c r="CC66" i="20"/>
  <c r="CD66" i="20"/>
  <c r="CE66" i="20"/>
  <c r="CF66" i="20"/>
  <c r="CG66" i="20"/>
  <c r="CH66" i="20"/>
  <c r="AU67" i="20"/>
  <c r="AV67" i="20"/>
  <c r="AW67" i="20"/>
  <c r="AX67" i="20"/>
  <c r="AY67" i="20"/>
  <c r="AZ67" i="20"/>
  <c r="BA67" i="20"/>
  <c r="BB67" i="20"/>
  <c r="BC67" i="20"/>
  <c r="BD67" i="20"/>
  <c r="BE67" i="20"/>
  <c r="BF67" i="20"/>
  <c r="BG67" i="20"/>
  <c r="BH67" i="20"/>
  <c r="BI67" i="20"/>
  <c r="BJ67" i="20"/>
  <c r="BK67" i="20"/>
  <c r="BL67" i="20"/>
  <c r="BM67" i="20"/>
  <c r="BN67" i="20"/>
  <c r="BO67" i="20"/>
  <c r="BP67" i="20"/>
  <c r="BQ67" i="20"/>
  <c r="BR67" i="20"/>
  <c r="BS67" i="20"/>
  <c r="BT67" i="20"/>
  <c r="BU67" i="20"/>
  <c r="BV67" i="20"/>
  <c r="BW67" i="20"/>
  <c r="BX67" i="20"/>
  <c r="BY67" i="20"/>
  <c r="BZ67" i="20"/>
  <c r="CA67" i="20"/>
  <c r="CB67" i="20"/>
  <c r="CC67" i="20"/>
  <c r="CD67" i="20"/>
  <c r="CE67" i="20"/>
  <c r="CF67" i="20"/>
  <c r="CG67" i="20"/>
  <c r="AU68" i="20"/>
  <c r="AV68" i="20"/>
  <c r="AW68" i="20"/>
  <c r="AX68" i="20"/>
  <c r="AY68" i="20"/>
  <c r="AZ68" i="20"/>
  <c r="BA68" i="20"/>
  <c r="BB68" i="20"/>
  <c r="BC68" i="20"/>
  <c r="BD68" i="20"/>
  <c r="BE68" i="20"/>
  <c r="BF68" i="20"/>
  <c r="BG68" i="20"/>
  <c r="BH68" i="20"/>
  <c r="BI68" i="20"/>
  <c r="BJ68" i="20"/>
  <c r="BK68" i="20"/>
  <c r="BL68" i="20"/>
  <c r="BM68" i="20"/>
  <c r="BN68" i="20"/>
  <c r="BO68" i="20"/>
  <c r="BP68" i="20"/>
  <c r="BQ68" i="20"/>
  <c r="BR68" i="20"/>
  <c r="BS68" i="20"/>
  <c r="BT68" i="20"/>
  <c r="BU68" i="20"/>
  <c r="BV68" i="20"/>
  <c r="BW68" i="20"/>
  <c r="BX68" i="20"/>
  <c r="BY68" i="20"/>
  <c r="BZ68" i="20"/>
  <c r="CA68" i="20"/>
  <c r="CB68" i="20"/>
  <c r="CC68" i="20"/>
  <c r="CD68" i="20"/>
  <c r="CE68" i="20"/>
  <c r="CF68" i="20"/>
  <c r="CG68" i="20"/>
  <c r="AU69" i="20"/>
  <c r="AV69" i="20"/>
  <c r="CI69" i="20" s="1"/>
  <c r="AW69" i="20"/>
  <c r="AX69" i="20"/>
  <c r="AY69" i="20"/>
  <c r="AZ69" i="20"/>
  <c r="BA69" i="20"/>
  <c r="BB69" i="20"/>
  <c r="BC69" i="20"/>
  <c r="BD69" i="20"/>
  <c r="BE69" i="20"/>
  <c r="BF69" i="20"/>
  <c r="BG69" i="20"/>
  <c r="BH69" i="20"/>
  <c r="BI69" i="20"/>
  <c r="BJ69" i="20"/>
  <c r="BK69" i="20"/>
  <c r="BL69" i="20"/>
  <c r="BM69" i="20"/>
  <c r="BN69" i="20"/>
  <c r="BO69" i="20"/>
  <c r="BP69" i="20"/>
  <c r="BQ69" i="20"/>
  <c r="BR69" i="20"/>
  <c r="BS69" i="20"/>
  <c r="BT69" i="20"/>
  <c r="BU69" i="20"/>
  <c r="BV69" i="20"/>
  <c r="BW69" i="20"/>
  <c r="BX69" i="20"/>
  <c r="BY69" i="20"/>
  <c r="BZ69" i="20"/>
  <c r="CA69" i="20"/>
  <c r="CB69" i="20"/>
  <c r="CC69" i="20"/>
  <c r="CD69" i="20"/>
  <c r="CE69" i="20"/>
  <c r="CF69" i="20"/>
  <c r="CG69" i="20"/>
  <c r="AU70" i="20"/>
  <c r="AV70" i="20"/>
  <c r="AW70" i="20"/>
  <c r="AX70" i="20"/>
  <c r="AY70" i="20"/>
  <c r="AZ70" i="20"/>
  <c r="BA70" i="20"/>
  <c r="BB70" i="20"/>
  <c r="BC70" i="20"/>
  <c r="BD70" i="20"/>
  <c r="BE70" i="20"/>
  <c r="BF70" i="20"/>
  <c r="BG70" i="20"/>
  <c r="BH70" i="20"/>
  <c r="BI70" i="20"/>
  <c r="BJ70" i="20"/>
  <c r="BK70" i="20"/>
  <c r="BL70" i="20"/>
  <c r="BM70" i="20"/>
  <c r="BN70" i="20"/>
  <c r="BO70" i="20"/>
  <c r="BP70" i="20"/>
  <c r="BQ70" i="20"/>
  <c r="BR70" i="20"/>
  <c r="BS70" i="20"/>
  <c r="BT70" i="20"/>
  <c r="BU70" i="20"/>
  <c r="BV70" i="20"/>
  <c r="BW70" i="20"/>
  <c r="BX70" i="20"/>
  <c r="BY70" i="20"/>
  <c r="BZ70" i="20"/>
  <c r="CA70" i="20"/>
  <c r="CB70" i="20"/>
  <c r="CC70" i="20"/>
  <c r="CD70" i="20"/>
  <c r="CE70" i="20"/>
  <c r="CF70" i="20"/>
  <c r="CG70" i="20"/>
  <c r="AU71" i="20"/>
  <c r="AV71" i="20"/>
  <c r="AW71" i="20"/>
  <c r="AX71" i="20"/>
  <c r="AY71" i="20"/>
  <c r="AZ71" i="20"/>
  <c r="BA71" i="20"/>
  <c r="BB71" i="20"/>
  <c r="BC71" i="20"/>
  <c r="BD71" i="20"/>
  <c r="BE71" i="20"/>
  <c r="BF71" i="20"/>
  <c r="BG71" i="20"/>
  <c r="BH71" i="20"/>
  <c r="BI71" i="20"/>
  <c r="BJ71" i="20"/>
  <c r="BK71" i="20"/>
  <c r="BL71" i="20"/>
  <c r="BM71" i="20"/>
  <c r="BN71" i="20"/>
  <c r="BO71" i="20"/>
  <c r="BP71" i="20"/>
  <c r="BQ71" i="20"/>
  <c r="BR71" i="20"/>
  <c r="BS71" i="20"/>
  <c r="BT71" i="20"/>
  <c r="BU71" i="20"/>
  <c r="BV71" i="20"/>
  <c r="BW71" i="20"/>
  <c r="BX71" i="20"/>
  <c r="BY71" i="20"/>
  <c r="BZ71" i="20"/>
  <c r="CA71" i="20"/>
  <c r="CB71" i="20"/>
  <c r="CC71" i="20"/>
  <c r="CD71" i="20"/>
  <c r="CE71" i="20"/>
  <c r="CF71" i="20"/>
  <c r="CG71" i="20"/>
  <c r="AU72" i="20"/>
  <c r="AV72" i="20"/>
  <c r="AW72" i="20"/>
  <c r="AX72" i="20"/>
  <c r="AY72" i="20"/>
  <c r="AZ72" i="20"/>
  <c r="BA72" i="20"/>
  <c r="BB72" i="20"/>
  <c r="BC72" i="20"/>
  <c r="BD72" i="20"/>
  <c r="BE72" i="20"/>
  <c r="BF72" i="20"/>
  <c r="BG72" i="20"/>
  <c r="BH72" i="20"/>
  <c r="BI72" i="20"/>
  <c r="BJ72" i="20"/>
  <c r="BK72" i="20"/>
  <c r="BL72" i="20"/>
  <c r="BM72" i="20"/>
  <c r="BN72" i="20"/>
  <c r="BO72" i="20"/>
  <c r="BP72" i="20"/>
  <c r="BQ72" i="20"/>
  <c r="BR72" i="20"/>
  <c r="BS72" i="20"/>
  <c r="BT72" i="20"/>
  <c r="BU72" i="20"/>
  <c r="BV72" i="20"/>
  <c r="BW72" i="20"/>
  <c r="BX72" i="20"/>
  <c r="BY72" i="20"/>
  <c r="BZ72" i="20"/>
  <c r="CA72" i="20"/>
  <c r="CB72" i="20"/>
  <c r="CC72" i="20"/>
  <c r="CD72" i="20"/>
  <c r="CE72" i="20"/>
  <c r="CF72" i="20"/>
  <c r="CG72" i="20"/>
  <c r="AU73" i="20"/>
  <c r="CI73" i="20" s="1"/>
  <c r="AV73" i="20"/>
  <c r="AW73" i="20"/>
  <c r="AX73" i="20"/>
  <c r="AY73" i="20"/>
  <c r="AZ73" i="20"/>
  <c r="BA73" i="20"/>
  <c r="BB73" i="20"/>
  <c r="BC73" i="20"/>
  <c r="BD73" i="20"/>
  <c r="BE73" i="20"/>
  <c r="BF73" i="20"/>
  <c r="BG73" i="20"/>
  <c r="BH73" i="20"/>
  <c r="BI73" i="20"/>
  <c r="BJ73" i="20"/>
  <c r="BK73" i="20"/>
  <c r="BL73" i="20"/>
  <c r="BM73" i="20"/>
  <c r="BN73" i="20"/>
  <c r="BO73" i="20"/>
  <c r="BP73" i="20"/>
  <c r="BQ73" i="20"/>
  <c r="BR73" i="20"/>
  <c r="BS73" i="20"/>
  <c r="BT73" i="20"/>
  <c r="BU73" i="20"/>
  <c r="BV73" i="20"/>
  <c r="BW73" i="20"/>
  <c r="BX73" i="20"/>
  <c r="BY73" i="20"/>
  <c r="BZ73" i="20"/>
  <c r="CA73" i="20"/>
  <c r="CB73" i="20"/>
  <c r="CC73" i="20"/>
  <c r="CD73" i="20"/>
  <c r="CE73" i="20"/>
  <c r="CF73" i="20"/>
  <c r="CG73" i="20"/>
  <c r="AU74" i="20"/>
  <c r="CH74" i="20" s="1"/>
  <c r="AV74" i="20"/>
  <c r="AW74" i="20"/>
  <c r="AX74" i="20"/>
  <c r="AY74" i="20"/>
  <c r="AZ74" i="20"/>
  <c r="BA74" i="20"/>
  <c r="BB74" i="20"/>
  <c r="BC74" i="20"/>
  <c r="BD74" i="20"/>
  <c r="BE74" i="20"/>
  <c r="BF74" i="20"/>
  <c r="BG74" i="20"/>
  <c r="BH74" i="20"/>
  <c r="BI74" i="20"/>
  <c r="BJ74" i="20"/>
  <c r="BK74" i="20"/>
  <c r="BL74" i="20"/>
  <c r="BM74" i="20"/>
  <c r="BN74" i="20"/>
  <c r="BO74" i="20"/>
  <c r="BP74" i="20"/>
  <c r="BQ74" i="20"/>
  <c r="BR74" i="20"/>
  <c r="BS74" i="20"/>
  <c r="BT74" i="20"/>
  <c r="BU74" i="20"/>
  <c r="BV74" i="20"/>
  <c r="BW74" i="20"/>
  <c r="BX74" i="20"/>
  <c r="BY74" i="20"/>
  <c r="BZ74" i="20"/>
  <c r="CA74" i="20"/>
  <c r="CB74" i="20"/>
  <c r="CC74" i="20"/>
  <c r="CD74" i="20"/>
  <c r="CE74" i="20"/>
  <c r="CF74" i="20"/>
  <c r="CG74" i="20"/>
  <c r="AU75" i="20"/>
  <c r="AV75" i="20"/>
  <c r="AW75" i="20"/>
  <c r="AX75" i="20"/>
  <c r="AY75" i="20"/>
  <c r="AZ75" i="20"/>
  <c r="BA75" i="20"/>
  <c r="BB75" i="20"/>
  <c r="BC75" i="20"/>
  <c r="BD75" i="20"/>
  <c r="BE75" i="20"/>
  <c r="BF75" i="20"/>
  <c r="BG75" i="20"/>
  <c r="BH75" i="20"/>
  <c r="BI75" i="20"/>
  <c r="BJ75" i="20"/>
  <c r="BK75" i="20"/>
  <c r="BL75" i="20"/>
  <c r="BM75" i="20"/>
  <c r="BN75" i="20"/>
  <c r="BO75" i="20"/>
  <c r="BP75" i="20"/>
  <c r="BQ75" i="20"/>
  <c r="BR75" i="20"/>
  <c r="BS75" i="20"/>
  <c r="BT75" i="20"/>
  <c r="BU75" i="20"/>
  <c r="BV75" i="20"/>
  <c r="BW75" i="20"/>
  <c r="BX75" i="20"/>
  <c r="BY75" i="20"/>
  <c r="BZ75" i="20"/>
  <c r="CA75" i="20"/>
  <c r="CB75" i="20"/>
  <c r="CC75" i="20"/>
  <c r="CD75" i="20"/>
  <c r="CE75" i="20"/>
  <c r="CF75" i="20"/>
  <c r="CG75" i="20"/>
  <c r="AU76" i="20"/>
  <c r="AV76" i="20"/>
  <c r="AW76" i="20"/>
  <c r="AX76" i="20"/>
  <c r="AY76" i="20"/>
  <c r="AZ76" i="20"/>
  <c r="BA76" i="20"/>
  <c r="BB76" i="20"/>
  <c r="BC76" i="20"/>
  <c r="BD76" i="20"/>
  <c r="BE76" i="20"/>
  <c r="BF76" i="20"/>
  <c r="BG76" i="20"/>
  <c r="BH76" i="20"/>
  <c r="BI76" i="20"/>
  <c r="BJ76" i="20"/>
  <c r="BK76" i="20"/>
  <c r="BL76" i="20"/>
  <c r="BM76" i="20"/>
  <c r="BN76" i="20"/>
  <c r="BO76" i="20"/>
  <c r="BP76" i="20"/>
  <c r="BQ76" i="20"/>
  <c r="BR76" i="20"/>
  <c r="BS76" i="20"/>
  <c r="BT76" i="20"/>
  <c r="BU76" i="20"/>
  <c r="BV76" i="20"/>
  <c r="BW76" i="20"/>
  <c r="BX76" i="20"/>
  <c r="BY76" i="20"/>
  <c r="BZ76" i="20"/>
  <c r="CA76" i="20"/>
  <c r="CB76" i="20"/>
  <c r="CC76" i="20"/>
  <c r="CD76" i="20"/>
  <c r="CE76" i="20"/>
  <c r="CF76" i="20"/>
  <c r="CG76" i="20"/>
  <c r="AU77" i="20"/>
  <c r="AV77" i="20"/>
  <c r="AW77" i="20"/>
  <c r="CI77" i="20" s="1"/>
  <c r="AX77" i="20"/>
  <c r="AY77" i="20"/>
  <c r="AZ77" i="20"/>
  <c r="BA77" i="20"/>
  <c r="BB77" i="20"/>
  <c r="BC77" i="20"/>
  <c r="BD77" i="20"/>
  <c r="BE77" i="20"/>
  <c r="BF77" i="20"/>
  <c r="BG77" i="20"/>
  <c r="BH77" i="20"/>
  <c r="BI77" i="20"/>
  <c r="BJ77" i="20"/>
  <c r="BK77" i="20"/>
  <c r="BL77" i="20"/>
  <c r="BM77" i="20"/>
  <c r="BN77" i="20"/>
  <c r="BO77" i="20"/>
  <c r="BP77" i="20"/>
  <c r="BQ77" i="20"/>
  <c r="BR77" i="20"/>
  <c r="BS77" i="20"/>
  <c r="BT77" i="20"/>
  <c r="BU77" i="20"/>
  <c r="BV77" i="20"/>
  <c r="BW77" i="20"/>
  <c r="BX77" i="20"/>
  <c r="BY77" i="20"/>
  <c r="BZ77" i="20"/>
  <c r="CA77" i="20"/>
  <c r="CB77" i="20"/>
  <c r="CC77" i="20"/>
  <c r="CD77" i="20"/>
  <c r="CE77" i="20"/>
  <c r="CF77" i="20"/>
  <c r="CG77" i="20"/>
  <c r="AU78" i="20"/>
  <c r="AV78" i="20"/>
  <c r="AW78" i="20"/>
  <c r="CH78" i="20" s="1"/>
  <c r="AX78" i="20"/>
  <c r="AY78" i="20"/>
  <c r="AZ78" i="20"/>
  <c r="BA78" i="20"/>
  <c r="BB78" i="20"/>
  <c r="BC78" i="20"/>
  <c r="BD78" i="20"/>
  <c r="BE78" i="20"/>
  <c r="BF78" i="20"/>
  <c r="BG78" i="20"/>
  <c r="BH78" i="20"/>
  <c r="BI78" i="20"/>
  <c r="BJ78" i="20"/>
  <c r="BK78" i="20"/>
  <c r="BL78" i="20"/>
  <c r="BM78" i="20"/>
  <c r="BN78" i="20"/>
  <c r="BO78" i="20"/>
  <c r="BP78" i="20"/>
  <c r="BQ78" i="20"/>
  <c r="BR78" i="20"/>
  <c r="BS78" i="20"/>
  <c r="BT78" i="20"/>
  <c r="BU78" i="20"/>
  <c r="BV78" i="20"/>
  <c r="BW78" i="20"/>
  <c r="BX78" i="20"/>
  <c r="BY78" i="20"/>
  <c r="BZ78" i="20"/>
  <c r="CA78" i="20"/>
  <c r="CB78" i="20"/>
  <c r="CC78" i="20"/>
  <c r="CD78" i="20"/>
  <c r="CE78" i="20"/>
  <c r="CF78" i="20"/>
  <c r="CG78" i="20"/>
  <c r="AU79" i="20"/>
  <c r="AV79" i="20"/>
  <c r="AW79" i="20"/>
  <c r="AX79" i="20"/>
  <c r="AY79" i="20"/>
  <c r="AZ79" i="20"/>
  <c r="BA79" i="20"/>
  <c r="BB79" i="20"/>
  <c r="BC79" i="20"/>
  <c r="BD79" i="20"/>
  <c r="BE79" i="20"/>
  <c r="BF79" i="20"/>
  <c r="BG79" i="20"/>
  <c r="BH79" i="20"/>
  <c r="BI79" i="20"/>
  <c r="BJ79" i="20"/>
  <c r="BK79" i="20"/>
  <c r="BL79" i="20"/>
  <c r="BM79" i="20"/>
  <c r="BN79" i="20"/>
  <c r="BO79" i="20"/>
  <c r="BP79" i="20"/>
  <c r="BQ79" i="20"/>
  <c r="BR79" i="20"/>
  <c r="BS79" i="20"/>
  <c r="BT79" i="20"/>
  <c r="BU79" i="20"/>
  <c r="BV79" i="20"/>
  <c r="BW79" i="20"/>
  <c r="BX79" i="20"/>
  <c r="BY79" i="20"/>
  <c r="BZ79" i="20"/>
  <c r="CA79" i="20"/>
  <c r="CB79" i="20"/>
  <c r="CC79" i="20"/>
  <c r="CD79" i="20"/>
  <c r="CE79" i="20"/>
  <c r="CF79" i="20"/>
  <c r="CG79" i="20"/>
  <c r="AU80" i="20"/>
  <c r="AV80" i="20"/>
  <c r="AW80" i="20"/>
  <c r="AX80" i="20"/>
  <c r="AY80" i="20"/>
  <c r="AZ80" i="20"/>
  <c r="BA80" i="20"/>
  <c r="BB80" i="20"/>
  <c r="BC80" i="20"/>
  <c r="BD80" i="20"/>
  <c r="BE80" i="20"/>
  <c r="BF80" i="20"/>
  <c r="BG80" i="20"/>
  <c r="BH80" i="20"/>
  <c r="BI80" i="20"/>
  <c r="BJ80" i="20"/>
  <c r="BK80" i="20"/>
  <c r="BL80" i="20"/>
  <c r="BM80" i="20"/>
  <c r="BN80" i="20"/>
  <c r="BO80" i="20"/>
  <c r="BP80" i="20"/>
  <c r="BQ80" i="20"/>
  <c r="BR80" i="20"/>
  <c r="BS80" i="20"/>
  <c r="BT80" i="20"/>
  <c r="BU80" i="20"/>
  <c r="BV80" i="20"/>
  <c r="BW80" i="20"/>
  <c r="BX80" i="20"/>
  <c r="BY80" i="20"/>
  <c r="BZ80" i="20"/>
  <c r="CA80" i="20"/>
  <c r="CB80" i="20"/>
  <c r="CC80" i="20"/>
  <c r="CD80" i="20"/>
  <c r="CE80" i="20"/>
  <c r="CF80" i="20"/>
  <c r="CG80" i="20"/>
  <c r="AU81" i="20"/>
  <c r="CI81" i="20" s="1"/>
  <c r="AV81" i="20"/>
  <c r="AW81" i="20"/>
  <c r="AX81" i="20"/>
  <c r="AY81" i="20"/>
  <c r="AZ81" i="20"/>
  <c r="BA81" i="20"/>
  <c r="BB81" i="20"/>
  <c r="BC81" i="20"/>
  <c r="BD81" i="20"/>
  <c r="BE81" i="20"/>
  <c r="BF81" i="20"/>
  <c r="BG81" i="20"/>
  <c r="BH81" i="20"/>
  <c r="BI81" i="20"/>
  <c r="BJ81" i="20"/>
  <c r="BK81" i="20"/>
  <c r="BL81" i="20"/>
  <c r="BM81" i="20"/>
  <c r="BN81" i="20"/>
  <c r="BO81" i="20"/>
  <c r="BP81" i="20"/>
  <c r="BQ81" i="20"/>
  <c r="BR81" i="20"/>
  <c r="BS81" i="20"/>
  <c r="BT81" i="20"/>
  <c r="BU81" i="20"/>
  <c r="BV81" i="20"/>
  <c r="BW81" i="20"/>
  <c r="BX81" i="20"/>
  <c r="BY81" i="20"/>
  <c r="BZ81" i="20"/>
  <c r="CA81" i="20"/>
  <c r="CB81" i="20"/>
  <c r="CC81" i="20"/>
  <c r="CD81" i="20"/>
  <c r="CE81" i="20"/>
  <c r="CF81" i="20"/>
  <c r="CG81" i="20"/>
  <c r="AU82" i="20"/>
  <c r="CH82" i="20" s="1"/>
  <c r="AV82" i="20"/>
  <c r="AW82" i="20"/>
  <c r="AX82" i="20"/>
  <c r="AY82" i="20"/>
  <c r="AZ82" i="20"/>
  <c r="BA82" i="20"/>
  <c r="BB82" i="20"/>
  <c r="BC82" i="20"/>
  <c r="BD82" i="20"/>
  <c r="BE82" i="20"/>
  <c r="BF82" i="20"/>
  <c r="BG82" i="20"/>
  <c r="BH82" i="20"/>
  <c r="BI82" i="20"/>
  <c r="BJ82" i="20"/>
  <c r="BK82" i="20"/>
  <c r="BL82" i="20"/>
  <c r="BM82" i="20"/>
  <c r="BN82" i="20"/>
  <c r="BO82" i="20"/>
  <c r="BP82" i="20"/>
  <c r="BQ82" i="20"/>
  <c r="BR82" i="20"/>
  <c r="BS82" i="20"/>
  <c r="BT82" i="20"/>
  <c r="BU82" i="20"/>
  <c r="BV82" i="20"/>
  <c r="BW82" i="20"/>
  <c r="BX82" i="20"/>
  <c r="BY82" i="20"/>
  <c r="BZ82" i="20"/>
  <c r="CA82" i="20"/>
  <c r="CB82" i="20"/>
  <c r="CC82" i="20"/>
  <c r="CD82" i="20"/>
  <c r="CE82" i="20"/>
  <c r="CF82" i="20"/>
  <c r="CG82" i="20"/>
  <c r="AU83" i="20"/>
  <c r="AV83" i="20"/>
  <c r="AW83" i="20"/>
  <c r="AX83" i="20"/>
  <c r="AY83" i="20"/>
  <c r="AZ83" i="20"/>
  <c r="BA83" i="20"/>
  <c r="BB83" i="20"/>
  <c r="BC83" i="20"/>
  <c r="BD83" i="20"/>
  <c r="BE83" i="20"/>
  <c r="BF83" i="20"/>
  <c r="BG83" i="20"/>
  <c r="BH83" i="20"/>
  <c r="BI83" i="20"/>
  <c r="BJ83" i="20"/>
  <c r="BK83" i="20"/>
  <c r="BL83" i="20"/>
  <c r="BM83" i="20"/>
  <c r="BN83" i="20"/>
  <c r="BO83" i="20"/>
  <c r="BP83" i="20"/>
  <c r="BQ83" i="20"/>
  <c r="BR83" i="20"/>
  <c r="BS83" i="20"/>
  <c r="BT83" i="20"/>
  <c r="BU83" i="20"/>
  <c r="BV83" i="20"/>
  <c r="BW83" i="20"/>
  <c r="BX83" i="20"/>
  <c r="BY83" i="20"/>
  <c r="BZ83" i="20"/>
  <c r="CA83" i="20"/>
  <c r="CB83" i="20"/>
  <c r="CC83" i="20"/>
  <c r="CD83" i="20"/>
  <c r="CE83" i="20"/>
  <c r="CF83" i="20"/>
  <c r="CG83" i="20"/>
  <c r="AU84" i="20"/>
  <c r="AV84" i="20"/>
  <c r="AW84" i="20"/>
  <c r="AX84" i="20"/>
  <c r="AY84" i="20"/>
  <c r="AZ84" i="20"/>
  <c r="BA84" i="20"/>
  <c r="BB84" i="20"/>
  <c r="BC84" i="20"/>
  <c r="BD84" i="20"/>
  <c r="BE84" i="20"/>
  <c r="BF84" i="20"/>
  <c r="BG84" i="20"/>
  <c r="BH84" i="20"/>
  <c r="BI84" i="20"/>
  <c r="BJ84" i="20"/>
  <c r="BK84" i="20"/>
  <c r="BL84" i="20"/>
  <c r="BM84" i="20"/>
  <c r="BN84" i="20"/>
  <c r="BO84" i="20"/>
  <c r="BP84" i="20"/>
  <c r="BQ84" i="20"/>
  <c r="BR84" i="20"/>
  <c r="BS84" i="20"/>
  <c r="BT84" i="20"/>
  <c r="BU84" i="20"/>
  <c r="BV84" i="20"/>
  <c r="BW84" i="20"/>
  <c r="BX84" i="20"/>
  <c r="BY84" i="20"/>
  <c r="BZ84" i="20"/>
  <c r="CA84" i="20"/>
  <c r="CB84" i="20"/>
  <c r="CC84" i="20"/>
  <c r="CD84" i="20"/>
  <c r="CE84" i="20"/>
  <c r="CF84" i="20"/>
  <c r="CG84" i="20"/>
  <c r="AU85" i="20"/>
  <c r="AV85" i="20"/>
  <c r="AW85" i="20"/>
  <c r="CI85" i="20" s="1"/>
  <c r="AX85" i="20"/>
  <c r="AY85" i="20"/>
  <c r="AZ85" i="20"/>
  <c r="BA85" i="20"/>
  <c r="BB85" i="20"/>
  <c r="BC85" i="20"/>
  <c r="BD85" i="20"/>
  <c r="BE85" i="20"/>
  <c r="BF85" i="20"/>
  <c r="BG85" i="20"/>
  <c r="BH85" i="20"/>
  <c r="BI85" i="20"/>
  <c r="BJ85" i="20"/>
  <c r="BK85" i="20"/>
  <c r="BL85" i="20"/>
  <c r="BM85" i="20"/>
  <c r="BN85" i="20"/>
  <c r="BO85" i="20"/>
  <c r="BP85" i="20"/>
  <c r="BQ85" i="20"/>
  <c r="BR85" i="20"/>
  <c r="BS85" i="20"/>
  <c r="BT85" i="20"/>
  <c r="BU85" i="20"/>
  <c r="BV85" i="20"/>
  <c r="BW85" i="20"/>
  <c r="BX85" i="20"/>
  <c r="BY85" i="20"/>
  <c r="BZ85" i="20"/>
  <c r="CA85" i="20"/>
  <c r="CB85" i="20"/>
  <c r="CC85" i="20"/>
  <c r="CD85" i="20"/>
  <c r="CE85" i="20"/>
  <c r="CF85" i="20"/>
  <c r="CG85" i="20"/>
  <c r="AU86" i="20"/>
  <c r="AV86" i="20"/>
  <c r="AW86" i="20"/>
  <c r="CH86" i="20" s="1"/>
  <c r="AX86" i="20"/>
  <c r="AY86" i="20"/>
  <c r="AZ86" i="20"/>
  <c r="BA86" i="20"/>
  <c r="BB86" i="20"/>
  <c r="BC86" i="20"/>
  <c r="BD86" i="20"/>
  <c r="BE86" i="20"/>
  <c r="BF86" i="20"/>
  <c r="BG86" i="20"/>
  <c r="BH86" i="20"/>
  <c r="BI86" i="20"/>
  <c r="BJ86" i="20"/>
  <c r="BK86" i="20"/>
  <c r="BL86" i="20"/>
  <c r="BM86" i="20"/>
  <c r="BN86" i="20"/>
  <c r="BO86" i="20"/>
  <c r="BP86" i="20"/>
  <c r="BQ86" i="20"/>
  <c r="BR86" i="20"/>
  <c r="BS86" i="20"/>
  <c r="BT86" i="20"/>
  <c r="BU86" i="20"/>
  <c r="BV86" i="20"/>
  <c r="BW86" i="20"/>
  <c r="BX86" i="20"/>
  <c r="BY86" i="20"/>
  <c r="BZ86" i="20"/>
  <c r="CA86" i="20"/>
  <c r="CB86" i="20"/>
  <c r="CC86" i="20"/>
  <c r="CD86" i="20"/>
  <c r="CE86" i="20"/>
  <c r="CF86" i="20"/>
  <c r="CG86" i="20"/>
  <c r="AU87" i="20"/>
  <c r="AV87" i="20"/>
  <c r="AW87" i="20"/>
  <c r="AX87" i="20"/>
  <c r="AY87" i="20"/>
  <c r="AZ87" i="20"/>
  <c r="BA87" i="20"/>
  <c r="BB87" i="20"/>
  <c r="BC87" i="20"/>
  <c r="BD87" i="20"/>
  <c r="BE87" i="20"/>
  <c r="BF87" i="20"/>
  <c r="BG87" i="20"/>
  <c r="BH87" i="20"/>
  <c r="BI87" i="20"/>
  <c r="BJ87" i="20"/>
  <c r="BK87" i="20"/>
  <c r="BL87" i="20"/>
  <c r="BM87" i="20"/>
  <c r="BN87" i="20"/>
  <c r="BO87" i="20"/>
  <c r="BP87" i="20"/>
  <c r="BQ87" i="20"/>
  <c r="BR87" i="20"/>
  <c r="BS87" i="20"/>
  <c r="BT87" i="20"/>
  <c r="BU87" i="20"/>
  <c r="BV87" i="20"/>
  <c r="BW87" i="20"/>
  <c r="BX87" i="20"/>
  <c r="BY87" i="20"/>
  <c r="BZ87" i="20"/>
  <c r="CA87" i="20"/>
  <c r="CB87" i="20"/>
  <c r="CC87" i="20"/>
  <c r="CD87" i="20"/>
  <c r="CE87" i="20"/>
  <c r="CF87" i="20"/>
  <c r="CG87" i="20"/>
  <c r="AU88" i="20"/>
  <c r="AV88" i="20"/>
  <c r="AW88" i="20"/>
  <c r="AX88" i="20"/>
  <c r="AY88" i="20"/>
  <c r="AZ88" i="20"/>
  <c r="BA88" i="20"/>
  <c r="BB88" i="20"/>
  <c r="BC88" i="20"/>
  <c r="BD88" i="20"/>
  <c r="BE88" i="20"/>
  <c r="BF88" i="20"/>
  <c r="BG88" i="20"/>
  <c r="BH88" i="20"/>
  <c r="BI88" i="20"/>
  <c r="BJ88" i="20"/>
  <c r="BK88" i="20"/>
  <c r="BL88" i="20"/>
  <c r="BM88" i="20"/>
  <c r="BN88" i="20"/>
  <c r="BO88" i="20"/>
  <c r="BP88" i="20"/>
  <c r="BQ88" i="20"/>
  <c r="BR88" i="20"/>
  <c r="BS88" i="20"/>
  <c r="BT88" i="20"/>
  <c r="BU88" i="20"/>
  <c r="BV88" i="20"/>
  <c r="BW88" i="20"/>
  <c r="BX88" i="20"/>
  <c r="BY88" i="20"/>
  <c r="BZ88" i="20"/>
  <c r="CA88" i="20"/>
  <c r="CB88" i="20"/>
  <c r="CC88" i="20"/>
  <c r="CD88" i="20"/>
  <c r="CE88" i="20"/>
  <c r="CF88" i="20"/>
  <c r="CG88" i="20"/>
  <c r="AU89" i="20"/>
  <c r="AV89" i="20"/>
  <c r="AW89" i="20"/>
  <c r="AX89" i="20"/>
  <c r="AY89" i="20"/>
  <c r="AZ89" i="20"/>
  <c r="BA89" i="20"/>
  <c r="BB89" i="20"/>
  <c r="BC89" i="20"/>
  <c r="BD89" i="20"/>
  <c r="BE89" i="20"/>
  <c r="BF89" i="20"/>
  <c r="BG89" i="20"/>
  <c r="BH89" i="20"/>
  <c r="BI89" i="20"/>
  <c r="BJ89" i="20"/>
  <c r="BK89" i="20"/>
  <c r="BL89" i="20"/>
  <c r="BM89" i="20"/>
  <c r="BN89" i="20"/>
  <c r="BO89" i="20"/>
  <c r="BP89" i="20"/>
  <c r="BQ89" i="20"/>
  <c r="BR89" i="20"/>
  <c r="BS89" i="20"/>
  <c r="BT89" i="20"/>
  <c r="BU89" i="20"/>
  <c r="BV89" i="20"/>
  <c r="BW89" i="20"/>
  <c r="BX89" i="20"/>
  <c r="BY89" i="20"/>
  <c r="BZ89" i="20"/>
  <c r="CA89" i="20"/>
  <c r="CB89" i="20"/>
  <c r="CC89" i="20"/>
  <c r="CD89" i="20"/>
  <c r="CE89" i="20"/>
  <c r="CF89" i="20"/>
  <c r="CG89" i="20"/>
  <c r="AU90" i="20"/>
  <c r="CH90" i="20" s="1"/>
  <c r="AV90" i="20"/>
  <c r="AW90" i="20"/>
  <c r="AX90" i="20"/>
  <c r="AY90" i="20"/>
  <c r="AZ90" i="20"/>
  <c r="BA90" i="20"/>
  <c r="BB90" i="20"/>
  <c r="BC90" i="20"/>
  <c r="BD90" i="20"/>
  <c r="BE90" i="20"/>
  <c r="BF90" i="20"/>
  <c r="BG90" i="20"/>
  <c r="BH90" i="20"/>
  <c r="BI90" i="20"/>
  <c r="BJ90" i="20"/>
  <c r="BK90" i="20"/>
  <c r="BL90" i="20"/>
  <c r="BM90" i="20"/>
  <c r="BN90" i="20"/>
  <c r="BO90" i="20"/>
  <c r="BP90" i="20"/>
  <c r="BQ90" i="20"/>
  <c r="BR90" i="20"/>
  <c r="BS90" i="20"/>
  <c r="BT90" i="20"/>
  <c r="BU90" i="20"/>
  <c r="BV90" i="20"/>
  <c r="BW90" i="20"/>
  <c r="BX90" i="20"/>
  <c r="BY90" i="20"/>
  <c r="BZ90" i="20"/>
  <c r="CA90" i="20"/>
  <c r="CB90" i="20"/>
  <c r="CC90" i="20"/>
  <c r="CD90" i="20"/>
  <c r="CE90" i="20"/>
  <c r="CF90" i="20"/>
  <c r="CG90" i="20"/>
  <c r="AU91" i="20"/>
  <c r="AV91" i="20"/>
  <c r="AW91" i="20"/>
  <c r="AX91" i="20"/>
  <c r="AY91" i="20"/>
  <c r="AZ91" i="20"/>
  <c r="BA91" i="20"/>
  <c r="BB91" i="20"/>
  <c r="BC91" i="20"/>
  <c r="BD91" i="20"/>
  <c r="BE91" i="20"/>
  <c r="BF91" i="20"/>
  <c r="BG91" i="20"/>
  <c r="BH91" i="20"/>
  <c r="BI91" i="20"/>
  <c r="BJ91" i="20"/>
  <c r="BK91" i="20"/>
  <c r="BL91" i="20"/>
  <c r="BM91" i="20"/>
  <c r="BN91" i="20"/>
  <c r="BO91" i="20"/>
  <c r="BP91" i="20"/>
  <c r="BQ91" i="20"/>
  <c r="BR91" i="20"/>
  <c r="BS91" i="20"/>
  <c r="BT91" i="20"/>
  <c r="BU91" i="20"/>
  <c r="BV91" i="20"/>
  <c r="BW91" i="20"/>
  <c r="BX91" i="20"/>
  <c r="BY91" i="20"/>
  <c r="BZ91" i="20"/>
  <c r="CA91" i="20"/>
  <c r="CB91" i="20"/>
  <c r="CC91" i="20"/>
  <c r="CD91" i="20"/>
  <c r="CE91" i="20"/>
  <c r="CF91" i="20"/>
  <c r="CG91" i="20"/>
  <c r="AU92" i="20"/>
  <c r="AV92" i="20"/>
  <c r="AW92" i="20"/>
  <c r="AX92" i="20"/>
  <c r="AY92" i="20"/>
  <c r="AZ92" i="20"/>
  <c r="BA92" i="20"/>
  <c r="BB92" i="20"/>
  <c r="BC92" i="20"/>
  <c r="BD92" i="20"/>
  <c r="BE92" i="20"/>
  <c r="BF92" i="20"/>
  <c r="BG92" i="20"/>
  <c r="BH92" i="20"/>
  <c r="BI92" i="20"/>
  <c r="BJ92" i="20"/>
  <c r="BK92" i="20"/>
  <c r="BL92" i="20"/>
  <c r="BM92" i="20"/>
  <c r="BN92" i="20"/>
  <c r="BO92" i="20"/>
  <c r="BP92" i="20"/>
  <c r="BQ92" i="20"/>
  <c r="BR92" i="20"/>
  <c r="BS92" i="20"/>
  <c r="BT92" i="20"/>
  <c r="BU92" i="20"/>
  <c r="BV92" i="20"/>
  <c r="BW92" i="20"/>
  <c r="BX92" i="20"/>
  <c r="BY92" i="20"/>
  <c r="BZ92" i="20"/>
  <c r="CA92" i="20"/>
  <c r="CB92" i="20"/>
  <c r="CC92" i="20"/>
  <c r="CD92" i="20"/>
  <c r="CE92" i="20"/>
  <c r="CF92" i="20"/>
  <c r="CG92" i="20"/>
  <c r="AU93" i="20"/>
  <c r="AV93" i="20"/>
  <c r="AW93" i="20"/>
  <c r="CI93" i="20" s="1"/>
  <c r="AX93" i="20"/>
  <c r="AY93" i="20"/>
  <c r="AZ93" i="20"/>
  <c r="BA93" i="20"/>
  <c r="BB93" i="20"/>
  <c r="BC93" i="20"/>
  <c r="BD93" i="20"/>
  <c r="BE93" i="20"/>
  <c r="BF93" i="20"/>
  <c r="BG93" i="20"/>
  <c r="BH93" i="20"/>
  <c r="BI93" i="20"/>
  <c r="BJ93" i="20"/>
  <c r="BK93" i="20"/>
  <c r="BL93" i="20"/>
  <c r="BM93" i="20"/>
  <c r="BN93" i="20"/>
  <c r="BO93" i="20"/>
  <c r="BP93" i="20"/>
  <c r="BQ93" i="20"/>
  <c r="BR93" i="20"/>
  <c r="BS93" i="20"/>
  <c r="BT93" i="20"/>
  <c r="BU93" i="20"/>
  <c r="BV93" i="20"/>
  <c r="BW93" i="20"/>
  <c r="BX93" i="20"/>
  <c r="BY93" i="20"/>
  <c r="BZ93" i="20"/>
  <c r="CA93" i="20"/>
  <c r="CB93" i="20"/>
  <c r="CC93" i="20"/>
  <c r="CD93" i="20"/>
  <c r="CE93" i="20"/>
  <c r="CF93" i="20"/>
  <c r="CG93" i="20"/>
  <c r="AU94" i="20"/>
  <c r="AV94" i="20"/>
  <c r="AW94" i="20"/>
  <c r="CH94" i="20" s="1"/>
  <c r="AX94" i="20"/>
  <c r="AY94" i="20"/>
  <c r="AZ94" i="20"/>
  <c r="BA94" i="20"/>
  <c r="BB94" i="20"/>
  <c r="BC94" i="20"/>
  <c r="BD94" i="20"/>
  <c r="BE94" i="20"/>
  <c r="BF94" i="20"/>
  <c r="BG94" i="20"/>
  <c r="BH94" i="20"/>
  <c r="BI94" i="20"/>
  <c r="BJ94" i="20"/>
  <c r="BK94" i="20"/>
  <c r="BL94" i="20"/>
  <c r="BM94" i="20"/>
  <c r="BN94" i="20"/>
  <c r="BO94" i="20"/>
  <c r="BP94" i="20"/>
  <c r="BQ94" i="20"/>
  <c r="BR94" i="20"/>
  <c r="BS94" i="20"/>
  <c r="BT94" i="20"/>
  <c r="BU94" i="20"/>
  <c r="BV94" i="20"/>
  <c r="BW94" i="20"/>
  <c r="BX94" i="20"/>
  <c r="BY94" i="20"/>
  <c r="BZ94" i="20"/>
  <c r="CA94" i="20"/>
  <c r="CB94" i="20"/>
  <c r="CC94" i="20"/>
  <c r="CD94" i="20"/>
  <c r="CE94" i="20"/>
  <c r="CF94" i="20"/>
  <c r="CG94" i="20"/>
  <c r="AU95" i="20"/>
  <c r="AV95" i="20"/>
  <c r="AW95" i="20"/>
  <c r="AX95" i="20"/>
  <c r="AY95" i="20"/>
  <c r="AZ95" i="20"/>
  <c r="BA95" i="20"/>
  <c r="BB95" i="20"/>
  <c r="BC95" i="20"/>
  <c r="BD95" i="20"/>
  <c r="BE95" i="20"/>
  <c r="BF95" i="20"/>
  <c r="BG95" i="20"/>
  <c r="BH95" i="20"/>
  <c r="BI95" i="20"/>
  <c r="BJ95" i="20"/>
  <c r="BK95" i="20"/>
  <c r="BL95" i="20"/>
  <c r="BM95" i="20"/>
  <c r="BN95" i="20"/>
  <c r="BO95" i="20"/>
  <c r="BP95" i="20"/>
  <c r="BQ95" i="20"/>
  <c r="BR95" i="20"/>
  <c r="BS95" i="20"/>
  <c r="BT95" i="20"/>
  <c r="BU95" i="20"/>
  <c r="BV95" i="20"/>
  <c r="BW95" i="20"/>
  <c r="BX95" i="20"/>
  <c r="BY95" i="20"/>
  <c r="BZ95" i="20"/>
  <c r="CA95" i="20"/>
  <c r="CB95" i="20"/>
  <c r="CC95" i="20"/>
  <c r="CD95" i="20"/>
  <c r="CE95" i="20"/>
  <c r="CF95" i="20"/>
  <c r="CG95" i="20"/>
  <c r="AU96" i="20"/>
  <c r="AV96" i="20"/>
  <c r="AW96" i="20"/>
  <c r="AX96" i="20"/>
  <c r="AY96" i="20"/>
  <c r="AZ96" i="20"/>
  <c r="BA96" i="20"/>
  <c r="BB96" i="20"/>
  <c r="BC96" i="20"/>
  <c r="BD96" i="20"/>
  <c r="BE96" i="20"/>
  <c r="BF96" i="20"/>
  <c r="BG96" i="20"/>
  <c r="BH96" i="20"/>
  <c r="BI96" i="20"/>
  <c r="BJ96" i="20"/>
  <c r="BK96" i="20"/>
  <c r="BL96" i="20"/>
  <c r="BM96" i="20"/>
  <c r="BN96" i="20"/>
  <c r="BO96" i="20"/>
  <c r="BP96" i="20"/>
  <c r="BQ96" i="20"/>
  <c r="BR96" i="20"/>
  <c r="BS96" i="20"/>
  <c r="BT96" i="20"/>
  <c r="BU96" i="20"/>
  <c r="BV96" i="20"/>
  <c r="BW96" i="20"/>
  <c r="BX96" i="20"/>
  <c r="BY96" i="20"/>
  <c r="BZ96" i="20"/>
  <c r="CA96" i="20"/>
  <c r="CB96" i="20"/>
  <c r="CC96" i="20"/>
  <c r="CD96" i="20"/>
  <c r="CE96" i="20"/>
  <c r="CF96" i="20"/>
  <c r="CG96" i="20"/>
  <c r="AU97" i="20"/>
  <c r="CI97" i="20" s="1"/>
  <c r="AV97" i="20"/>
  <c r="AW97" i="20"/>
  <c r="AX97" i="20"/>
  <c r="AY97" i="20"/>
  <c r="AZ97" i="20"/>
  <c r="BA97" i="20"/>
  <c r="BB97" i="20"/>
  <c r="BC97" i="20"/>
  <c r="BD97" i="20"/>
  <c r="BE97" i="20"/>
  <c r="BF97" i="20"/>
  <c r="BG97" i="20"/>
  <c r="BH97" i="20"/>
  <c r="BI97" i="20"/>
  <c r="BJ97" i="20"/>
  <c r="BK97" i="20"/>
  <c r="BL97" i="20"/>
  <c r="BM97" i="20"/>
  <c r="BN97" i="20"/>
  <c r="BO97" i="20"/>
  <c r="BP97" i="20"/>
  <c r="BQ97" i="20"/>
  <c r="BR97" i="20"/>
  <c r="BS97" i="20"/>
  <c r="BT97" i="20"/>
  <c r="BU97" i="20"/>
  <c r="BV97" i="20"/>
  <c r="BW97" i="20"/>
  <c r="BX97" i="20"/>
  <c r="BY97" i="20"/>
  <c r="BZ97" i="20"/>
  <c r="CA97" i="20"/>
  <c r="CB97" i="20"/>
  <c r="CC97" i="20"/>
  <c r="CD97" i="20"/>
  <c r="CE97" i="20"/>
  <c r="CF97" i="20"/>
  <c r="CG97" i="20"/>
  <c r="AU98" i="20"/>
  <c r="CH98" i="20" s="1"/>
  <c r="AV98" i="20"/>
  <c r="AW98" i="20"/>
  <c r="AX98" i="20"/>
  <c r="AY98" i="20"/>
  <c r="AZ98" i="20"/>
  <c r="BA98" i="20"/>
  <c r="BB98" i="20"/>
  <c r="BC98" i="20"/>
  <c r="BD98" i="20"/>
  <c r="BE98" i="20"/>
  <c r="BF98" i="20"/>
  <c r="BG98" i="20"/>
  <c r="BH98" i="20"/>
  <c r="BI98" i="20"/>
  <c r="BJ98" i="20"/>
  <c r="BK98" i="20"/>
  <c r="BL98" i="20"/>
  <c r="BM98" i="20"/>
  <c r="BN98" i="20"/>
  <c r="BO98" i="20"/>
  <c r="BP98" i="20"/>
  <c r="BQ98" i="20"/>
  <c r="BR98" i="20"/>
  <c r="BS98" i="20"/>
  <c r="BT98" i="20"/>
  <c r="BU98" i="20"/>
  <c r="BV98" i="20"/>
  <c r="BW98" i="20"/>
  <c r="BX98" i="20"/>
  <c r="BY98" i="20"/>
  <c r="BZ98" i="20"/>
  <c r="CA98" i="20"/>
  <c r="CB98" i="20"/>
  <c r="CC98" i="20"/>
  <c r="CD98" i="20"/>
  <c r="CE98" i="20"/>
  <c r="CF98" i="20"/>
  <c r="CG98" i="20"/>
  <c r="AU99" i="20"/>
  <c r="AV99" i="20"/>
  <c r="AW99" i="20"/>
  <c r="AX99" i="20"/>
  <c r="AY99" i="20"/>
  <c r="AZ99" i="20"/>
  <c r="BA99" i="20"/>
  <c r="BB99" i="20"/>
  <c r="BC99" i="20"/>
  <c r="BD99" i="20"/>
  <c r="BE99" i="20"/>
  <c r="BF99" i="20"/>
  <c r="BG99" i="20"/>
  <c r="BH99" i="20"/>
  <c r="BI99" i="20"/>
  <c r="BJ99" i="20"/>
  <c r="BK99" i="20"/>
  <c r="BL99" i="20"/>
  <c r="BM99" i="20"/>
  <c r="BN99" i="20"/>
  <c r="BO99" i="20"/>
  <c r="BP99" i="20"/>
  <c r="BQ99" i="20"/>
  <c r="BR99" i="20"/>
  <c r="BS99" i="20"/>
  <c r="BT99" i="20"/>
  <c r="BU99" i="20"/>
  <c r="BV99" i="20"/>
  <c r="BW99" i="20"/>
  <c r="BX99" i="20"/>
  <c r="BY99" i="20"/>
  <c r="BZ99" i="20"/>
  <c r="CA99" i="20"/>
  <c r="CB99" i="20"/>
  <c r="CC99" i="20"/>
  <c r="CD99" i="20"/>
  <c r="CE99" i="20"/>
  <c r="CF99" i="20"/>
  <c r="CG99" i="20"/>
  <c r="AU100" i="20"/>
  <c r="AV100" i="20"/>
  <c r="AW100" i="20"/>
  <c r="AX100" i="20"/>
  <c r="AY100" i="20"/>
  <c r="AZ100" i="20"/>
  <c r="BA100" i="20"/>
  <c r="BB100" i="20"/>
  <c r="BC100" i="20"/>
  <c r="BD100" i="20"/>
  <c r="BE100" i="20"/>
  <c r="BF100" i="20"/>
  <c r="BG100" i="20"/>
  <c r="BH100" i="20"/>
  <c r="BI100" i="20"/>
  <c r="BJ100" i="20"/>
  <c r="BK100" i="20"/>
  <c r="BL100" i="20"/>
  <c r="BM100" i="20"/>
  <c r="BN100" i="20"/>
  <c r="BO100" i="20"/>
  <c r="BP100" i="20"/>
  <c r="BQ100" i="20"/>
  <c r="BR100" i="20"/>
  <c r="BS100" i="20"/>
  <c r="BT100" i="20"/>
  <c r="BU100" i="20"/>
  <c r="BV100" i="20"/>
  <c r="BW100" i="20"/>
  <c r="BX100" i="20"/>
  <c r="BY100" i="20"/>
  <c r="BZ100" i="20"/>
  <c r="CA100" i="20"/>
  <c r="CB100" i="20"/>
  <c r="CC100" i="20"/>
  <c r="CD100" i="20"/>
  <c r="CE100" i="20"/>
  <c r="CF100" i="20"/>
  <c r="CG100" i="20"/>
  <c r="AU101" i="20"/>
  <c r="AV101" i="20"/>
  <c r="AW101" i="20"/>
  <c r="CI101" i="20" s="1"/>
  <c r="AX101" i="20"/>
  <c r="AY101" i="20"/>
  <c r="AZ101" i="20"/>
  <c r="BA101" i="20"/>
  <c r="BB101" i="20"/>
  <c r="BC101" i="20"/>
  <c r="BD101" i="20"/>
  <c r="BE101" i="20"/>
  <c r="BF101" i="20"/>
  <c r="BG101" i="20"/>
  <c r="BH101" i="20"/>
  <c r="BI101" i="20"/>
  <c r="BJ101" i="20"/>
  <c r="BK101" i="20"/>
  <c r="BL101" i="20"/>
  <c r="BM101" i="20"/>
  <c r="BN101" i="20"/>
  <c r="BO101" i="20"/>
  <c r="BP101" i="20"/>
  <c r="BQ101" i="20"/>
  <c r="BR101" i="20"/>
  <c r="BS101" i="20"/>
  <c r="BT101" i="20"/>
  <c r="BU101" i="20"/>
  <c r="BV101" i="20"/>
  <c r="BW101" i="20"/>
  <c r="BX101" i="20"/>
  <c r="BY101" i="20"/>
  <c r="BZ101" i="20"/>
  <c r="CA101" i="20"/>
  <c r="CB101" i="20"/>
  <c r="CC101" i="20"/>
  <c r="CD101" i="20"/>
  <c r="CE101" i="20"/>
  <c r="CF101" i="20"/>
  <c r="CG101" i="20"/>
  <c r="AU102" i="20"/>
  <c r="AV102" i="20"/>
  <c r="AW102" i="20"/>
  <c r="CH102" i="20" s="1"/>
  <c r="AX102" i="20"/>
  <c r="AY102" i="20"/>
  <c r="AZ102" i="20"/>
  <c r="BA102" i="20"/>
  <c r="BB102" i="20"/>
  <c r="BC102" i="20"/>
  <c r="BD102" i="20"/>
  <c r="BE102" i="20"/>
  <c r="BF102" i="20"/>
  <c r="BG102" i="20"/>
  <c r="BH102" i="20"/>
  <c r="BI102" i="20"/>
  <c r="BJ102" i="20"/>
  <c r="BK102" i="20"/>
  <c r="BL102" i="20"/>
  <c r="BM102" i="20"/>
  <c r="BN102" i="20"/>
  <c r="BO102" i="20"/>
  <c r="BP102" i="20"/>
  <c r="BQ102" i="20"/>
  <c r="BR102" i="20"/>
  <c r="BS102" i="20"/>
  <c r="BT102" i="20"/>
  <c r="BU102" i="20"/>
  <c r="BV102" i="20"/>
  <c r="BW102" i="20"/>
  <c r="BX102" i="20"/>
  <c r="BY102" i="20"/>
  <c r="BZ102" i="20"/>
  <c r="CA102" i="20"/>
  <c r="CB102" i="20"/>
  <c r="CC102" i="20"/>
  <c r="CD102" i="20"/>
  <c r="CE102" i="20"/>
  <c r="CF102" i="20"/>
  <c r="CG102" i="20"/>
  <c r="AU106" i="20"/>
  <c r="AV106" i="20"/>
  <c r="AW106" i="20"/>
  <c r="AX106" i="20"/>
  <c r="AY106" i="20"/>
  <c r="AZ106" i="20"/>
  <c r="BA106" i="20"/>
  <c r="BB106" i="20"/>
  <c r="BC106" i="20"/>
  <c r="BD106" i="20"/>
  <c r="BE106" i="20"/>
  <c r="BF106" i="20"/>
  <c r="BG106" i="20"/>
  <c r="BH106" i="20"/>
  <c r="BI106" i="20"/>
  <c r="BJ106" i="20"/>
  <c r="BK106" i="20"/>
  <c r="BL106" i="20"/>
  <c r="BM106" i="20"/>
  <c r="BN106" i="20"/>
  <c r="BO106" i="20"/>
  <c r="BP106" i="20"/>
  <c r="BQ106" i="20"/>
  <c r="BR106" i="20"/>
  <c r="BS106" i="20"/>
  <c r="BT106" i="20"/>
  <c r="BU106" i="20"/>
  <c r="BV106" i="20"/>
  <c r="BW106" i="20"/>
  <c r="BX106" i="20"/>
  <c r="BY106" i="20"/>
  <c r="BZ106" i="20"/>
  <c r="CA106" i="20"/>
  <c r="CB106" i="20"/>
  <c r="CC106" i="20"/>
  <c r="AU107" i="20"/>
  <c r="AV107" i="20"/>
  <c r="AW107" i="20"/>
  <c r="AX107" i="20"/>
  <c r="CC107" i="20" s="1"/>
  <c r="AY107" i="20"/>
  <c r="AZ107" i="20"/>
  <c r="BA107" i="20"/>
  <c r="BB107" i="20"/>
  <c r="BC107" i="20"/>
  <c r="BD107" i="20"/>
  <c r="BE107" i="20"/>
  <c r="BF107" i="20"/>
  <c r="BG107" i="20"/>
  <c r="BH107" i="20"/>
  <c r="BI107" i="20"/>
  <c r="BJ107" i="20"/>
  <c r="BK107" i="20"/>
  <c r="BL107" i="20"/>
  <c r="BM107" i="20"/>
  <c r="BN107" i="20"/>
  <c r="BO107" i="20"/>
  <c r="BP107" i="20"/>
  <c r="BQ107" i="20"/>
  <c r="BR107" i="20"/>
  <c r="BS107" i="20"/>
  <c r="BT107" i="20"/>
  <c r="BU107" i="20"/>
  <c r="BV107" i="20"/>
  <c r="BW107" i="20"/>
  <c r="BX107" i="20"/>
  <c r="BY107" i="20"/>
  <c r="BZ107" i="20"/>
  <c r="CA107" i="20"/>
  <c r="CB107" i="20"/>
  <c r="AU108" i="20"/>
  <c r="AV108" i="20"/>
  <c r="AW108" i="20"/>
  <c r="AX108" i="20"/>
  <c r="AY108" i="20"/>
  <c r="AZ108" i="20"/>
  <c r="BA108" i="20"/>
  <c r="BB108" i="20"/>
  <c r="BC108" i="20"/>
  <c r="BD108" i="20"/>
  <c r="BE108" i="20"/>
  <c r="BF108" i="20"/>
  <c r="BG108" i="20"/>
  <c r="BH108" i="20"/>
  <c r="BI108" i="20"/>
  <c r="BJ108" i="20"/>
  <c r="BK108" i="20"/>
  <c r="BL108" i="20"/>
  <c r="BM108" i="20"/>
  <c r="BN108" i="20"/>
  <c r="BO108" i="20"/>
  <c r="BP108" i="20"/>
  <c r="BQ108" i="20"/>
  <c r="BR108" i="20"/>
  <c r="BS108" i="20"/>
  <c r="BT108" i="20"/>
  <c r="BU108" i="20"/>
  <c r="BV108" i="20"/>
  <c r="BW108" i="20"/>
  <c r="BX108" i="20"/>
  <c r="BY108" i="20"/>
  <c r="BZ108" i="20"/>
  <c r="CA108" i="20"/>
  <c r="CB108" i="20"/>
  <c r="AU109" i="20"/>
  <c r="AV109" i="20"/>
  <c r="AW109" i="20"/>
  <c r="AX109" i="20"/>
  <c r="AY109" i="20"/>
  <c r="AZ109" i="20"/>
  <c r="BA109" i="20"/>
  <c r="BB109" i="20"/>
  <c r="BC109" i="20"/>
  <c r="BD109" i="20"/>
  <c r="BE109" i="20"/>
  <c r="BF109" i="20"/>
  <c r="BG109" i="20"/>
  <c r="BH109" i="20"/>
  <c r="BI109" i="20"/>
  <c r="BJ109" i="20"/>
  <c r="BK109" i="20"/>
  <c r="BL109" i="20"/>
  <c r="BM109" i="20"/>
  <c r="BN109" i="20"/>
  <c r="BO109" i="20"/>
  <c r="BP109" i="20"/>
  <c r="BQ109" i="20"/>
  <c r="BR109" i="20"/>
  <c r="BS109" i="20"/>
  <c r="BT109" i="20"/>
  <c r="BU109" i="20"/>
  <c r="BV109" i="20"/>
  <c r="BW109" i="20"/>
  <c r="BX109" i="20"/>
  <c r="BY109" i="20"/>
  <c r="BZ109" i="20"/>
  <c r="CA109" i="20"/>
  <c r="CB109" i="20"/>
  <c r="CC109" i="20"/>
  <c r="AU110" i="20"/>
  <c r="AV110" i="20"/>
  <c r="AW110" i="20"/>
  <c r="AX110" i="20"/>
  <c r="CC110" i="20" s="1"/>
  <c r="AY110" i="20"/>
  <c r="AZ110" i="20"/>
  <c r="BA110" i="20"/>
  <c r="BB110" i="20"/>
  <c r="BC110" i="20"/>
  <c r="BD110" i="20"/>
  <c r="BE110" i="20"/>
  <c r="BF110" i="20"/>
  <c r="BG110" i="20"/>
  <c r="BH110" i="20"/>
  <c r="BI110" i="20"/>
  <c r="BJ110" i="20"/>
  <c r="BK110" i="20"/>
  <c r="BL110" i="20"/>
  <c r="BM110" i="20"/>
  <c r="BN110" i="20"/>
  <c r="BO110" i="20"/>
  <c r="BP110" i="20"/>
  <c r="BQ110" i="20"/>
  <c r="BR110" i="20"/>
  <c r="BS110" i="20"/>
  <c r="BT110" i="20"/>
  <c r="BU110" i="20"/>
  <c r="BV110" i="20"/>
  <c r="BW110" i="20"/>
  <c r="BX110" i="20"/>
  <c r="BY110" i="20"/>
  <c r="BZ110" i="20"/>
  <c r="CA110" i="20"/>
  <c r="CB110" i="20"/>
  <c r="AU111" i="20"/>
  <c r="CC111" i="20" s="1"/>
  <c r="AV111" i="20"/>
  <c r="AW111" i="20"/>
  <c r="AX111" i="20"/>
  <c r="AY111" i="20"/>
  <c r="AZ111" i="20"/>
  <c r="BA111" i="20"/>
  <c r="BB111" i="20"/>
  <c r="BC111" i="20"/>
  <c r="BD111" i="20"/>
  <c r="BE111" i="20"/>
  <c r="BF111" i="20"/>
  <c r="BG111" i="20"/>
  <c r="BH111" i="20"/>
  <c r="BI111" i="20"/>
  <c r="BJ111" i="20"/>
  <c r="BK111" i="20"/>
  <c r="BL111" i="20"/>
  <c r="BM111" i="20"/>
  <c r="BN111" i="20"/>
  <c r="BO111" i="20"/>
  <c r="BP111" i="20"/>
  <c r="BQ111" i="20"/>
  <c r="BR111" i="20"/>
  <c r="BS111" i="20"/>
  <c r="BT111" i="20"/>
  <c r="BU111" i="20"/>
  <c r="BV111" i="20"/>
  <c r="BW111" i="20"/>
  <c r="BX111" i="20"/>
  <c r="BY111" i="20"/>
  <c r="BZ111" i="20"/>
  <c r="CA111" i="20"/>
  <c r="CB111" i="20"/>
  <c r="AU112" i="20"/>
  <c r="AV112" i="20"/>
  <c r="AW112" i="20"/>
  <c r="AX112" i="20"/>
  <c r="AY112" i="20"/>
  <c r="AZ112" i="20"/>
  <c r="BA112" i="20"/>
  <c r="BB112" i="20"/>
  <c r="BC112" i="20"/>
  <c r="BD112" i="20"/>
  <c r="BE112" i="20"/>
  <c r="BF112" i="20"/>
  <c r="BG112" i="20"/>
  <c r="BH112" i="20"/>
  <c r="BI112" i="20"/>
  <c r="BJ112" i="20"/>
  <c r="BK112" i="20"/>
  <c r="BL112" i="20"/>
  <c r="BM112" i="20"/>
  <c r="BN112" i="20"/>
  <c r="BO112" i="20"/>
  <c r="BP112" i="20"/>
  <c r="BQ112" i="20"/>
  <c r="BR112" i="20"/>
  <c r="BS112" i="20"/>
  <c r="BT112" i="20"/>
  <c r="BU112" i="20"/>
  <c r="BV112" i="20"/>
  <c r="BW112" i="20"/>
  <c r="BX112" i="20"/>
  <c r="BY112" i="20"/>
  <c r="BZ112" i="20"/>
  <c r="CA112" i="20"/>
  <c r="CB112" i="20"/>
  <c r="AU113" i="20"/>
  <c r="AV113" i="20"/>
  <c r="AW113" i="20"/>
  <c r="AX113" i="20"/>
  <c r="CC113" i="20" s="1"/>
  <c r="AY113" i="20"/>
  <c r="AZ113" i="20"/>
  <c r="BA113" i="20"/>
  <c r="BB113" i="20"/>
  <c r="BC113" i="20"/>
  <c r="BD113" i="20"/>
  <c r="BE113" i="20"/>
  <c r="BF113" i="20"/>
  <c r="BG113" i="20"/>
  <c r="BH113" i="20"/>
  <c r="BI113" i="20"/>
  <c r="BJ113" i="20"/>
  <c r="BK113" i="20"/>
  <c r="BL113" i="20"/>
  <c r="BM113" i="20"/>
  <c r="BN113" i="20"/>
  <c r="BO113" i="20"/>
  <c r="BP113" i="20"/>
  <c r="BQ113" i="20"/>
  <c r="BR113" i="20"/>
  <c r="BS113" i="20"/>
  <c r="BT113" i="20"/>
  <c r="BU113" i="20"/>
  <c r="BV113" i="20"/>
  <c r="BW113" i="20"/>
  <c r="BX113" i="20"/>
  <c r="BY113" i="20"/>
  <c r="BZ113" i="20"/>
  <c r="CA113" i="20"/>
  <c r="CB113" i="20"/>
  <c r="AU114" i="20"/>
  <c r="CC114" i="20" s="1"/>
  <c r="AV114" i="20"/>
  <c r="AW114" i="20"/>
  <c r="AX114" i="20"/>
  <c r="AY114" i="20"/>
  <c r="AZ114" i="20"/>
  <c r="BA114" i="20"/>
  <c r="BB114" i="20"/>
  <c r="BC114" i="20"/>
  <c r="BD114" i="20"/>
  <c r="BE114" i="20"/>
  <c r="BF114" i="20"/>
  <c r="BG114" i="20"/>
  <c r="BH114" i="20"/>
  <c r="BI114" i="20"/>
  <c r="BJ114" i="20"/>
  <c r="BK114" i="20"/>
  <c r="BL114" i="20"/>
  <c r="BM114" i="20"/>
  <c r="BN114" i="20"/>
  <c r="BO114" i="20"/>
  <c r="BP114" i="20"/>
  <c r="BQ114" i="20"/>
  <c r="BR114" i="20"/>
  <c r="BS114" i="20"/>
  <c r="BT114" i="20"/>
  <c r="BU114" i="20"/>
  <c r="BV114" i="20"/>
  <c r="BW114" i="20"/>
  <c r="BX114" i="20"/>
  <c r="BY114" i="20"/>
  <c r="BZ114" i="20"/>
  <c r="CA114" i="20"/>
  <c r="CB114" i="20"/>
  <c r="AU115" i="20"/>
  <c r="AV115" i="20"/>
  <c r="CC115" i="20" s="1"/>
  <c r="AW115" i="20"/>
  <c r="AX115" i="20"/>
  <c r="AY115" i="20"/>
  <c r="AZ115" i="20"/>
  <c r="BA115" i="20"/>
  <c r="BB115" i="20"/>
  <c r="BC115" i="20"/>
  <c r="BD115" i="20"/>
  <c r="BE115" i="20"/>
  <c r="BF115" i="20"/>
  <c r="BG115" i="20"/>
  <c r="BH115" i="20"/>
  <c r="BI115" i="20"/>
  <c r="BJ115" i="20"/>
  <c r="BK115" i="20"/>
  <c r="BL115" i="20"/>
  <c r="BM115" i="20"/>
  <c r="BN115" i="20"/>
  <c r="BO115" i="20"/>
  <c r="BP115" i="20"/>
  <c r="BQ115" i="20"/>
  <c r="BR115" i="20"/>
  <c r="BS115" i="20"/>
  <c r="BT115" i="20"/>
  <c r="BU115" i="20"/>
  <c r="BV115" i="20"/>
  <c r="BW115" i="20"/>
  <c r="BX115" i="20"/>
  <c r="BY115" i="20"/>
  <c r="BZ115" i="20"/>
  <c r="CA115" i="20"/>
  <c r="CB115" i="20"/>
  <c r="AU116" i="20"/>
  <c r="AV116" i="20"/>
  <c r="AW116" i="20"/>
  <c r="AX116" i="20"/>
  <c r="AY116" i="20"/>
  <c r="AZ116" i="20"/>
  <c r="BA116" i="20"/>
  <c r="BB116" i="20"/>
  <c r="BC116" i="20"/>
  <c r="BD116" i="20"/>
  <c r="BE116" i="20"/>
  <c r="BF116" i="20"/>
  <c r="BG116" i="20"/>
  <c r="BH116" i="20"/>
  <c r="BI116" i="20"/>
  <c r="BJ116" i="20"/>
  <c r="BK116" i="20"/>
  <c r="BL116" i="20"/>
  <c r="BM116" i="20"/>
  <c r="BN116" i="20"/>
  <c r="BO116" i="20"/>
  <c r="BP116" i="20"/>
  <c r="BQ116" i="20"/>
  <c r="BR116" i="20"/>
  <c r="BS116" i="20"/>
  <c r="BT116" i="20"/>
  <c r="BU116" i="20"/>
  <c r="BV116" i="20"/>
  <c r="BW116" i="20"/>
  <c r="BX116" i="20"/>
  <c r="BY116" i="20"/>
  <c r="BZ116" i="20"/>
  <c r="CA116" i="20"/>
  <c r="CB116" i="20"/>
  <c r="AU117" i="20"/>
  <c r="AV117" i="20"/>
  <c r="AW117" i="20"/>
  <c r="AX117" i="20"/>
  <c r="AY117" i="20"/>
  <c r="AZ117" i="20"/>
  <c r="BA117" i="20"/>
  <c r="BB117" i="20"/>
  <c r="BC117" i="20"/>
  <c r="BD117" i="20"/>
  <c r="BE117" i="20"/>
  <c r="BF117" i="20"/>
  <c r="BG117" i="20"/>
  <c r="BH117" i="20"/>
  <c r="BI117" i="20"/>
  <c r="BJ117" i="20"/>
  <c r="BK117" i="20"/>
  <c r="BL117" i="20"/>
  <c r="BM117" i="20"/>
  <c r="BN117" i="20"/>
  <c r="BO117" i="20"/>
  <c r="BP117" i="20"/>
  <c r="BQ117" i="20"/>
  <c r="BR117" i="20"/>
  <c r="BS117" i="20"/>
  <c r="BT117" i="20"/>
  <c r="BU117" i="20"/>
  <c r="BV117" i="20"/>
  <c r="BW117" i="20"/>
  <c r="BX117" i="20"/>
  <c r="BY117" i="20"/>
  <c r="BZ117" i="20"/>
  <c r="CA117" i="20"/>
  <c r="CB117" i="20"/>
  <c r="AU118" i="20"/>
  <c r="AV118" i="20"/>
  <c r="AW118" i="20"/>
  <c r="AX118" i="20"/>
  <c r="AY118" i="20"/>
  <c r="AZ118" i="20"/>
  <c r="BA118" i="20"/>
  <c r="BB118" i="20"/>
  <c r="BC118" i="20"/>
  <c r="BD118" i="20"/>
  <c r="BE118" i="20"/>
  <c r="BF118" i="20"/>
  <c r="BG118" i="20"/>
  <c r="BH118" i="20"/>
  <c r="BI118" i="20"/>
  <c r="BJ118" i="20"/>
  <c r="BK118" i="20"/>
  <c r="BL118" i="20"/>
  <c r="BM118" i="20"/>
  <c r="BN118" i="20"/>
  <c r="BO118" i="20"/>
  <c r="BP118" i="20"/>
  <c r="BQ118" i="20"/>
  <c r="BR118" i="20"/>
  <c r="BS118" i="20"/>
  <c r="BT118" i="20"/>
  <c r="BU118" i="20"/>
  <c r="BV118" i="20"/>
  <c r="BW118" i="20"/>
  <c r="BX118" i="20"/>
  <c r="BY118" i="20"/>
  <c r="BZ118" i="20"/>
  <c r="CA118" i="20"/>
  <c r="CB118" i="20"/>
  <c r="CC118" i="20"/>
  <c r="AU119" i="20"/>
  <c r="AV119" i="20"/>
  <c r="AW119" i="20"/>
  <c r="AX119" i="20"/>
  <c r="CC119" i="20" s="1"/>
  <c r="AY119" i="20"/>
  <c r="AZ119" i="20"/>
  <c r="BA119" i="20"/>
  <c r="BB119" i="20"/>
  <c r="BC119" i="20"/>
  <c r="BD119" i="20"/>
  <c r="BE119" i="20"/>
  <c r="BF119" i="20"/>
  <c r="BG119" i="20"/>
  <c r="BH119" i="20"/>
  <c r="BI119" i="20"/>
  <c r="BJ119" i="20"/>
  <c r="BK119" i="20"/>
  <c r="BL119" i="20"/>
  <c r="BM119" i="20"/>
  <c r="BN119" i="20"/>
  <c r="BO119" i="20"/>
  <c r="BP119" i="20"/>
  <c r="BQ119" i="20"/>
  <c r="BR119" i="20"/>
  <c r="BS119" i="20"/>
  <c r="BT119" i="20"/>
  <c r="BU119" i="20"/>
  <c r="BV119" i="20"/>
  <c r="BW119" i="20"/>
  <c r="BX119" i="20"/>
  <c r="BY119" i="20"/>
  <c r="BZ119" i="20"/>
  <c r="CA119" i="20"/>
  <c r="CB119" i="20"/>
  <c r="AU120" i="20"/>
  <c r="AV120" i="20"/>
  <c r="AW120" i="20"/>
  <c r="AX120" i="20"/>
  <c r="AY120" i="20"/>
  <c r="AZ120" i="20"/>
  <c r="BA120" i="20"/>
  <c r="BB120" i="20"/>
  <c r="BC120" i="20"/>
  <c r="BD120" i="20"/>
  <c r="BE120" i="20"/>
  <c r="BF120" i="20"/>
  <c r="BG120" i="20"/>
  <c r="BH120" i="20"/>
  <c r="BI120" i="20"/>
  <c r="BJ120" i="20"/>
  <c r="BK120" i="20"/>
  <c r="BL120" i="20"/>
  <c r="BM120" i="20"/>
  <c r="BN120" i="20"/>
  <c r="BO120" i="20"/>
  <c r="BP120" i="20"/>
  <c r="BQ120" i="20"/>
  <c r="BR120" i="20"/>
  <c r="BS120" i="20"/>
  <c r="BT120" i="20"/>
  <c r="BU120" i="20"/>
  <c r="BV120" i="20"/>
  <c r="BW120" i="20"/>
  <c r="BX120" i="20"/>
  <c r="BY120" i="20"/>
  <c r="BZ120" i="20"/>
  <c r="CA120" i="20"/>
  <c r="CB120" i="20"/>
  <c r="AU121" i="20"/>
  <c r="AV121" i="20"/>
  <c r="AW121" i="20"/>
  <c r="AX121" i="20"/>
  <c r="AY121" i="20"/>
  <c r="AZ121" i="20"/>
  <c r="BA121" i="20"/>
  <c r="BB121" i="20"/>
  <c r="BC121" i="20"/>
  <c r="BD121" i="20"/>
  <c r="BE121" i="20"/>
  <c r="BF121" i="20"/>
  <c r="BG121" i="20"/>
  <c r="BH121" i="20"/>
  <c r="BI121" i="20"/>
  <c r="BJ121" i="20"/>
  <c r="BK121" i="20"/>
  <c r="BL121" i="20"/>
  <c r="BM121" i="20"/>
  <c r="BN121" i="20"/>
  <c r="BO121" i="20"/>
  <c r="BP121" i="20"/>
  <c r="BQ121" i="20"/>
  <c r="BR121" i="20"/>
  <c r="BS121" i="20"/>
  <c r="BT121" i="20"/>
  <c r="BU121" i="20"/>
  <c r="BV121" i="20"/>
  <c r="BW121" i="20"/>
  <c r="BX121" i="20"/>
  <c r="BY121" i="20"/>
  <c r="BZ121" i="20"/>
  <c r="CA121" i="20"/>
  <c r="CB121" i="20"/>
  <c r="CC121" i="20"/>
  <c r="AU122" i="20"/>
  <c r="AV122" i="20"/>
  <c r="AW122" i="20"/>
  <c r="AX122" i="20"/>
  <c r="CC122" i="20" s="1"/>
  <c r="AY122" i="20"/>
  <c r="AZ122" i="20"/>
  <c r="BA122" i="20"/>
  <c r="BB122" i="20"/>
  <c r="BC122" i="20"/>
  <c r="BD122" i="20"/>
  <c r="BE122" i="20"/>
  <c r="BF122" i="20"/>
  <c r="BG122" i="20"/>
  <c r="BH122" i="20"/>
  <c r="BI122" i="20"/>
  <c r="BJ122" i="20"/>
  <c r="BK122" i="20"/>
  <c r="BL122" i="20"/>
  <c r="BM122" i="20"/>
  <c r="BN122" i="20"/>
  <c r="BO122" i="20"/>
  <c r="BP122" i="20"/>
  <c r="BQ122" i="20"/>
  <c r="BR122" i="20"/>
  <c r="BS122" i="20"/>
  <c r="BT122" i="20"/>
  <c r="BU122" i="20"/>
  <c r="BV122" i="20"/>
  <c r="BW122" i="20"/>
  <c r="BX122" i="20"/>
  <c r="BY122" i="20"/>
  <c r="BZ122" i="20"/>
  <c r="CA122" i="20"/>
  <c r="CB122" i="20"/>
  <c r="AU123" i="20"/>
  <c r="CC123" i="20" s="1"/>
  <c r="AV123" i="20"/>
  <c r="AW123" i="20"/>
  <c r="AX123" i="20"/>
  <c r="AY123" i="20"/>
  <c r="AZ123" i="20"/>
  <c r="BA123" i="20"/>
  <c r="BB123" i="20"/>
  <c r="BC123" i="20"/>
  <c r="BD123" i="20"/>
  <c r="BE123" i="20"/>
  <c r="BF123" i="20"/>
  <c r="BG123" i="20"/>
  <c r="BH123" i="20"/>
  <c r="BI123" i="20"/>
  <c r="BJ123" i="20"/>
  <c r="BK123" i="20"/>
  <c r="BL123" i="20"/>
  <c r="BM123" i="20"/>
  <c r="BN123" i="20"/>
  <c r="BO123" i="20"/>
  <c r="BP123" i="20"/>
  <c r="BQ123" i="20"/>
  <c r="BR123" i="20"/>
  <c r="BS123" i="20"/>
  <c r="BT123" i="20"/>
  <c r="BU123" i="20"/>
  <c r="BV123" i="20"/>
  <c r="BW123" i="20"/>
  <c r="BX123" i="20"/>
  <c r="BY123" i="20"/>
  <c r="BZ123" i="20"/>
  <c r="CA123" i="20"/>
  <c r="CB123" i="20"/>
  <c r="AU124" i="20"/>
  <c r="AV124" i="20"/>
  <c r="AW124" i="20"/>
  <c r="AX124" i="20"/>
  <c r="AY124" i="20"/>
  <c r="AZ124" i="20"/>
  <c r="BA124" i="20"/>
  <c r="BB124" i="20"/>
  <c r="BC124" i="20"/>
  <c r="BD124" i="20"/>
  <c r="BE124" i="20"/>
  <c r="BF124" i="20"/>
  <c r="BG124" i="20"/>
  <c r="BH124" i="20"/>
  <c r="BI124" i="20"/>
  <c r="BJ124" i="20"/>
  <c r="BK124" i="20"/>
  <c r="BL124" i="20"/>
  <c r="BM124" i="20"/>
  <c r="BN124" i="20"/>
  <c r="BO124" i="20"/>
  <c r="BP124" i="20"/>
  <c r="BQ124" i="20"/>
  <c r="BR124" i="20"/>
  <c r="BS124" i="20"/>
  <c r="BT124" i="20"/>
  <c r="BU124" i="20"/>
  <c r="BV124" i="20"/>
  <c r="BW124" i="20"/>
  <c r="BX124" i="20"/>
  <c r="BY124" i="20"/>
  <c r="BZ124" i="20"/>
  <c r="CA124" i="20"/>
  <c r="CB124" i="20"/>
  <c r="AU125" i="20"/>
  <c r="AV125" i="20"/>
  <c r="AW125" i="20"/>
  <c r="AX125" i="20"/>
  <c r="CC125" i="20" s="1"/>
  <c r="AY125" i="20"/>
  <c r="AZ125" i="20"/>
  <c r="BA125" i="20"/>
  <c r="BB125" i="20"/>
  <c r="BC125" i="20"/>
  <c r="BD125" i="20"/>
  <c r="BE125" i="20"/>
  <c r="BF125" i="20"/>
  <c r="BG125" i="20"/>
  <c r="BH125" i="20"/>
  <c r="BI125" i="20"/>
  <c r="BJ125" i="20"/>
  <c r="BK125" i="20"/>
  <c r="BL125" i="20"/>
  <c r="BM125" i="20"/>
  <c r="BN125" i="20"/>
  <c r="BO125" i="20"/>
  <c r="BP125" i="20"/>
  <c r="BQ125" i="20"/>
  <c r="BR125" i="20"/>
  <c r="BS125" i="20"/>
  <c r="BT125" i="20"/>
  <c r="BU125" i="20"/>
  <c r="BV125" i="20"/>
  <c r="BW125" i="20"/>
  <c r="BX125" i="20"/>
  <c r="BY125" i="20"/>
  <c r="BZ125" i="20"/>
  <c r="CA125" i="20"/>
  <c r="CB125" i="20"/>
  <c r="AU126" i="20"/>
  <c r="CC126" i="20" s="1"/>
  <c r="AV126" i="20"/>
  <c r="AW126" i="20"/>
  <c r="AX126" i="20"/>
  <c r="AY126" i="20"/>
  <c r="AZ126" i="20"/>
  <c r="BA126" i="20"/>
  <c r="BB126" i="20"/>
  <c r="BC126" i="20"/>
  <c r="BD126" i="20"/>
  <c r="BE126" i="20"/>
  <c r="BF126" i="20"/>
  <c r="BG126" i="20"/>
  <c r="BH126" i="20"/>
  <c r="BI126" i="20"/>
  <c r="BJ126" i="20"/>
  <c r="BK126" i="20"/>
  <c r="BL126" i="20"/>
  <c r="BM126" i="20"/>
  <c r="BN126" i="20"/>
  <c r="BO126" i="20"/>
  <c r="BP126" i="20"/>
  <c r="BQ126" i="20"/>
  <c r="BR126" i="20"/>
  <c r="BS126" i="20"/>
  <c r="BT126" i="20"/>
  <c r="BU126" i="20"/>
  <c r="BV126" i="20"/>
  <c r="BW126" i="20"/>
  <c r="BX126" i="20"/>
  <c r="BY126" i="20"/>
  <c r="BZ126" i="20"/>
  <c r="CA126" i="20"/>
  <c r="CB126" i="20"/>
  <c r="AU127" i="20"/>
  <c r="AV127" i="20"/>
  <c r="CC127" i="20" s="1"/>
  <c r="AW127" i="20"/>
  <c r="AX127" i="20"/>
  <c r="AY127" i="20"/>
  <c r="AZ127" i="20"/>
  <c r="BA127" i="20"/>
  <c r="BB127" i="20"/>
  <c r="BC127" i="20"/>
  <c r="BD127" i="20"/>
  <c r="BE127" i="20"/>
  <c r="BF127" i="20"/>
  <c r="BG127" i="20"/>
  <c r="BH127" i="20"/>
  <c r="BI127" i="20"/>
  <c r="BJ127" i="20"/>
  <c r="BK127" i="20"/>
  <c r="BL127" i="20"/>
  <c r="BM127" i="20"/>
  <c r="BN127" i="20"/>
  <c r="BO127" i="20"/>
  <c r="BP127" i="20"/>
  <c r="BQ127" i="20"/>
  <c r="BR127" i="20"/>
  <c r="BS127" i="20"/>
  <c r="BT127" i="20"/>
  <c r="BU127" i="20"/>
  <c r="BV127" i="20"/>
  <c r="BW127" i="20"/>
  <c r="BX127" i="20"/>
  <c r="BY127" i="20"/>
  <c r="BZ127" i="20"/>
  <c r="CA127" i="20"/>
  <c r="CB127" i="20"/>
  <c r="AU128" i="20"/>
  <c r="AV128" i="20"/>
  <c r="AW128" i="20"/>
  <c r="AX128" i="20"/>
  <c r="AY128" i="20"/>
  <c r="AZ128" i="20"/>
  <c r="BA128" i="20"/>
  <c r="BB128" i="20"/>
  <c r="BC128" i="20"/>
  <c r="BD128" i="20"/>
  <c r="BE128" i="20"/>
  <c r="BF128" i="20"/>
  <c r="BG128" i="20"/>
  <c r="BH128" i="20"/>
  <c r="BI128" i="20"/>
  <c r="BJ128" i="20"/>
  <c r="BK128" i="20"/>
  <c r="BL128" i="20"/>
  <c r="BM128" i="20"/>
  <c r="BN128" i="20"/>
  <c r="BO128" i="20"/>
  <c r="BP128" i="20"/>
  <c r="BQ128" i="20"/>
  <c r="BR128" i="20"/>
  <c r="BS128" i="20"/>
  <c r="BT128" i="20"/>
  <c r="BU128" i="20"/>
  <c r="BV128" i="20"/>
  <c r="BW128" i="20"/>
  <c r="BX128" i="20"/>
  <c r="BY128" i="20"/>
  <c r="BZ128" i="20"/>
  <c r="CA128" i="20"/>
  <c r="CB128" i="20"/>
  <c r="AU129" i="20"/>
  <c r="CC129" i="20" s="1"/>
  <c r="AV129" i="20"/>
  <c r="AW129" i="20"/>
  <c r="AX129" i="20"/>
  <c r="AY129" i="20"/>
  <c r="AZ129" i="20"/>
  <c r="BA129" i="20"/>
  <c r="BB129" i="20"/>
  <c r="BC129" i="20"/>
  <c r="BD129" i="20"/>
  <c r="BE129" i="20"/>
  <c r="BF129" i="20"/>
  <c r="BG129" i="20"/>
  <c r="BH129" i="20"/>
  <c r="BI129" i="20"/>
  <c r="BJ129" i="20"/>
  <c r="BK129" i="20"/>
  <c r="BL129" i="20"/>
  <c r="BM129" i="20"/>
  <c r="BN129" i="20"/>
  <c r="BO129" i="20"/>
  <c r="BP129" i="20"/>
  <c r="BQ129" i="20"/>
  <c r="BR129" i="20"/>
  <c r="BS129" i="20"/>
  <c r="BT129" i="20"/>
  <c r="BU129" i="20"/>
  <c r="BV129" i="20"/>
  <c r="BW129" i="20"/>
  <c r="BX129" i="20"/>
  <c r="BY129" i="20"/>
  <c r="BZ129" i="20"/>
  <c r="CA129" i="20"/>
  <c r="CB129" i="20"/>
  <c r="AU130" i="20"/>
  <c r="AV130" i="20"/>
  <c r="CC130" i="20" s="1"/>
  <c r="AW130" i="20"/>
  <c r="AX130" i="20"/>
  <c r="AY130" i="20"/>
  <c r="AZ130" i="20"/>
  <c r="BA130" i="20"/>
  <c r="BB130" i="20"/>
  <c r="BC130" i="20"/>
  <c r="BD130" i="20"/>
  <c r="BE130" i="20"/>
  <c r="BF130" i="20"/>
  <c r="BG130" i="20"/>
  <c r="BH130" i="20"/>
  <c r="BI130" i="20"/>
  <c r="BJ130" i="20"/>
  <c r="BK130" i="20"/>
  <c r="BL130" i="20"/>
  <c r="BM130" i="20"/>
  <c r="BN130" i="20"/>
  <c r="BO130" i="20"/>
  <c r="BP130" i="20"/>
  <c r="BQ130" i="20"/>
  <c r="BR130" i="20"/>
  <c r="BS130" i="20"/>
  <c r="BT130" i="20"/>
  <c r="BU130" i="20"/>
  <c r="BV130" i="20"/>
  <c r="BW130" i="20"/>
  <c r="BX130" i="20"/>
  <c r="BY130" i="20"/>
  <c r="BZ130" i="20"/>
  <c r="CA130" i="20"/>
  <c r="CB130" i="20"/>
  <c r="AU131" i="20"/>
  <c r="AV131" i="20"/>
  <c r="AW131" i="20"/>
  <c r="AX131" i="20"/>
  <c r="AY131" i="20"/>
  <c r="AZ131" i="20"/>
  <c r="BA131" i="20"/>
  <c r="BB131" i="20"/>
  <c r="BC131" i="20"/>
  <c r="BD131" i="20"/>
  <c r="BE131" i="20"/>
  <c r="BF131" i="20"/>
  <c r="BG131" i="20"/>
  <c r="BH131" i="20"/>
  <c r="BI131" i="20"/>
  <c r="BJ131" i="20"/>
  <c r="BK131" i="20"/>
  <c r="BL131" i="20"/>
  <c r="BM131" i="20"/>
  <c r="BN131" i="20"/>
  <c r="BO131" i="20"/>
  <c r="BP131" i="20"/>
  <c r="BQ131" i="20"/>
  <c r="BR131" i="20"/>
  <c r="BS131" i="20"/>
  <c r="BT131" i="20"/>
  <c r="BU131" i="20"/>
  <c r="BV131" i="20"/>
  <c r="BW131" i="20"/>
  <c r="BX131" i="20"/>
  <c r="BY131" i="20"/>
  <c r="BZ131" i="20"/>
  <c r="CA131" i="20"/>
  <c r="CB131" i="20"/>
  <c r="CC131" i="20"/>
  <c r="AU132" i="20"/>
  <c r="AV132" i="20"/>
  <c r="AW132" i="20"/>
  <c r="AX132" i="20"/>
  <c r="AY132" i="20"/>
  <c r="AZ132" i="20"/>
  <c r="BA132" i="20"/>
  <c r="BB132" i="20"/>
  <c r="BC132" i="20"/>
  <c r="BD132" i="20"/>
  <c r="BE132" i="20"/>
  <c r="BF132" i="20"/>
  <c r="BG132" i="20"/>
  <c r="BH132" i="20"/>
  <c r="BI132" i="20"/>
  <c r="BJ132" i="20"/>
  <c r="BK132" i="20"/>
  <c r="BL132" i="20"/>
  <c r="BM132" i="20"/>
  <c r="BN132" i="20"/>
  <c r="BO132" i="20"/>
  <c r="BP132" i="20"/>
  <c r="BQ132" i="20"/>
  <c r="BR132" i="20"/>
  <c r="BS132" i="20"/>
  <c r="BT132" i="20"/>
  <c r="BU132" i="20"/>
  <c r="BV132" i="20"/>
  <c r="BW132" i="20"/>
  <c r="BX132" i="20"/>
  <c r="BY132" i="20"/>
  <c r="BZ132" i="20"/>
  <c r="CA132" i="20"/>
  <c r="CB132" i="20"/>
  <c r="AU133" i="20"/>
  <c r="AV133" i="20"/>
  <c r="AW133" i="20"/>
  <c r="AX133" i="20"/>
  <c r="AY133" i="20"/>
  <c r="AZ133" i="20"/>
  <c r="BA133" i="20"/>
  <c r="BB133" i="20"/>
  <c r="BC133" i="20"/>
  <c r="BD133" i="20"/>
  <c r="BE133" i="20"/>
  <c r="BF133" i="20"/>
  <c r="BG133" i="20"/>
  <c r="BH133" i="20"/>
  <c r="BI133" i="20"/>
  <c r="BJ133" i="20"/>
  <c r="BK133" i="20"/>
  <c r="BL133" i="20"/>
  <c r="BM133" i="20"/>
  <c r="BN133" i="20"/>
  <c r="BO133" i="20"/>
  <c r="BP133" i="20"/>
  <c r="BQ133" i="20"/>
  <c r="BR133" i="20"/>
  <c r="BS133" i="20"/>
  <c r="BT133" i="20"/>
  <c r="BU133" i="20"/>
  <c r="BV133" i="20"/>
  <c r="BW133" i="20"/>
  <c r="BX133" i="20"/>
  <c r="BY133" i="20"/>
  <c r="BZ133" i="20"/>
  <c r="CA133" i="20"/>
  <c r="CB133" i="20"/>
  <c r="AU134" i="20"/>
  <c r="AV134" i="20"/>
  <c r="AW134" i="20"/>
  <c r="AX134" i="20"/>
  <c r="CC134" i="20" s="1"/>
  <c r="AY134" i="20"/>
  <c r="AZ134" i="20"/>
  <c r="BA134" i="20"/>
  <c r="BB134" i="20"/>
  <c r="BC134" i="20"/>
  <c r="BD134" i="20"/>
  <c r="BE134" i="20"/>
  <c r="BF134" i="20"/>
  <c r="BG134" i="20"/>
  <c r="BH134" i="20"/>
  <c r="BI134" i="20"/>
  <c r="BJ134" i="20"/>
  <c r="BK134" i="20"/>
  <c r="BL134" i="20"/>
  <c r="BM134" i="20"/>
  <c r="BN134" i="20"/>
  <c r="BO134" i="20"/>
  <c r="BP134" i="20"/>
  <c r="BQ134" i="20"/>
  <c r="BR134" i="20"/>
  <c r="BS134" i="20"/>
  <c r="BT134" i="20"/>
  <c r="BU134" i="20"/>
  <c r="BV134" i="20"/>
  <c r="BW134" i="20"/>
  <c r="BX134" i="20"/>
  <c r="BY134" i="20"/>
  <c r="BZ134" i="20"/>
  <c r="CA134" i="20"/>
  <c r="CB134" i="20"/>
  <c r="AU135" i="20"/>
  <c r="CC135" i="20" s="1"/>
  <c r="AV135" i="20"/>
  <c r="AW135" i="20"/>
  <c r="AX135" i="20"/>
  <c r="AY135" i="20"/>
  <c r="AZ135" i="20"/>
  <c r="BA135" i="20"/>
  <c r="BB135" i="20"/>
  <c r="BC135" i="20"/>
  <c r="BD135" i="20"/>
  <c r="BE135" i="20"/>
  <c r="BF135" i="20"/>
  <c r="BG135" i="20"/>
  <c r="BH135" i="20"/>
  <c r="BI135" i="20"/>
  <c r="BJ135" i="20"/>
  <c r="BK135" i="20"/>
  <c r="BL135" i="20"/>
  <c r="BM135" i="20"/>
  <c r="BN135" i="20"/>
  <c r="BO135" i="20"/>
  <c r="BP135" i="20"/>
  <c r="BQ135" i="20"/>
  <c r="BR135" i="20"/>
  <c r="BS135" i="20"/>
  <c r="BT135" i="20"/>
  <c r="BU135" i="20"/>
  <c r="BV135" i="20"/>
  <c r="BW135" i="20"/>
  <c r="BX135" i="20"/>
  <c r="BY135" i="20"/>
  <c r="BZ135" i="20"/>
  <c r="CA135" i="20"/>
  <c r="CB135" i="20"/>
  <c r="AU136" i="20"/>
  <c r="AV136" i="20"/>
  <c r="AW136" i="20"/>
  <c r="AX136" i="20"/>
  <c r="AY136" i="20"/>
  <c r="AZ136" i="20"/>
  <c r="BA136" i="20"/>
  <c r="BB136" i="20"/>
  <c r="BC136" i="20"/>
  <c r="BD136" i="20"/>
  <c r="BE136" i="20"/>
  <c r="BF136" i="20"/>
  <c r="BG136" i="20"/>
  <c r="BH136" i="20"/>
  <c r="BI136" i="20"/>
  <c r="BJ136" i="20"/>
  <c r="BK136" i="20"/>
  <c r="BL136" i="20"/>
  <c r="BM136" i="20"/>
  <c r="BN136" i="20"/>
  <c r="BO136" i="20"/>
  <c r="BP136" i="20"/>
  <c r="BQ136" i="20"/>
  <c r="BR136" i="20"/>
  <c r="BS136" i="20"/>
  <c r="BT136" i="20"/>
  <c r="BU136" i="20"/>
  <c r="BV136" i="20"/>
  <c r="BW136" i="20"/>
  <c r="BX136" i="20"/>
  <c r="BY136" i="20"/>
  <c r="BZ136" i="20"/>
  <c r="CA136" i="20"/>
  <c r="CB136" i="20"/>
  <c r="AU137" i="20"/>
  <c r="AV137" i="20"/>
  <c r="AW137" i="20"/>
  <c r="AX137" i="20"/>
  <c r="CC137" i="20" s="1"/>
  <c r="AY137" i="20"/>
  <c r="AZ137" i="20"/>
  <c r="BA137" i="20"/>
  <c r="BB137" i="20"/>
  <c r="BC137" i="20"/>
  <c r="BD137" i="20"/>
  <c r="BE137" i="20"/>
  <c r="BF137" i="20"/>
  <c r="BG137" i="20"/>
  <c r="BH137" i="20"/>
  <c r="BI137" i="20"/>
  <c r="BJ137" i="20"/>
  <c r="BK137" i="20"/>
  <c r="BL137" i="20"/>
  <c r="BM137" i="20"/>
  <c r="BN137" i="20"/>
  <c r="BO137" i="20"/>
  <c r="BP137" i="20"/>
  <c r="BQ137" i="20"/>
  <c r="BR137" i="20"/>
  <c r="BS137" i="20"/>
  <c r="BT137" i="20"/>
  <c r="BU137" i="20"/>
  <c r="BV137" i="20"/>
  <c r="BW137" i="20"/>
  <c r="BX137" i="20"/>
  <c r="BY137" i="20"/>
  <c r="BZ137" i="20"/>
  <c r="CA137" i="20"/>
  <c r="CB137" i="20"/>
  <c r="AU138" i="20"/>
  <c r="CC138" i="20" s="1"/>
  <c r="AV138" i="20"/>
  <c r="AW138" i="20"/>
  <c r="AX138" i="20"/>
  <c r="AY138" i="20"/>
  <c r="AZ138" i="20"/>
  <c r="BA138" i="20"/>
  <c r="BB138" i="20"/>
  <c r="BC138" i="20"/>
  <c r="BD138" i="20"/>
  <c r="BE138" i="20"/>
  <c r="BF138" i="20"/>
  <c r="BG138" i="20"/>
  <c r="BH138" i="20"/>
  <c r="BI138" i="20"/>
  <c r="BJ138" i="20"/>
  <c r="BK138" i="20"/>
  <c r="BL138" i="20"/>
  <c r="BM138" i="20"/>
  <c r="BN138" i="20"/>
  <c r="BO138" i="20"/>
  <c r="BP138" i="20"/>
  <c r="BQ138" i="20"/>
  <c r="BR138" i="20"/>
  <c r="BS138" i="20"/>
  <c r="BT138" i="20"/>
  <c r="BU138" i="20"/>
  <c r="BV138" i="20"/>
  <c r="BW138" i="20"/>
  <c r="BX138" i="20"/>
  <c r="BY138" i="20"/>
  <c r="BZ138" i="20"/>
  <c r="CA138" i="20"/>
  <c r="CB138" i="20"/>
  <c r="AU139" i="20"/>
  <c r="AV139" i="20"/>
  <c r="CC139" i="20" s="1"/>
  <c r="AW139" i="20"/>
  <c r="AX139" i="20"/>
  <c r="AY139" i="20"/>
  <c r="AZ139" i="20"/>
  <c r="BA139" i="20"/>
  <c r="BB139" i="20"/>
  <c r="BC139" i="20"/>
  <c r="BD139" i="20"/>
  <c r="BE139" i="20"/>
  <c r="BF139" i="20"/>
  <c r="BG139" i="20"/>
  <c r="BH139" i="20"/>
  <c r="BI139" i="20"/>
  <c r="BJ139" i="20"/>
  <c r="BK139" i="20"/>
  <c r="BL139" i="20"/>
  <c r="BM139" i="20"/>
  <c r="BN139" i="20"/>
  <c r="BO139" i="20"/>
  <c r="BP139" i="20"/>
  <c r="BQ139" i="20"/>
  <c r="BR139" i="20"/>
  <c r="BS139" i="20"/>
  <c r="BT139" i="20"/>
  <c r="BU139" i="20"/>
  <c r="BV139" i="20"/>
  <c r="BW139" i="20"/>
  <c r="BX139" i="20"/>
  <c r="BY139" i="20"/>
  <c r="BZ139" i="20"/>
  <c r="CA139" i="20"/>
  <c r="CB139" i="20"/>
  <c r="AU140" i="20"/>
  <c r="AV140" i="20"/>
  <c r="AW140" i="20"/>
  <c r="AX140" i="20"/>
  <c r="AY140" i="20"/>
  <c r="AZ140" i="20"/>
  <c r="BA140" i="20"/>
  <c r="BB140" i="20"/>
  <c r="BC140" i="20"/>
  <c r="BD140" i="20"/>
  <c r="BE140" i="20"/>
  <c r="BF140" i="20"/>
  <c r="BG140" i="20"/>
  <c r="BH140" i="20"/>
  <c r="BI140" i="20"/>
  <c r="BJ140" i="20"/>
  <c r="BK140" i="20"/>
  <c r="BL140" i="20"/>
  <c r="BM140" i="20"/>
  <c r="BN140" i="20"/>
  <c r="BO140" i="20"/>
  <c r="BP140" i="20"/>
  <c r="BQ140" i="20"/>
  <c r="BR140" i="20"/>
  <c r="BS140" i="20"/>
  <c r="BT140" i="20"/>
  <c r="BU140" i="20"/>
  <c r="BV140" i="20"/>
  <c r="BW140" i="20"/>
  <c r="BX140" i="20"/>
  <c r="BY140" i="20"/>
  <c r="BZ140" i="20"/>
  <c r="CA140" i="20"/>
  <c r="CB140" i="20"/>
  <c r="AU141" i="20"/>
  <c r="CC141" i="20" s="1"/>
  <c r="AV141" i="20"/>
  <c r="AW141" i="20"/>
  <c r="AX141" i="20"/>
  <c r="AY141" i="20"/>
  <c r="AZ141" i="20"/>
  <c r="BA141" i="20"/>
  <c r="BB141" i="20"/>
  <c r="BC141" i="20"/>
  <c r="BD141" i="20"/>
  <c r="BE141" i="20"/>
  <c r="BF141" i="20"/>
  <c r="BG141" i="20"/>
  <c r="BH141" i="20"/>
  <c r="BI141" i="20"/>
  <c r="BJ141" i="20"/>
  <c r="BK141" i="20"/>
  <c r="BL141" i="20"/>
  <c r="BM141" i="20"/>
  <c r="BN141" i="20"/>
  <c r="BO141" i="20"/>
  <c r="BP141" i="20"/>
  <c r="BQ141" i="20"/>
  <c r="BR141" i="20"/>
  <c r="BS141" i="20"/>
  <c r="BT141" i="20"/>
  <c r="BU141" i="20"/>
  <c r="BV141" i="20"/>
  <c r="BW141" i="20"/>
  <c r="BX141" i="20"/>
  <c r="BY141" i="20"/>
  <c r="BZ141" i="20"/>
  <c r="CA141" i="20"/>
  <c r="CB141" i="20"/>
  <c r="AU142" i="20"/>
  <c r="AV142" i="20"/>
  <c r="CC142" i="20" s="1"/>
  <c r="AW142" i="20"/>
  <c r="AX142" i="20"/>
  <c r="AY142" i="20"/>
  <c r="AZ142" i="20"/>
  <c r="BA142" i="20"/>
  <c r="BB142" i="20"/>
  <c r="BC142" i="20"/>
  <c r="BD142" i="20"/>
  <c r="BE142" i="20"/>
  <c r="BF142" i="20"/>
  <c r="BG142" i="20"/>
  <c r="BH142" i="20"/>
  <c r="BI142" i="20"/>
  <c r="BJ142" i="20"/>
  <c r="BK142" i="20"/>
  <c r="BL142" i="20"/>
  <c r="BM142" i="20"/>
  <c r="BN142" i="20"/>
  <c r="BO142" i="20"/>
  <c r="BP142" i="20"/>
  <c r="BQ142" i="20"/>
  <c r="BR142" i="20"/>
  <c r="BS142" i="20"/>
  <c r="BT142" i="20"/>
  <c r="BU142" i="20"/>
  <c r="BV142" i="20"/>
  <c r="BW142" i="20"/>
  <c r="BX142" i="20"/>
  <c r="BY142" i="20"/>
  <c r="BZ142" i="20"/>
  <c r="CA142" i="20"/>
  <c r="CB142" i="20"/>
  <c r="AU143" i="20"/>
  <c r="AV143" i="20"/>
  <c r="AW143" i="20"/>
  <c r="AX143" i="20"/>
  <c r="AY143" i="20"/>
  <c r="AZ143" i="20"/>
  <c r="BA143" i="20"/>
  <c r="BB143" i="20"/>
  <c r="BC143" i="20"/>
  <c r="BD143" i="20"/>
  <c r="BE143" i="20"/>
  <c r="BF143" i="20"/>
  <c r="BG143" i="20"/>
  <c r="BH143" i="20"/>
  <c r="BI143" i="20"/>
  <c r="BJ143" i="20"/>
  <c r="BK143" i="20"/>
  <c r="BL143" i="20"/>
  <c r="BM143" i="20"/>
  <c r="BN143" i="20"/>
  <c r="BO143" i="20"/>
  <c r="BP143" i="20"/>
  <c r="BQ143" i="20"/>
  <c r="BR143" i="20"/>
  <c r="BS143" i="20"/>
  <c r="BT143" i="20"/>
  <c r="BU143" i="20"/>
  <c r="BV143" i="20"/>
  <c r="BW143" i="20"/>
  <c r="BX143" i="20"/>
  <c r="BY143" i="20"/>
  <c r="BZ143" i="20"/>
  <c r="CA143" i="20"/>
  <c r="CB143" i="20"/>
  <c r="CC143" i="20"/>
  <c r="AU144" i="20"/>
  <c r="AV144" i="20"/>
  <c r="AW144" i="20"/>
  <c r="AX144" i="20"/>
  <c r="AY144" i="20"/>
  <c r="AZ144" i="20"/>
  <c r="BA144" i="20"/>
  <c r="BB144" i="20"/>
  <c r="BC144" i="20"/>
  <c r="BD144" i="20"/>
  <c r="BE144" i="20"/>
  <c r="BF144" i="20"/>
  <c r="BG144" i="20"/>
  <c r="BH144" i="20"/>
  <c r="BI144" i="20"/>
  <c r="BJ144" i="20"/>
  <c r="BK144" i="20"/>
  <c r="BL144" i="20"/>
  <c r="BM144" i="20"/>
  <c r="BN144" i="20"/>
  <c r="BO144" i="20"/>
  <c r="BP144" i="20"/>
  <c r="BQ144" i="20"/>
  <c r="BR144" i="20"/>
  <c r="BS144" i="20"/>
  <c r="BT144" i="20"/>
  <c r="BU144" i="20"/>
  <c r="BV144" i="20"/>
  <c r="BW144" i="20"/>
  <c r="BX144" i="20"/>
  <c r="BY144" i="20"/>
  <c r="BZ144" i="20"/>
  <c r="CA144" i="20"/>
  <c r="CB144" i="20"/>
  <c r="AU145" i="20"/>
  <c r="AV145" i="20"/>
  <c r="CC145" i="20" s="1"/>
  <c r="AW145" i="20"/>
  <c r="AX145" i="20"/>
  <c r="AY145" i="20"/>
  <c r="AZ145" i="20"/>
  <c r="BA145" i="20"/>
  <c r="BB145" i="20"/>
  <c r="BC145" i="20"/>
  <c r="BD145" i="20"/>
  <c r="BE145" i="20"/>
  <c r="BF145" i="20"/>
  <c r="BG145" i="20"/>
  <c r="BH145" i="20"/>
  <c r="BI145" i="20"/>
  <c r="BJ145" i="20"/>
  <c r="BK145" i="20"/>
  <c r="BL145" i="20"/>
  <c r="BM145" i="20"/>
  <c r="BN145" i="20"/>
  <c r="BO145" i="20"/>
  <c r="BP145" i="20"/>
  <c r="BQ145" i="20"/>
  <c r="BR145" i="20"/>
  <c r="BS145" i="20"/>
  <c r="BT145" i="20"/>
  <c r="BU145" i="20"/>
  <c r="BV145" i="20"/>
  <c r="BW145" i="20"/>
  <c r="BX145" i="20"/>
  <c r="BY145" i="20"/>
  <c r="BZ145" i="20"/>
  <c r="CA145" i="20"/>
  <c r="CB145" i="20"/>
  <c r="AU146" i="20"/>
  <c r="AV146" i="20"/>
  <c r="AW146" i="20"/>
  <c r="AX146" i="20"/>
  <c r="AY146" i="20"/>
  <c r="AZ146" i="20"/>
  <c r="BA146" i="20"/>
  <c r="BB146" i="20"/>
  <c r="BC146" i="20"/>
  <c r="BD146" i="20"/>
  <c r="BE146" i="20"/>
  <c r="BF146" i="20"/>
  <c r="BG146" i="20"/>
  <c r="BH146" i="20"/>
  <c r="BI146" i="20"/>
  <c r="BJ146" i="20"/>
  <c r="BK146" i="20"/>
  <c r="BL146" i="20"/>
  <c r="BM146" i="20"/>
  <c r="BN146" i="20"/>
  <c r="BO146" i="20"/>
  <c r="BP146" i="20"/>
  <c r="BQ146" i="20"/>
  <c r="BR146" i="20"/>
  <c r="BS146" i="20"/>
  <c r="BT146" i="20"/>
  <c r="BU146" i="20"/>
  <c r="BV146" i="20"/>
  <c r="BW146" i="20"/>
  <c r="BX146" i="20"/>
  <c r="BY146" i="20"/>
  <c r="BZ146" i="20"/>
  <c r="CA146" i="20"/>
  <c r="CB146" i="20"/>
  <c r="CC146" i="20"/>
  <c r="AU147" i="20"/>
  <c r="AV147" i="20"/>
  <c r="AW147" i="20"/>
  <c r="AX147" i="20"/>
  <c r="CC147" i="20" s="1"/>
  <c r="AY147" i="20"/>
  <c r="AZ147" i="20"/>
  <c r="BA147" i="20"/>
  <c r="BB147" i="20"/>
  <c r="BC147" i="20"/>
  <c r="BD147" i="20"/>
  <c r="BE147" i="20"/>
  <c r="BF147" i="20"/>
  <c r="BG147" i="20"/>
  <c r="BH147" i="20"/>
  <c r="BI147" i="20"/>
  <c r="BJ147" i="20"/>
  <c r="BK147" i="20"/>
  <c r="BL147" i="20"/>
  <c r="BM147" i="20"/>
  <c r="BN147" i="20"/>
  <c r="BO147" i="20"/>
  <c r="BP147" i="20"/>
  <c r="BQ147" i="20"/>
  <c r="BR147" i="20"/>
  <c r="BS147" i="20"/>
  <c r="BT147" i="20"/>
  <c r="BU147" i="20"/>
  <c r="BV147" i="20"/>
  <c r="BW147" i="20"/>
  <c r="BX147" i="20"/>
  <c r="BY147" i="20"/>
  <c r="BZ147" i="20"/>
  <c r="CA147" i="20"/>
  <c r="CB147" i="20"/>
  <c r="AU148" i="20"/>
  <c r="AV148" i="20"/>
  <c r="AW148" i="20"/>
  <c r="AX148" i="20"/>
  <c r="AY148" i="20"/>
  <c r="AZ148" i="20"/>
  <c r="BA148" i="20"/>
  <c r="BB148" i="20"/>
  <c r="BC148" i="20"/>
  <c r="BD148" i="20"/>
  <c r="BE148" i="20"/>
  <c r="BF148" i="20"/>
  <c r="BG148" i="20"/>
  <c r="BH148" i="20"/>
  <c r="BI148" i="20"/>
  <c r="BJ148" i="20"/>
  <c r="BK148" i="20"/>
  <c r="BL148" i="20"/>
  <c r="BM148" i="20"/>
  <c r="BN148" i="20"/>
  <c r="BO148" i="20"/>
  <c r="BP148" i="20"/>
  <c r="BQ148" i="20"/>
  <c r="BR148" i="20"/>
  <c r="BS148" i="20"/>
  <c r="BT148" i="20"/>
  <c r="BU148" i="20"/>
  <c r="BV148" i="20"/>
  <c r="BW148" i="20"/>
  <c r="BX148" i="20"/>
  <c r="BY148" i="20"/>
  <c r="BZ148" i="20"/>
  <c r="CA148" i="20"/>
  <c r="CB148" i="20"/>
  <c r="AU149" i="20"/>
  <c r="AV149" i="20"/>
  <c r="AW149" i="20"/>
  <c r="AX149" i="20"/>
  <c r="AY149" i="20"/>
  <c r="AZ149" i="20"/>
  <c r="BA149" i="20"/>
  <c r="BB149" i="20"/>
  <c r="BC149" i="20"/>
  <c r="BD149" i="20"/>
  <c r="BE149" i="20"/>
  <c r="BF149" i="20"/>
  <c r="BG149" i="20"/>
  <c r="BH149" i="20"/>
  <c r="BI149" i="20"/>
  <c r="BJ149" i="20"/>
  <c r="BK149" i="20"/>
  <c r="BL149" i="20"/>
  <c r="BM149" i="20"/>
  <c r="BN149" i="20"/>
  <c r="BO149" i="20"/>
  <c r="BP149" i="20"/>
  <c r="BQ149" i="20"/>
  <c r="BR149" i="20"/>
  <c r="BS149" i="20"/>
  <c r="BT149" i="20"/>
  <c r="BU149" i="20"/>
  <c r="BV149" i="20"/>
  <c r="BW149" i="20"/>
  <c r="BX149" i="20"/>
  <c r="BY149" i="20"/>
  <c r="BZ149" i="20"/>
  <c r="CA149" i="20"/>
  <c r="CB149" i="20"/>
  <c r="AU150" i="20"/>
  <c r="CC150" i="20" s="1"/>
  <c r="AV150" i="20"/>
  <c r="AW150" i="20"/>
  <c r="AX150" i="20"/>
  <c r="AY150" i="20"/>
  <c r="AZ150" i="20"/>
  <c r="BA150" i="20"/>
  <c r="BB150" i="20"/>
  <c r="BC150" i="20"/>
  <c r="BD150" i="20"/>
  <c r="BE150" i="20"/>
  <c r="BF150" i="20"/>
  <c r="BG150" i="20"/>
  <c r="BH150" i="20"/>
  <c r="BI150" i="20"/>
  <c r="BJ150" i="20"/>
  <c r="BK150" i="20"/>
  <c r="BL150" i="20"/>
  <c r="BM150" i="20"/>
  <c r="BN150" i="20"/>
  <c r="BO150" i="20"/>
  <c r="BP150" i="20"/>
  <c r="BQ150" i="20"/>
  <c r="BR150" i="20"/>
  <c r="BS150" i="20"/>
  <c r="BT150" i="20"/>
  <c r="BU150" i="20"/>
  <c r="BV150" i="20"/>
  <c r="BW150" i="20"/>
  <c r="BX150" i="20"/>
  <c r="BY150" i="20"/>
  <c r="BZ150" i="20"/>
  <c r="CA150" i="20"/>
  <c r="CB150" i="20"/>
  <c r="AU151" i="20"/>
  <c r="AV151" i="20"/>
  <c r="CC151" i="20" s="1"/>
  <c r="AW151" i="20"/>
  <c r="AX151" i="20"/>
  <c r="AY151" i="20"/>
  <c r="AZ151" i="20"/>
  <c r="BA151" i="20"/>
  <c r="BB151" i="20"/>
  <c r="BC151" i="20"/>
  <c r="BD151" i="20"/>
  <c r="BE151" i="20"/>
  <c r="BF151" i="20"/>
  <c r="BG151" i="20"/>
  <c r="BH151" i="20"/>
  <c r="BI151" i="20"/>
  <c r="BJ151" i="20"/>
  <c r="BK151" i="20"/>
  <c r="BL151" i="20"/>
  <c r="BM151" i="20"/>
  <c r="BN151" i="20"/>
  <c r="BO151" i="20"/>
  <c r="BP151" i="20"/>
  <c r="BQ151" i="20"/>
  <c r="BR151" i="20"/>
  <c r="BS151" i="20"/>
  <c r="BT151" i="20"/>
  <c r="BU151" i="20"/>
  <c r="BV151" i="20"/>
  <c r="BW151" i="20"/>
  <c r="BX151" i="20"/>
  <c r="BY151" i="20"/>
  <c r="BZ151" i="20"/>
  <c r="CA151" i="20"/>
  <c r="CB151" i="20"/>
  <c r="AU152" i="20"/>
  <c r="AV152" i="20"/>
  <c r="AW152" i="20"/>
  <c r="AX152" i="20"/>
  <c r="AY152" i="20"/>
  <c r="AZ152" i="20"/>
  <c r="BA152" i="20"/>
  <c r="BB152" i="20"/>
  <c r="BC152" i="20"/>
  <c r="BD152" i="20"/>
  <c r="BE152" i="20"/>
  <c r="BF152" i="20"/>
  <c r="BG152" i="20"/>
  <c r="BH152" i="20"/>
  <c r="BI152" i="20"/>
  <c r="BJ152" i="20"/>
  <c r="BK152" i="20"/>
  <c r="BL152" i="20"/>
  <c r="BM152" i="20"/>
  <c r="BN152" i="20"/>
  <c r="BO152" i="20"/>
  <c r="BP152" i="20"/>
  <c r="BQ152" i="20"/>
  <c r="BR152" i="20"/>
  <c r="BS152" i="20"/>
  <c r="BT152" i="20"/>
  <c r="BU152" i="20"/>
  <c r="BV152" i="20"/>
  <c r="BW152" i="20"/>
  <c r="BX152" i="20"/>
  <c r="BY152" i="20"/>
  <c r="BZ152" i="20"/>
  <c r="CA152" i="20"/>
  <c r="CB152" i="20"/>
  <c r="AU153" i="20"/>
  <c r="CC153" i="20" s="1"/>
  <c r="AV153" i="20"/>
  <c r="AW153" i="20"/>
  <c r="AX153" i="20"/>
  <c r="AY153" i="20"/>
  <c r="AZ153" i="20"/>
  <c r="BA153" i="20"/>
  <c r="BB153" i="20"/>
  <c r="BC153" i="20"/>
  <c r="BD153" i="20"/>
  <c r="BE153" i="20"/>
  <c r="BF153" i="20"/>
  <c r="BG153" i="20"/>
  <c r="BH153" i="20"/>
  <c r="BI153" i="20"/>
  <c r="BJ153" i="20"/>
  <c r="BK153" i="20"/>
  <c r="BL153" i="20"/>
  <c r="BM153" i="20"/>
  <c r="BN153" i="20"/>
  <c r="BO153" i="20"/>
  <c r="BP153" i="20"/>
  <c r="BQ153" i="20"/>
  <c r="BR153" i="20"/>
  <c r="BS153" i="20"/>
  <c r="BT153" i="20"/>
  <c r="BU153" i="20"/>
  <c r="BV153" i="20"/>
  <c r="BW153" i="20"/>
  <c r="BX153" i="20"/>
  <c r="BY153" i="20"/>
  <c r="BZ153" i="20"/>
  <c r="CA153" i="20"/>
  <c r="CB153" i="20"/>
  <c r="AU154" i="20"/>
  <c r="AV154" i="20"/>
  <c r="CC154" i="20" s="1"/>
  <c r="AW154" i="20"/>
  <c r="AX154" i="20"/>
  <c r="AY154" i="20"/>
  <c r="AZ154" i="20"/>
  <c r="BA154" i="20"/>
  <c r="BB154" i="20"/>
  <c r="BC154" i="20"/>
  <c r="BD154" i="20"/>
  <c r="BE154" i="20"/>
  <c r="BF154" i="20"/>
  <c r="BG154" i="20"/>
  <c r="BH154" i="20"/>
  <c r="BI154" i="20"/>
  <c r="BJ154" i="20"/>
  <c r="BK154" i="20"/>
  <c r="BL154" i="20"/>
  <c r="BM154" i="20"/>
  <c r="BN154" i="20"/>
  <c r="BO154" i="20"/>
  <c r="BP154" i="20"/>
  <c r="BQ154" i="20"/>
  <c r="BR154" i="20"/>
  <c r="BS154" i="20"/>
  <c r="BT154" i="20"/>
  <c r="BU154" i="20"/>
  <c r="BV154" i="20"/>
  <c r="BW154" i="20"/>
  <c r="BX154" i="20"/>
  <c r="BY154" i="20"/>
  <c r="BZ154" i="20"/>
  <c r="CA154" i="20"/>
  <c r="CB154" i="20"/>
  <c r="AU155" i="20"/>
  <c r="AV155" i="20"/>
  <c r="AW155" i="20"/>
  <c r="AX155" i="20"/>
  <c r="AY155" i="20"/>
  <c r="AZ155" i="20"/>
  <c r="BA155" i="20"/>
  <c r="BB155" i="20"/>
  <c r="BC155" i="20"/>
  <c r="BD155" i="20"/>
  <c r="BE155" i="20"/>
  <c r="BF155" i="20"/>
  <c r="BG155" i="20"/>
  <c r="BH155" i="20"/>
  <c r="BI155" i="20"/>
  <c r="BJ155" i="20"/>
  <c r="BK155" i="20"/>
  <c r="BL155" i="20"/>
  <c r="BM155" i="20"/>
  <c r="BN155" i="20"/>
  <c r="BO155" i="20"/>
  <c r="BP155" i="20"/>
  <c r="BQ155" i="20"/>
  <c r="BR155" i="20"/>
  <c r="BS155" i="20"/>
  <c r="BT155" i="20"/>
  <c r="BU155" i="20"/>
  <c r="BV155" i="20"/>
  <c r="BW155" i="20"/>
  <c r="BX155" i="20"/>
  <c r="BY155" i="20"/>
  <c r="BZ155" i="20"/>
  <c r="CA155" i="20"/>
  <c r="CB155" i="20"/>
  <c r="CC155" i="20"/>
  <c r="AU156" i="20"/>
  <c r="AV156" i="20"/>
  <c r="AW156" i="20"/>
  <c r="AX156" i="20"/>
  <c r="AY156" i="20"/>
  <c r="AZ156" i="20"/>
  <c r="BA156" i="20"/>
  <c r="BB156" i="20"/>
  <c r="BC156" i="20"/>
  <c r="BD156" i="20"/>
  <c r="BE156" i="20"/>
  <c r="BF156" i="20"/>
  <c r="BG156" i="20"/>
  <c r="BH156" i="20"/>
  <c r="BI156" i="20"/>
  <c r="BJ156" i="20"/>
  <c r="BK156" i="20"/>
  <c r="BL156" i="20"/>
  <c r="BM156" i="20"/>
  <c r="BN156" i="20"/>
  <c r="BO156" i="20"/>
  <c r="BP156" i="20"/>
  <c r="BQ156" i="20"/>
  <c r="BR156" i="20"/>
  <c r="BS156" i="20"/>
  <c r="BT156" i="20"/>
  <c r="BU156" i="20"/>
  <c r="BV156" i="20"/>
  <c r="BW156" i="20"/>
  <c r="BX156" i="20"/>
  <c r="BY156" i="20"/>
  <c r="BZ156" i="20"/>
  <c r="CA156" i="20"/>
  <c r="CB156" i="20"/>
  <c r="AU157" i="20"/>
  <c r="AV157" i="20"/>
  <c r="AW157" i="20"/>
  <c r="AX157" i="20"/>
  <c r="AY157" i="20"/>
  <c r="AZ157" i="20"/>
  <c r="BA157" i="20"/>
  <c r="BB157" i="20"/>
  <c r="BC157" i="20"/>
  <c r="BD157" i="20"/>
  <c r="BE157" i="20"/>
  <c r="BF157" i="20"/>
  <c r="BG157" i="20"/>
  <c r="BH157" i="20"/>
  <c r="BI157" i="20"/>
  <c r="BJ157" i="20"/>
  <c r="BK157" i="20"/>
  <c r="BL157" i="20"/>
  <c r="BM157" i="20"/>
  <c r="BN157" i="20"/>
  <c r="BO157" i="20"/>
  <c r="BP157" i="20"/>
  <c r="BQ157" i="20"/>
  <c r="BR157" i="20"/>
  <c r="BS157" i="20"/>
  <c r="BT157" i="20"/>
  <c r="BU157" i="20"/>
  <c r="BV157" i="20"/>
  <c r="BW157" i="20"/>
  <c r="BX157" i="20"/>
  <c r="BY157" i="20"/>
  <c r="BZ157" i="20"/>
  <c r="CA157" i="20"/>
  <c r="CB157" i="20"/>
  <c r="AU158" i="20"/>
  <c r="AV158" i="20"/>
  <c r="AW158" i="20"/>
  <c r="AX158" i="20"/>
  <c r="CC158" i="20" s="1"/>
  <c r="AY158" i="20"/>
  <c r="AZ158" i="20"/>
  <c r="BA158" i="20"/>
  <c r="BB158" i="20"/>
  <c r="BC158" i="20"/>
  <c r="BD158" i="20"/>
  <c r="BE158" i="20"/>
  <c r="BF158" i="20"/>
  <c r="BG158" i="20"/>
  <c r="BH158" i="20"/>
  <c r="BI158" i="20"/>
  <c r="BJ158" i="20"/>
  <c r="BK158" i="20"/>
  <c r="BL158" i="20"/>
  <c r="BM158" i="20"/>
  <c r="BN158" i="20"/>
  <c r="BO158" i="20"/>
  <c r="BP158" i="20"/>
  <c r="BQ158" i="20"/>
  <c r="BR158" i="20"/>
  <c r="BS158" i="20"/>
  <c r="BT158" i="20"/>
  <c r="BU158" i="20"/>
  <c r="BV158" i="20"/>
  <c r="BW158" i="20"/>
  <c r="BX158" i="20"/>
  <c r="BY158" i="20"/>
  <c r="BZ158" i="20"/>
  <c r="CA158" i="20"/>
  <c r="CB158" i="20"/>
  <c r="AU159" i="20"/>
  <c r="CC159" i="20" s="1"/>
  <c r="AV159" i="20"/>
  <c r="AW159" i="20"/>
  <c r="AX159" i="20"/>
  <c r="AY159" i="20"/>
  <c r="AZ159" i="20"/>
  <c r="BA159" i="20"/>
  <c r="BB159" i="20"/>
  <c r="BC159" i="20"/>
  <c r="BD159" i="20"/>
  <c r="BE159" i="20"/>
  <c r="BF159" i="20"/>
  <c r="BG159" i="20"/>
  <c r="BH159" i="20"/>
  <c r="BI159" i="20"/>
  <c r="BJ159" i="20"/>
  <c r="BK159" i="20"/>
  <c r="BL159" i="20"/>
  <c r="BM159" i="20"/>
  <c r="BN159" i="20"/>
  <c r="BO159" i="20"/>
  <c r="BP159" i="20"/>
  <c r="BQ159" i="20"/>
  <c r="BR159" i="20"/>
  <c r="BS159" i="20"/>
  <c r="BT159" i="20"/>
  <c r="BU159" i="20"/>
  <c r="BV159" i="20"/>
  <c r="BW159" i="20"/>
  <c r="BX159" i="20"/>
  <c r="BY159" i="20"/>
  <c r="BZ159" i="20"/>
  <c r="CA159" i="20"/>
  <c r="CB159" i="20"/>
  <c r="AU160" i="20"/>
  <c r="AV160" i="20"/>
  <c r="AW160" i="20"/>
  <c r="AX160" i="20"/>
  <c r="AY160" i="20"/>
  <c r="AZ160" i="20"/>
  <c r="BA160" i="20"/>
  <c r="BB160" i="20"/>
  <c r="BC160" i="20"/>
  <c r="BD160" i="20"/>
  <c r="BE160" i="20"/>
  <c r="BF160" i="20"/>
  <c r="BG160" i="20"/>
  <c r="BH160" i="20"/>
  <c r="BI160" i="20"/>
  <c r="BJ160" i="20"/>
  <c r="BK160" i="20"/>
  <c r="BL160" i="20"/>
  <c r="BM160" i="20"/>
  <c r="BN160" i="20"/>
  <c r="BO160" i="20"/>
  <c r="BP160" i="20"/>
  <c r="BQ160" i="20"/>
  <c r="BR160" i="20"/>
  <c r="BS160" i="20"/>
  <c r="BT160" i="20"/>
  <c r="BU160" i="20"/>
  <c r="BV160" i="20"/>
  <c r="BW160" i="20"/>
  <c r="BX160" i="20"/>
  <c r="BY160" i="20"/>
  <c r="BZ160" i="20"/>
  <c r="CA160" i="20"/>
  <c r="CB160" i="20"/>
  <c r="AU161" i="20"/>
  <c r="AV161" i="20"/>
  <c r="AW161" i="20"/>
  <c r="AX161" i="20"/>
  <c r="AY161" i="20"/>
  <c r="AZ161" i="20"/>
  <c r="BA161" i="20"/>
  <c r="BB161" i="20"/>
  <c r="BC161" i="20"/>
  <c r="BD161" i="20"/>
  <c r="BE161" i="20"/>
  <c r="BF161" i="20"/>
  <c r="BG161" i="20"/>
  <c r="BH161" i="20"/>
  <c r="BI161" i="20"/>
  <c r="BJ161" i="20"/>
  <c r="BK161" i="20"/>
  <c r="BL161" i="20"/>
  <c r="BM161" i="20"/>
  <c r="BN161" i="20"/>
  <c r="BO161" i="20"/>
  <c r="BP161" i="20"/>
  <c r="BQ161" i="20"/>
  <c r="BR161" i="20"/>
  <c r="BS161" i="20"/>
  <c r="BT161" i="20"/>
  <c r="BU161" i="20"/>
  <c r="BV161" i="20"/>
  <c r="BW161" i="20"/>
  <c r="BX161" i="20"/>
  <c r="BY161" i="20"/>
  <c r="BZ161" i="20"/>
  <c r="CA161" i="20"/>
  <c r="CB161" i="20"/>
  <c r="AU162" i="20"/>
  <c r="AV162" i="20"/>
  <c r="AW162" i="20"/>
  <c r="AX162" i="20"/>
  <c r="AY162" i="20"/>
  <c r="AZ162" i="20"/>
  <c r="BA162" i="20"/>
  <c r="BB162" i="20"/>
  <c r="BC162" i="20"/>
  <c r="BD162" i="20"/>
  <c r="BE162" i="20"/>
  <c r="BF162" i="20"/>
  <c r="BG162" i="20"/>
  <c r="BH162" i="20"/>
  <c r="BI162" i="20"/>
  <c r="BJ162" i="20"/>
  <c r="BK162" i="20"/>
  <c r="BL162" i="20"/>
  <c r="BM162" i="20"/>
  <c r="BN162" i="20"/>
  <c r="BO162" i="20"/>
  <c r="BP162" i="20"/>
  <c r="BQ162" i="20"/>
  <c r="BR162" i="20"/>
  <c r="BS162" i="20"/>
  <c r="BT162" i="20"/>
  <c r="BU162" i="20"/>
  <c r="BV162" i="20"/>
  <c r="BW162" i="20"/>
  <c r="BX162" i="20"/>
  <c r="BY162" i="20"/>
  <c r="BZ162" i="20"/>
  <c r="CA162" i="20"/>
  <c r="CB162" i="20"/>
  <c r="AU163" i="20"/>
  <c r="AV163" i="20"/>
  <c r="AW163" i="20"/>
  <c r="AX163" i="20"/>
  <c r="AY163" i="20"/>
  <c r="AZ163" i="20"/>
  <c r="BA163" i="20"/>
  <c r="BB163" i="20"/>
  <c r="BC163" i="20"/>
  <c r="BD163" i="20"/>
  <c r="BE163" i="20"/>
  <c r="BF163" i="20"/>
  <c r="BG163" i="20"/>
  <c r="BH163" i="20"/>
  <c r="BI163" i="20"/>
  <c r="BJ163" i="20"/>
  <c r="BK163" i="20"/>
  <c r="BL163" i="20"/>
  <c r="BM163" i="20"/>
  <c r="BN163" i="20"/>
  <c r="BO163" i="20"/>
  <c r="BP163" i="20"/>
  <c r="BQ163" i="20"/>
  <c r="BR163" i="20"/>
  <c r="BS163" i="20"/>
  <c r="BT163" i="20"/>
  <c r="BU163" i="20"/>
  <c r="BV163" i="20"/>
  <c r="BW163" i="20"/>
  <c r="BX163" i="20"/>
  <c r="BY163" i="20"/>
  <c r="BZ163" i="20"/>
  <c r="CA163" i="20"/>
  <c r="CB163" i="20"/>
  <c r="AU164" i="20"/>
  <c r="AV164" i="20"/>
  <c r="AW164" i="20"/>
  <c r="AX164" i="20"/>
  <c r="AY164" i="20"/>
  <c r="AZ164" i="20"/>
  <c r="BA164" i="20"/>
  <c r="BB164" i="20"/>
  <c r="BC164" i="20"/>
  <c r="BD164" i="20"/>
  <c r="BE164" i="20"/>
  <c r="BF164" i="20"/>
  <c r="BG164" i="20"/>
  <c r="BH164" i="20"/>
  <c r="BI164" i="20"/>
  <c r="BJ164" i="20"/>
  <c r="BK164" i="20"/>
  <c r="BL164" i="20"/>
  <c r="BM164" i="20"/>
  <c r="BN164" i="20"/>
  <c r="BO164" i="20"/>
  <c r="BP164" i="20"/>
  <c r="BQ164" i="20"/>
  <c r="BR164" i="20"/>
  <c r="BS164" i="20"/>
  <c r="BT164" i="20"/>
  <c r="BU164" i="20"/>
  <c r="BV164" i="20"/>
  <c r="BW164" i="20"/>
  <c r="BX164" i="20"/>
  <c r="BY164" i="20"/>
  <c r="BZ164" i="20"/>
  <c r="CA164" i="20"/>
  <c r="CB164" i="20"/>
  <c r="AU165" i="20"/>
  <c r="AV165" i="20"/>
  <c r="AW165" i="20"/>
  <c r="AX165" i="20"/>
  <c r="AY165" i="20"/>
  <c r="AZ165" i="20"/>
  <c r="BA165" i="20"/>
  <c r="BB165" i="20"/>
  <c r="BC165" i="20"/>
  <c r="BD165" i="20"/>
  <c r="BE165" i="20"/>
  <c r="BF165" i="20"/>
  <c r="BG165" i="20"/>
  <c r="BH165" i="20"/>
  <c r="BI165" i="20"/>
  <c r="BJ165" i="20"/>
  <c r="BK165" i="20"/>
  <c r="BL165" i="20"/>
  <c r="BM165" i="20"/>
  <c r="BN165" i="20"/>
  <c r="BO165" i="20"/>
  <c r="BP165" i="20"/>
  <c r="BQ165" i="20"/>
  <c r="BR165" i="20"/>
  <c r="BS165" i="20"/>
  <c r="BT165" i="20"/>
  <c r="BU165" i="20"/>
  <c r="BV165" i="20"/>
  <c r="BW165" i="20"/>
  <c r="BX165" i="20"/>
  <c r="BY165" i="20"/>
  <c r="BZ165" i="20"/>
  <c r="CA165" i="20"/>
  <c r="CB165" i="20"/>
  <c r="AU166" i="20"/>
  <c r="AV166" i="20"/>
  <c r="AW166" i="20"/>
  <c r="AX166" i="20"/>
  <c r="AY166" i="20"/>
  <c r="AZ166" i="20"/>
  <c r="BA166" i="20"/>
  <c r="BB166" i="20"/>
  <c r="BC166" i="20"/>
  <c r="BD166" i="20"/>
  <c r="BE166" i="20"/>
  <c r="BF166" i="20"/>
  <c r="BG166" i="20"/>
  <c r="BH166" i="20"/>
  <c r="BI166" i="20"/>
  <c r="BJ166" i="20"/>
  <c r="BK166" i="20"/>
  <c r="BL166" i="20"/>
  <c r="BM166" i="20"/>
  <c r="BN166" i="20"/>
  <c r="BO166" i="20"/>
  <c r="BP166" i="20"/>
  <c r="BQ166" i="20"/>
  <c r="BR166" i="20"/>
  <c r="BS166" i="20"/>
  <c r="BT166" i="20"/>
  <c r="BU166" i="20"/>
  <c r="BV166" i="20"/>
  <c r="BW166" i="20"/>
  <c r="BX166" i="20"/>
  <c r="BY166" i="20"/>
  <c r="BZ166" i="20"/>
  <c r="CA166" i="20"/>
  <c r="CB166" i="20"/>
  <c r="AU170" i="20"/>
  <c r="AV170" i="20"/>
  <c r="AW170" i="20"/>
  <c r="AX170" i="20"/>
  <c r="AY170" i="20"/>
  <c r="AZ170" i="20"/>
  <c r="BA170" i="20"/>
  <c r="BB170" i="20"/>
  <c r="BC170" i="20"/>
  <c r="BD170" i="20"/>
  <c r="BE170" i="20"/>
  <c r="BF170" i="20"/>
  <c r="BG170" i="20"/>
  <c r="BH170" i="20"/>
  <c r="BI170" i="20"/>
  <c r="BJ170" i="20"/>
  <c r="BK170" i="20"/>
  <c r="BL170" i="20"/>
  <c r="BM170" i="20"/>
  <c r="BN170" i="20"/>
  <c r="BO170" i="20"/>
  <c r="BP170" i="20"/>
  <c r="BQ170" i="20"/>
  <c r="BR170" i="20"/>
  <c r="BS170" i="20"/>
  <c r="BT170" i="20"/>
  <c r="BU170" i="20"/>
  <c r="BV170" i="20"/>
  <c r="BW170" i="20"/>
  <c r="BX170" i="20"/>
  <c r="BY170" i="20"/>
  <c r="BZ170" i="20"/>
  <c r="CA170" i="20"/>
  <c r="CB170" i="20"/>
  <c r="CC170" i="20"/>
  <c r="CD170" i="20"/>
  <c r="CE170" i="20"/>
  <c r="CF170" i="20"/>
  <c r="CG170" i="20"/>
  <c r="CH170" i="20"/>
  <c r="CI170" i="20"/>
  <c r="AU171" i="20"/>
  <c r="AV171" i="20"/>
  <c r="AW171" i="20"/>
  <c r="AX171" i="20"/>
  <c r="AY171" i="20"/>
  <c r="AZ171" i="20"/>
  <c r="BA171" i="20"/>
  <c r="BB171" i="20"/>
  <c r="BC171" i="20"/>
  <c r="BD171" i="20"/>
  <c r="BE171" i="20"/>
  <c r="BF171" i="20"/>
  <c r="BG171" i="20"/>
  <c r="BH171" i="20"/>
  <c r="BI171" i="20"/>
  <c r="BJ171" i="20"/>
  <c r="BK171" i="20"/>
  <c r="BL171" i="20"/>
  <c r="BM171" i="20"/>
  <c r="BN171" i="20"/>
  <c r="BO171" i="20"/>
  <c r="BP171" i="20"/>
  <c r="BQ171" i="20"/>
  <c r="BR171" i="20"/>
  <c r="BS171" i="20"/>
  <c r="BT171" i="20"/>
  <c r="BU171" i="20"/>
  <c r="BV171" i="20"/>
  <c r="BW171" i="20"/>
  <c r="BX171" i="20"/>
  <c r="BY171" i="20"/>
  <c r="BZ171" i="20"/>
  <c r="CA171" i="20"/>
  <c r="CB171" i="20"/>
  <c r="CC171" i="20"/>
  <c r="CD171" i="20"/>
  <c r="CE171" i="20"/>
  <c r="CF171" i="20"/>
  <c r="CG171" i="20"/>
  <c r="CH171" i="20"/>
  <c r="CI171" i="20"/>
  <c r="AU172" i="20"/>
  <c r="AV172" i="20"/>
  <c r="AW172" i="20"/>
  <c r="AX172" i="20"/>
  <c r="AY172" i="20"/>
  <c r="AZ172" i="20"/>
  <c r="BA172" i="20"/>
  <c r="BB172" i="20"/>
  <c r="BC172" i="20"/>
  <c r="BD172" i="20"/>
  <c r="BE172" i="20"/>
  <c r="BF172" i="20"/>
  <c r="BG172" i="20"/>
  <c r="BH172" i="20"/>
  <c r="BI172" i="20"/>
  <c r="BJ172" i="20"/>
  <c r="BK172" i="20"/>
  <c r="BL172" i="20"/>
  <c r="BM172" i="20"/>
  <c r="BN172" i="20"/>
  <c r="BO172" i="20"/>
  <c r="BP172" i="20"/>
  <c r="BQ172" i="20"/>
  <c r="BR172" i="20"/>
  <c r="BS172" i="20"/>
  <c r="BT172" i="20"/>
  <c r="BU172" i="20"/>
  <c r="BV172" i="20"/>
  <c r="BW172" i="20"/>
  <c r="BX172" i="20"/>
  <c r="BY172" i="20"/>
  <c r="BZ172" i="20"/>
  <c r="CA172" i="20"/>
  <c r="CB172" i="20"/>
  <c r="CC172" i="20"/>
  <c r="CD172" i="20"/>
  <c r="CE172" i="20"/>
  <c r="CF172" i="20"/>
  <c r="CG172" i="20"/>
  <c r="CH172" i="20"/>
  <c r="CI172" i="20"/>
  <c r="AU173" i="20"/>
  <c r="AV173" i="20"/>
  <c r="AW173" i="20"/>
  <c r="AX173" i="20"/>
  <c r="AY173" i="20"/>
  <c r="AZ173" i="20"/>
  <c r="BA173" i="20"/>
  <c r="BB173" i="20"/>
  <c r="BC173" i="20"/>
  <c r="BD173" i="20"/>
  <c r="BE173" i="20"/>
  <c r="BF173" i="20"/>
  <c r="BG173" i="20"/>
  <c r="BH173" i="20"/>
  <c r="BI173" i="20"/>
  <c r="BJ173" i="20"/>
  <c r="BK173" i="20"/>
  <c r="BL173" i="20"/>
  <c r="BM173" i="20"/>
  <c r="BN173" i="20"/>
  <c r="BO173" i="20"/>
  <c r="BP173" i="20"/>
  <c r="BQ173" i="20"/>
  <c r="BR173" i="20"/>
  <c r="BS173" i="20"/>
  <c r="BT173" i="20"/>
  <c r="BU173" i="20"/>
  <c r="BV173" i="20"/>
  <c r="BW173" i="20"/>
  <c r="BX173" i="20"/>
  <c r="BY173" i="20"/>
  <c r="BZ173" i="20"/>
  <c r="CA173" i="20"/>
  <c r="CB173" i="20"/>
  <c r="CC173" i="20"/>
  <c r="CD173" i="20"/>
  <c r="CE173" i="20"/>
  <c r="CF173" i="20"/>
  <c r="CG173" i="20"/>
  <c r="CH173" i="20"/>
  <c r="CI173" i="20"/>
  <c r="AU174" i="20"/>
  <c r="AV174" i="20"/>
  <c r="AW174" i="20"/>
  <c r="AX174" i="20"/>
  <c r="AY174" i="20"/>
  <c r="AZ174" i="20"/>
  <c r="BA174" i="20"/>
  <c r="BB174" i="20"/>
  <c r="BC174" i="20"/>
  <c r="BD174" i="20"/>
  <c r="BE174" i="20"/>
  <c r="BF174" i="20"/>
  <c r="BG174" i="20"/>
  <c r="BH174" i="20"/>
  <c r="BI174" i="20"/>
  <c r="BJ174" i="20"/>
  <c r="BK174" i="20"/>
  <c r="BL174" i="20"/>
  <c r="BM174" i="20"/>
  <c r="BN174" i="20"/>
  <c r="BO174" i="20"/>
  <c r="BP174" i="20"/>
  <c r="BQ174" i="20"/>
  <c r="BR174" i="20"/>
  <c r="BS174" i="20"/>
  <c r="BT174" i="20"/>
  <c r="BU174" i="20"/>
  <c r="BV174" i="20"/>
  <c r="BW174" i="20"/>
  <c r="BX174" i="20"/>
  <c r="BY174" i="20"/>
  <c r="BZ174" i="20"/>
  <c r="CA174" i="20"/>
  <c r="CB174" i="20"/>
  <c r="CC174" i="20"/>
  <c r="CD174" i="20"/>
  <c r="CE174" i="20"/>
  <c r="CF174" i="20"/>
  <c r="CG174" i="20"/>
  <c r="CH174" i="20"/>
  <c r="CI174" i="20"/>
  <c r="AU175" i="20"/>
  <c r="AV175" i="20"/>
  <c r="AW175" i="20"/>
  <c r="AX175" i="20"/>
  <c r="AY175" i="20"/>
  <c r="AZ175" i="20"/>
  <c r="BA175" i="20"/>
  <c r="BB175" i="20"/>
  <c r="BC175" i="20"/>
  <c r="BD175" i="20"/>
  <c r="BE175" i="20"/>
  <c r="BF175" i="20"/>
  <c r="BG175" i="20"/>
  <c r="BH175" i="20"/>
  <c r="BI175" i="20"/>
  <c r="BJ175" i="20"/>
  <c r="BK175" i="20"/>
  <c r="BL175" i="20"/>
  <c r="BM175" i="20"/>
  <c r="BN175" i="20"/>
  <c r="BO175" i="20"/>
  <c r="BP175" i="20"/>
  <c r="BQ175" i="20"/>
  <c r="BR175" i="20"/>
  <c r="BS175" i="20"/>
  <c r="BT175" i="20"/>
  <c r="BU175" i="20"/>
  <c r="BV175" i="20"/>
  <c r="BW175" i="20"/>
  <c r="BX175" i="20"/>
  <c r="BY175" i="20"/>
  <c r="BZ175" i="20"/>
  <c r="CA175" i="20"/>
  <c r="CB175" i="20"/>
  <c r="CC175" i="20"/>
  <c r="CD175" i="20"/>
  <c r="CE175" i="20"/>
  <c r="CF175" i="20"/>
  <c r="CG175" i="20"/>
  <c r="CH175" i="20"/>
  <c r="CI175" i="20"/>
  <c r="CK175" i="20"/>
  <c r="AU176" i="20"/>
  <c r="AV176" i="20"/>
  <c r="AW176" i="20"/>
  <c r="AX176" i="20"/>
  <c r="AY176" i="20"/>
  <c r="AZ176" i="20"/>
  <c r="BA176" i="20"/>
  <c r="BB176" i="20"/>
  <c r="BC176" i="20"/>
  <c r="BD176" i="20"/>
  <c r="BE176" i="20"/>
  <c r="BF176" i="20"/>
  <c r="BG176" i="20"/>
  <c r="BH176" i="20"/>
  <c r="BI176" i="20"/>
  <c r="BJ176" i="20"/>
  <c r="BK176" i="20"/>
  <c r="BL176" i="20"/>
  <c r="BM176" i="20"/>
  <c r="BN176" i="20"/>
  <c r="BO176" i="20"/>
  <c r="BP176" i="20"/>
  <c r="BQ176" i="20"/>
  <c r="BR176" i="20"/>
  <c r="BS176" i="20"/>
  <c r="BT176" i="20"/>
  <c r="BU176" i="20"/>
  <c r="BV176" i="20"/>
  <c r="BW176" i="20"/>
  <c r="BX176" i="20"/>
  <c r="BY176" i="20"/>
  <c r="BZ176" i="20"/>
  <c r="CA176" i="20"/>
  <c r="CB176" i="20"/>
  <c r="CC176" i="20"/>
  <c r="CD176" i="20"/>
  <c r="CE176" i="20"/>
  <c r="CF176" i="20"/>
  <c r="CG176" i="20"/>
  <c r="CH176" i="20"/>
  <c r="CI176" i="20"/>
  <c r="AU177" i="20"/>
  <c r="AV177" i="20"/>
  <c r="AW177" i="20"/>
  <c r="AX177" i="20"/>
  <c r="AY177" i="20"/>
  <c r="AZ177" i="20"/>
  <c r="BA177" i="20"/>
  <c r="BB177" i="20"/>
  <c r="BC177" i="20"/>
  <c r="BD177" i="20"/>
  <c r="BE177" i="20"/>
  <c r="BF177" i="20"/>
  <c r="BG177" i="20"/>
  <c r="BH177" i="20"/>
  <c r="BI177" i="20"/>
  <c r="BJ177" i="20"/>
  <c r="BK177" i="20"/>
  <c r="BL177" i="20"/>
  <c r="BM177" i="20"/>
  <c r="BN177" i="20"/>
  <c r="BO177" i="20"/>
  <c r="BP177" i="20"/>
  <c r="BQ177" i="20"/>
  <c r="BR177" i="20"/>
  <c r="BS177" i="20"/>
  <c r="BT177" i="20"/>
  <c r="BU177" i="20"/>
  <c r="BV177" i="20"/>
  <c r="BW177" i="20"/>
  <c r="BX177" i="20"/>
  <c r="BY177" i="20"/>
  <c r="BZ177" i="20"/>
  <c r="CA177" i="20"/>
  <c r="CB177" i="20"/>
  <c r="CC177" i="20"/>
  <c r="CD177" i="20"/>
  <c r="CE177" i="20"/>
  <c r="CF177" i="20"/>
  <c r="CG177" i="20"/>
  <c r="CH177" i="20"/>
  <c r="CI177" i="20"/>
  <c r="AU178" i="20"/>
  <c r="AV178" i="20"/>
  <c r="AW178" i="20"/>
  <c r="AX178" i="20"/>
  <c r="AY178" i="20"/>
  <c r="AZ178" i="20"/>
  <c r="BA178" i="20"/>
  <c r="BB178" i="20"/>
  <c r="BC178" i="20"/>
  <c r="BD178" i="20"/>
  <c r="BE178" i="20"/>
  <c r="BF178" i="20"/>
  <c r="BG178" i="20"/>
  <c r="BH178" i="20"/>
  <c r="BI178" i="20"/>
  <c r="BJ178" i="20"/>
  <c r="BK178" i="20"/>
  <c r="BL178" i="20"/>
  <c r="BM178" i="20"/>
  <c r="BN178" i="20"/>
  <c r="BO178" i="20"/>
  <c r="BP178" i="20"/>
  <c r="BQ178" i="20"/>
  <c r="BR178" i="20"/>
  <c r="BS178" i="20"/>
  <c r="BT178" i="20"/>
  <c r="BU178" i="20"/>
  <c r="BV178" i="20"/>
  <c r="BW178" i="20"/>
  <c r="BX178" i="20"/>
  <c r="BY178" i="20"/>
  <c r="BZ178" i="20"/>
  <c r="CA178" i="20"/>
  <c r="CB178" i="20"/>
  <c r="CC178" i="20"/>
  <c r="CD178" i="20"/>
  <c r="CE178" i="20"/>
  <c r="CF178" i="20"/>
  <c r="CG178" i="20"/>
  <c r="CH178" i="20"/>
  <c r="CI178" i="20"/>
  <c r="AU179" i="20"/>
  <c r="CK179" i="20" s="1"/>
  <c r="AV179" i="20"/>
  <c r="AW179" i="20"/>
  <c r="AX179" i="20"/>
  <c r="AY179" i="20"/>
  <c r="AZ179" i="20"/>
  <c r="BA179" i="20"/>
  <c r="BB179" i="20"/>
  <c r="BC179" i="20"/>
  <c r="BD179" i="20"/>
  <c r="BE179" i="20"/>
  <c r="BF179" i="20"/>
  <c r="BG179" i="20"/>
  <c r="BH179" i="20"/>
  <c r="BI179" i="20"/>
  <c r="BJ179" i="20"/>
  <c r="BK179" i="20"/>
  <c r="BL179" i="20"/>
  <c r="BM179" i="20"/>
  <c r="BN179" i="20"/>
  <c r="BO179" i="20"/>
  <c r="BP179" i="20"/>
  <c r="BQ179" i="20"/>
  <c r="BR179" i="20"/>
  <c r="BS179" i="20"/>
  <c r="BT179" i="20"/>
  <c r="BU179" i="20"/>
  <c r="BV179" i="20"/>
  <c r="BW179" i="20"/>
  <c r="BX179" i="20"/>
  <c r="BY179" i="20"/>
  <c r="BZ179" i="20"/>
  <c r="CA179" i="20"/>
  <c r="CB179" i="20"/>
  <c r="CC179" i="20"/>
  <c r="CD179" i="20"/>
  <c r="CE179" i="20"/>
  <c r="CF179" i="20"/>
  <c r="CG179" i="20"/>
  <c r="CH179" i="20"/>
  <c r="CI179" i="20"/>
  <c r="AU180" i="20"/>
  <c r="AV180" i="20"/>
  <c r="AW180" i="20"/>
  <c r="AX180" i="20"/>
  <c r="AY180" i="20"/>
  <c r="AZ180" i="20"/>
  <c r="BA180" i="20"/>
  <c r="BB180" i="20"/>
  <c r="BC180" i="20"/>
  <c r="BD180" i="20"/>
  <c r="BE180" i="20"/>
  <c r="BF180" i="20"/>
  <c r="BG180" i="20"/>
  <c r="BH180" i="20"/>
  <c r="BI180" i="20"/>
  <c r="BJ180" i="20"/>
  <c r="BK180" i="20"/>
  <c r="BL180" i="20"/>
  <c r="BM180" i="20"/>
  <c r="BN180" i="20"/>
  <c r="BO180" i="20"/>
  <c r="BP180" i="20"/>
  <c r="BQ180" i="20"/>
  <c r="BR180" i="20"/>
  <c r="BS180" i="20"/>
  <c r="BT180" i="20"/>
  <c r="BU180" i="20"/>
  <c r="BV180" i="20"/>
  <c r="BW180" i="20"/>
  <c r="BX180" i="20"/>
  <c r="BY180" i="20"/>
  <c r="BZ180" i="20"/>
  <c r="CA180" i="20"/>
  <c r="CB180" i="20"/>
  <c r="CC180" i="20"/>
  <c r="CD180" i="20"/>
  <c r="CE180" i="20"/>
  <c r="CF180" i="20"/>
  <c r="CG180" i="20"/>
  <c r="CH180" i="20"/>
  <c r="CI180" i="20"/>
  <c r="AU181" i="20"/>
  <c r="AV181" i="20"/>
  <c r="AW181" i="20"/>
  <c r="AX181" i="20"/>
  <c r="AY181" i="20"/>
  <c r="AZ181" i="20"/>
  <c r="BA181" i="20"/>
  <c r="BB181" i="20"/>
  <c r="BC181" i="20"/>
  <c r="BD181" i="20"/>
  <c r="BE181" i="20"/>
  <c r="BF181" i="20"/>
  <c r="BG181" i="20"/>
  <c r="BH181" i="20"/>
  <c r="BI181" i="20"/>
  <c r="BJ181" i="20"/>
  <c r="BK181" i="20"/>
  <c r="BL181" i="20"/>
  <c r="BM181" i="20"/>
  <c r="BN181" i="20"/>
  <c r="BO181" i="20"/>
  <c r="BP181" i="20"/>
  <c r="BQ181" i="20"/>
  <c r="BR181" i="20"/>
  <c r="BS181" i="20"/>
  <c r="BT181" i="20"/>
  <c r="BU181" i="20"/>
  <c r="BV181" i="20"/>
  <c r="BW181" i="20"/>
  <c r="BX181" i="20"/>
  <c r="BY181" i="20"/>
  <c r="BZ181" i="20"/>
  <c r="CA181" i="20"/>
  <c r="CB181" i="20"/>
  <c r="CC181" i="20"/>
  <c r="CD181" i="20"/>
  <c r="CE181" i="20"/>
  <c r="CF181" i="20"/>
  <c r="CG181" i="20"/>
  <c r="CH181" i="20"/>
  <c r="CI181" i="20"/>
  <c r="AU182" i="20"/>
  <c r="AV182" i="20"/>
  <c r="AW182" i="20"/>
  <c r="AX182" i="20"/>
  <c r="AY182" i="20"/>
  <c r="AZ182" i="20"/>
  <c r="BA182" i="20"/>
  <c r="BB182" i="20"/>
  <c r="BC182" i="20"/>
  <c r="BD182" i="20"/>
  <c r="BE182" i="20"/>
  <c r="BF182" i="20"/>
  <c r="BG182" i="20"/>
  <c r="BH182" i="20"/>
  <c r="BI182" i="20"/>
  <c r="BJ182" i="20"/>
  <c r="BK182" i="20"/>
  <c r="BL182" i="20"/>
  <c r="BM182" i="20"/>
  <c r="BN182" i="20"/>
  <c r="BO182" i="20"/>
  <c r="BP182" i="20"/>
  <c r="BQ182" i="20"/>
  <c r="BR182" i="20"/>
  <c r="BS182" i="20"/>
  <c r="BT182" i="20"/>
  <c r="BU182" i="20"/>
  <c r="BV182" i="20"/>
  <c r="BW182" i="20"/>
  <c r="BX182" i="20"/>
  <c r="BY182" i="20"/>
  <c r="BZ182" i="20"/>
  <c r="CA182" i="20"/>
  <c r="CB182" i="20"/>
  <c r="CC182" i="20"/>
  <c r="CD182" i="20"/>
  <c r="CE182" i="20"/>
  <c r="CF182" i="20"/>
  <c r="CG182" i="20"/>
  <c r="CH182" i="20"/>
  <c r="CI182" i="20"/>
  <c r="AU183" i="20"/>
  <c r="AV183" i="20"/>
  <c r="AW183" i="20"/>
  <c r="AX183" i="20"/>
  <c r="CK183" i="20" s="1"/>
  <c r="AY183" i="20"/>
  <c r="AZ183" i="20"/>
  <c r="BA183" i="20"/>
  <c r="BB183" i="20"/>
  <c r="BC183" i="20"/>
  <c r="BD183" i="20"/>
  <c r="BE183" i="20"/>
  <c r="BF183" i="20"/>
  <c r="BG183" i="20"/>
  <c r="BH183" i="20"/>
  <c r="BI183" i="20"/>
  <c r="BJ183" i="20"/>
  <c r="BK183" i="20"/>
  <c r="BL183" i="20"/>
  <c r="BM183" i="20"/>
  <c r="BN183" i="20"/>
  <c r="BO183" i="20"/>
  <c r="BP183" i="20"/>
  <c r="BQ183" i="20"/>
  <c r="BR183" i="20"/>
  <c r="BS183" i="20"/>
  <c r="BT183" i="20"/>
  <c r="BU183" i="20"/>
  <c r="BV183" i="20"/>
  <c r="BW183" i="20"/>
  <c r="BX183" i="20"/>
  <c r="BY183" i="20"/>
  <c r="BZ183" i="20"/>
  <c r="CA183" i="20"/>
  <c r="CB183" i="20"/>
  <c r="CC183" i="20"/>
  <c r="CD183" i="20"/>
  <c r="CE183" i="20"/>
  <c r="CF183" i="20"/>
  <c r="CG183" i="20"/>
  <c r="CH183" i="20"/>
  <c r="CI183" i="20"/>
  <c r="AU184" i="20"/>
  <c r="AV184" i="20"/>
  <c r="AW184" i="20"/>
  <c r="AX184" i="20"/>
  <c r="AY184" i="20"/>
  <c r="AZ184" i="20"/>
  <c r="BA184" i="20"/>
  <c r="BB184" i="20"/>
  <c r="BC184" i="20"/>
  <c r="BD184" i="20"/>
  <c r="BE184" i="20"/>
  <c r="BF184" i="20"/>
  <c r="BG184" i="20"/>
  <c r="BH184" i="20"/>
  <c r="BI184" i="20"/>
  <c r="BJ184" i="20"/>
  <c r="BK184" i="20"/>
  <c r="BL184" i="20"/>
  <c r="BM184" i="20"/>
  <c r="BN184" i="20"/>
  <c r="BO184" i="20"/>
  <c r="BP184" i="20"/>
  <c r="BQ184" i="20"/>
  <c r="BR184" i="20"/>
  <c r="BS184" i="20"/>
  <c r="BT184" i="20"/>
  <c r="BU184" i="20"/>
  <c r="BV184" i="20"/>
  <c r="BW184" i="20"/>
  <c r="BX184" i="20"/>
  <c r="BY184" i="20"/>
  <c r="BZ184" i="20"/>
  <c r="CA184" i="20"/>
  <c r="CB184" i="20"/>
  <c r="CC184" i="20"/>
  <c r="CD184" i="20"/>
  <c r="CE184" i="20"/>
  <c r="CF184" i="20"/>
  <c r="CG184" i="20"/>
  <c r="CH184" i="20"/>
  <c r="CI184" i="20"/>
  <c r="AU185" i="20"/>
  <c r="AV185" i="20"/>
  <c r="AW185" i="20"/>
  <c r="AX185" i="20"/>
  <c r="AY185" i="20"/>
  <c r="AZ185" i="20"/>
  <c r="BA185" i="20"/>
  <c r="BB185" i="20"/>
  <c r="BC185" i="20"/>
  <c r="BD185" i="20"/>
  <c r="BE185" i="20"/>
  <c r="BF185" i="20"/>
  <c r="BG185" i="20"/>
  <c r="BH185" i="20"/>
  <c r="BI185" i="20"/>
  <c r="BJ185" i="20"/>
  <c r="BK185" i="20"/>
  <c r="BL185" i="20"/>
  <c r="BM185" i="20"/>
  <c r="BN185" i="20"/>
  <c r="BO185" i="20"/>
  <c r="BP185" i="20"/>
  <c r="BQ185" i="20"/>
  <c r="BR185" i="20"/>
  <c r="BS185" i="20"/>
  <c r="BT185" i="20"/>
  <c r="BU185" i="20"/>
  <c r="BV185" i="20"/>
  <c r="BW185" i="20"/>
  <c r="BX185" i="20"/>
  <c r="BY185" i="20"/>
  <c r="BZ185" i="20"/>
  <c r="CA185" i="20"/>
  <c r="CB185" i="20"/>
  <c r="CC185" i="20"/>
  <c r="CD185" i="20"/>
  <c r="CE185" i="20"/>
  <c r="CF185" i="20"/>
  <c r="CG185" i="20"/>
  <c r="CH185" i="20"/>
  <c r="CI185" i="20"/>
  <c r="AU186" i="20"/>
  <c r="AV186" i="20"/>
  <c r="AW186" i="20"/>
  <c r="AX186" i="20"/>
  <c r="AY186" i="20"/>
  <c r="AZ186" i="20"/>
  <c r="BA186" i="20"/>
  <c r="BB186" i="20"/>
  <c r="BC186" i="20"/>
  <c r="BD186" i="20"/>
  <c r="BE186" i="20"/>
  <c r="BF186" i="20"/>
  <c r="BG186" i="20"/>
  <c r="BH186" i="20"/>
  <c r="BI186" i="20"/>
  <c r="BJ186" i="20"/>
  <c r="BK186" i="20"/>
  <c r="BL186" i="20"/>
  <c r="BM186" i="20"/>
  <c r="BN186" i="20"/>
  <c r="BO186" i="20"/>
  <c r="BP186" i="20"/>
  <c r="BQ186" i="20"/>
  <c r="BR186" i="20"/>
  <c r="BS186" i="20"/>
  <c r="BT186" i="20"/>
  <c r="BU186" i="20"/>
  <c r="BV186" i="20"/>
  <c r="BW186" i="20"/>
  <c r="BX186" i="20"/>
  <c r="BY186" i="20"/>
  <c r="BZ186" i="20"/>
  <c r="CA186" i="20"/>
  <c r="CB186" i="20"/>
  <c r="CC186" i="20"/>
  <c r="CD186" i="20"/>
  <c r="CE186" i="20"/>
  <c r="CF186" i="20"/>
  <c r="CG186" i="20"/>
  <c r="CH186" i="20"/>
  <c r="CI186" i="20"/>
  <c r="AU187" i="20"/>
  <c r="AV187" i="20"/>
  <c r="AW187" i="20"/>
  <c r="AX187" i="20"/>
  <c r="AY187" i="20"/>
  <c r="AZ187" i="20"/>
  <c r="BA187" i="20"/>
  <c r="BB187" i="20"/>
  <c r="BC187" i="20"/>
  <c r="BD187" i="20"/>
  <c r="BE187" i="20"/>
  <c r="BF187" i="20"/>
  <c r="BG187" i="20"/>
  <c r="BH187" i="20"/>
  <c r="BI187" i="20"/>
  <c r="BJ187" i="20"/>
  <c r="BK187" i="20"/>
  <c r="BL187" i="20"/>
  <c r="BM187" i="20"/>
  <c r="BN187" i="20"/>
  <c r="BO187" i="20"/>
  <c r="BP187" i="20"/>
  <c r="BQ187" i="20"/>
  <c r="BR187" i="20"/>
  <c r="BS187" i="20"/>
  <c r="BT187" i="20"/>
  <c r="BU187" i="20"/>
  <c r="BV187" i="20"/>
  <c r="BW187" i="20"/>
  <c r="BX187" i="20"/>
  <c r="BY187" i="20"/>
  <c r="BZ187" i="20"/>
  <c r="CA187" i="20"/>
  <c r="CB187" i="20"/>
  <c r="CC187" i="20"/>
  <c r="CD187" i="20"/>
  <c r="CE187" i="20"/>
  <c r="CF187" i="20"/>
  <c r="CG187" i="20"/>
  <c r="CH187" i="20"/>
  <c r="CI187" i="20"/>
  <c r="AU188" i="20"/>
  <c r="AV188" i="20"/>
  <c r="AW188" i="20"/>
  <c r="AX188" i="20"/>
  <c r="AY188" i="20"/>
  <c r="AZ188" i="20"/>
  <c r="BA188" i="20"/>
  <c r="BB188" i="20"/>
  <c r="BC188" i="20"/>
  <c r="BD188" i="20"/>
  <c r="BE188" i="20"/>
  <c r="BF188" i="20"/>
  <c r="BG188" i="20"/>
  <c r="BH188" i="20"/>
  <c r="BI188" i="20"/>
  <c r="BJ188" i="20"/>
  <c r="BK188" i="20"/>
  <c r="BL188" i="20"/>
  <c r="BM188" i="20"/>
  <c r="BN188" i="20"/>
  <c r="BO188" i="20"/>
  <c r="BP188" i="20"/>
  <c r="BQ188" i="20"/>
  <c r="BR188" i="20"/>
  <c r="BS188" i="20"/>
  <c r="BT188" i="20"/>
  <c r="BU188" i="20"/>
  <c r="BV188" i="20"/>
  <c r="BW188" i="20"/>
  <c r="BX188" i="20"/>
  <c r="BY188" i="20"/>
  <c r="BZ188" i="20"/>
  <c r="CA188" i="20"/>
  <c r="CB188" i="20"/>
  <c r="CC188" i="20"/>
  <c r="CD188" i="20"/>
  <c r="CE188" i="20"/>
  <c r="CF188" i="20"/>
  <c r="CG188" i="20"/>
  <c r="CH188" i="20"/>
  <c r="CI188" i="20"/>
  <c r="AU189" i="20"/>
  <c r="AV189" i="20"/>
  <c r="AW189" i="20"/>
  <c r="AX189" i="20"/>
  <c r="AY189" i="20"/>
  <c r="AZ189" i="20"/>
  <c r="BA189" i="20"/>
  <c r="BB189" i="20"/>
  <c r="BC189" i="20"/>
  <c r="BD189" i="20"/>
  <c r="BE189" i="20"/>
  <c r="BF189" i="20"/>
  <c r="BG189" i="20"/>
  <c r="BH189" i="20"/>
  <c r="BI189" i="20"/>
  <c r="BJ189" i="20"/>
  <c r="BK189" i="20"/>
  <c r="BL189" i="20"/>
  <c r="BM189" i="20"/>
  <c r="BN189" i="20"/>
  <c r="BO189" i="20"/>
  <c r="BP189" i="20"/>
  <c r="BQ189" i="20"/>
  <c r="BR189" i="20"/>
  <c r="BS189" i="20"/>
  <c r="BT189" i="20"/>
  <c r="BU189" i="20"/>
  <c r="BV189" i="20"/>
  <c r="BW189" i="20"/>
  <c r="BX189" i="20"/>
  <c r="BY189" i="20"/>
  <c r="BZ189" i="20"/>
  <c r="CA189" i="20"/>
  <c r="CB189" i="20"/>
  <c r="CC189" i="20"/>
  <c r="CD189" i="20"/>
  <c r="CE189" i="20"/>
  <c r="CF189" i="20"/>
  <c r="CG189" i="20"/>
  <c r="CH189" i="20"/>
  <c r="CI189" i="20"/>
  <c r="AU190" i="20"/>
  <c r="AV190" i="20"/>
  <c r="AW190" i="20"/>
  <c r="AX190" i="20"/>
  <c r="AY190" i="20"/>
  <c r="AZ190" i="20"/>
  <c r="BA190" i="20"/>
  <c r="BB190" i="20"/>
  <c r="BC190" i="20"/>
  <c r="BD190" i="20"/>
  <c r="BE190" i="20"/>
  <c r="BF190" i="20"/>
  <c r="BG190" i="20"/>
  <c r="BH190" i="20"/>
  <c r="BI190" i="20"/>
  <c r="BJ190" i="20"/>
  <c r="BK190" i="20"/>
  <c r="BL190" i="20"/>
  <c r="BM190" i="20"/>
  <c r="BN190" i="20"/>
  <c r="BO190" i="20"/>
  <c r="BP190" i="20"/>
  <c r="BQ190" i="20"/>
  <c r="BR190" i="20"/>
  <c r="BS190" i="20"/>
  <c r="BT190" i="20"/>
  <c r="BU190" i="20"/>
  <c r="BV190" i="20"/>
  <c r="BW190" i="20"/>
  <c r="BX190" i="20"/>
  <c r="BY190" i="20"/>
  <c r="BZ190" i="20"/>
  <c r="CA190" i="20"/>
  <c r="CB190" i="20"/>
  <c r="CC190" i="20"/>
  <c r="CD190" i="20"/>
  <c r="CE190" i="20"/>
  <c r="CF190" i="20"/>
  <c r="CG190" i="20"/>
  <c r="CH190" i="20"/>
  <c r="CI190" i="20"/>
  <c r="AU191" i="20"/>
  <c r="AV191" i="20"/>
  <c r="AW191" i="20"/>
  <c r="AX191" i="20"/>
  <c r="AY191" i="20"/>
  <c r="AZ191" i="20"/>
  <c r="BA191" i="20"/>
  <c r="BB191" i="20"/>
  <c r="BC191" i="20"/>
  <c r="BD191" i="20"/>
  <c r="BE191" i="20"/>
  <c r="BF191" i="20"/>
  <c r="BG191" i="20"/>
  <c r="BH191" i="20"/>
  <c r="BI191" i="20"/>
  <c r="BJ191" i="20"/>
  <c r="BK191" i="20"/>
  <c r="BL191" i="20"/>
  <c r="BM191" i="20"/>
  <c r="BN191" i="20"/>
  <c r="BO191" i="20"/>
  <c r="BP191" i="20"/>
  <c r="BQ191" i="20"/>
  <c r="BR191" i="20"/>
  <c r="BS191" i="20"/>
  <c r="BT191" i="20"/>
  <c r="BU191" i="20"/>
  <c r="BV191" i="20"/>
  <c r="BW191" i="20"/>
  <c r="BX191" i="20"/>
  <c r="BY191" i="20"/>
  <c r="BZ191" i="20"/>
  <c r="CA191" i="20"/>
  <c r="CB191" i="20"/>
  <c r="CC191" i="20"/>
  <c r="CD191" i="20"/>
  <c r="CE191" i="20"/>
  <c r="CF191" i="20"/>
  <c r="CG191" i="20"/>
  <c r="CH191" i="20"/>
  <c r="CI191" i="20"/>
  <c r="CK191" i="20"/>
  <c r="AU192" i="20"/>
  <c r="AV192" i="20"/>
  <c r="AW192" i="20"/>
  <c r="AX192" i="20"/>
  <c r="AY192" i="20"/>
  <c r="AZ192" i="20"/>
  <c r="BA192" i="20"/>
  <c r="BB192" i="20"/>
  <c r="BC192" i="20"/>
  <c r="BD192" i="20"/>
  <c r="BE192" i="20"/>
  <c r="BF192" i="20"/>
  <c r="BG192" i="20"/>
  <c r="BH192" i="20"/>
  <c r="BI192" i="20"/>
  <c r="BJ192" i="20"/>
  <c r="BK192" i="20"/>
  <c r="BL192" i="20"/>
  <c r="BM192" i="20"/>
  <c r="BN192" i="20"/>
  <c r="BO192" i="20"/>
  <c r="BP192" i="20"/>
  <c r="BQ192" i="20"/>
  <c r="BR192" i="20"/>
  <c r="BS192" i="20"/>
  <c r="BT192" i="20"/>
  <c r="BU192" i="20"/>
  <c r="BV192" i="20"/>
  <c r="BW192" i="20"/>
  <c r="BX192" i="20"/>
  <c r="BY192" i="20"/>
  <c r="BZ192" i="20"/>
  <c r="CA192" i="20"/>
  <c r="CB192" i="20"/>
  <c r="CC192" i="20"/>
  <c r="CD192" i="20"/>
  <c r="CE192" i="20"/>
  <c r="CF192" i="20"/>
  <c r="CG192" i="20"/>
  <c r="CH192" i="20"/>
  <c r="CI192" i="20"/>
  <c r="AU193" i="20"/>
  <c r="AV193" i="20"/>
  <c r="AW193" i="20"/>
  <c r="AX193" i="20"/>
  <c r="AY193" i="20"/>
  <c r="AZ193" i="20"/>
  <c r="BA193" i="20"/>
  <c r="BB193" i="20"/>
  <c r="BC193" i="20"/>
  <c r="BD193" i="20"/>
  <c r="BE193" i="20"/>
  <c r="BF193" i="20"/>
  <c r="BG193" i="20"/>
  <c r="BH193" i="20"/>
  <c r="BI193" i="20"/>
  <c r="BJ193" i="20"/>
  <c r="BK193" i="20"/>
  <c r="BL193" i="20"/>
  <c r="BM193" i="20"/>
  <c r="BN193" i="20"/>
  <c r="BO193" i="20"/>
  <c r="BP193" i="20"/>
  <c r="BQ193" i="20"/>
  <c r="BR193" i="20"/>
  <c r="BS193" i="20"/>
  <c r="BT193" i="20"/>
  <c r="BU193" i="20"/>
  <c r="BV193" i="20"/>
  <c r="BW193" i="20"/>
  <c r="BX193" i="20"/>
  <c r="BY193" i="20"/>
  <c r="BZ193" i="20"/>
  <c r="CA193" i="20"/>
  <c r="CB193" i="20"/>
  <c r="CC193" i="20"/>
  <c r="CD193" i="20"/>
  <c r="CE193" i="20"/>
  <c r="CF193" i="20"/>
  <c r="CG193" i="20"/>
  <c r="CH193" i="20"/>
  <c r="CI193" i="20"/>
  <c r="AU194" i="20"/>
  <c r="AV194" i="20"/>
  <c r="AW194" i="20"/>
  <c r="AX194" i="20"/>
  <c r="AY194" i="20"/>
  <c r="AZ194" i="20"/>
  <c r="BA194" i="20"/>
  <c r="BB194" i="20"/>
  <c r="BC194" i="20"/>
  <c r="BD194" i="20"/>
  <c r="BE194" i="20"/>
  <c r="BF194" i="20"/>
  <c r="BG194" i="20"/>
  <c r="BH194" i="20"/>
  <c r="BI194" i="20"/>
  <c r="BJ194" i="20"/>
  <c r="BK194" i="20"/>
  <c r="BL194" i="20"/>
  <c r="BM194" i="20"/>
  <c r="BN194" i="20"/>
  <c r="BO194" i="20"/>
  <c r="BP194" i="20"/>
  <c r="BQ194" i="20"/>
  <c r="BR194" i="20"/>
  <c r="BS194" i="20"/>
  <c r="BT194" i="20"/>
  <c r="BU194" i="20"/>
  <c r="BV194" i="20"/>
  <c r="BW194" i="20"/>
  <c r="BX194" i="20"/>
  <c r="BY194" i="20"/>
  <c r="BZ194" i="20"/>
  <c r="CA194" i="20"/>
  <c r="CB194" i="20"/>
  <c r="CC194" i="20"/>
  <c r="CD194" i="20"/>
  <c r="CE194" i="20"/>
  <c r="CF194" i="20"/>
  <c r="CG194" i="20"/>
  <c r="CH194" i="20"/>
  <c r="CI194" i="20"/>
  <c r="AU195" i="20"/>
  <c r="CK195" i="20" s="1"/>
  <c r="AV195" i="20"/>
  <c r="AW195" i="20"/>
  <c r="AX195" i="20"/>
  <c r="AY195" i="20"/>
  <c r="AZ195" i="20"/>
  <c r="BA195" i="20"/>
  <c r="BB195" i="20"/>
  <c r="BC195" i="20"/>
  <c r="BD195" i="20"/>
  <c r="BE195" i="20"/>
  <c r="BF195" i="20"/>
  <c r="BG195" i="20"/>
  <c r="BH195" i="20"/>
  <c r="BI195" i="20"/>
  <c r="BJ195" i="20"/>
  <c r="BK195" i="20"/>
  <c r="BL195" i="20"/>
  <c r="BM195" i="20"/>
  <c r="BN195" i="20"/>
  <c r="BO195" i="20"/>
  <c r="BP195" i="20"/>
  <c r="BQ195" i="20"/>
  <c r="BR195" i="20"/>
  <c r="BS195" i="20"/>
  <c r="BT195" i="20"/>
  <c r="BU195" i="20"/>
  <c r="BV195" i="20"/>
  <c r="BW195" i="20"/>
  <c r="BX195" i="20"/>
  <c r="BY195" i="20"/>
  <c r="BZ195" i="20"/>
  <c r="CA195" i="20"/>
  <c r="CB195" i="20"/>
  <c r="CC195" i="20"/>
  <c r="CD195" i="20"/>
  <c r="CE195" i="20"/>
  <c r="CF195" i="20"/>
  <c r="CG195" i="20"/>
  <c r="CH195" i="20"/>
  <c r="CI195" i="20"/>
  <c r="AU196" i="20"/>
  <c r="AV196" i="20"/>
  <c r="AW196" i="20"/>
  <c r="AX196" i="20"/>
  <c r="AY196" i="20"/>
  <c r="AZ196" i="20"/>
  <c r="BA196" i="20"/>
  <c r="BB196" i="20"/>
  <c r="BC196" i="20"/>
  <c r="BD196" i="20"/>
  <c r="BE196" i="20"/>
  <c r="BF196" i="20"/>
  <c r="BG196" i="20"/>
  <c r="BH196" i="20"/>
  <c r="BI196" i="20"/>
  <c r="BJ196" i="20"/>
  <c r="BK196" i="20"/>
  <c r="BL196" i="20"/>
  <c r="BM196" i="20"/>
  <c r="BN196" i="20"/>
  <c r="BO196" i="20"/>
  <c r="BP196" i="20"/>
  <c r="BQ196" i="20"/>
  <c r="BR196" i="20"/>
  <c r="BS196" i="20"/>
  <c r="BT196" i="20"/>
  <c r="BU196" i="20"/>
  <c r="BV196" i="20"/>
  <c r="BW196" i="20"/>
  <c r="BX196" i="20"/>
  <c r="BY196" i="20"/>
  <c r="BZ196" i="20"/>
  <c r="CA196" i="20"/>
  <c r="CB196" i="20"/>
  <c r="CC196" i="20"/>
  <c r="CD196" i="20"/>
  <c r="CE196" i="20"/>
  <c r="CF196" i="20"/>
  <c r="CG196" i="20"/>
  <c r="CH196" i="20"/>
  <c r="CI196" i="20"/>
  <c r="AU197" i="20"/>
  <c r="AV197" i="20"/>
  <c r="AW197" i="20"/>
  <c r="AX197" i="20"/>
  <c r="AY197" i="20"/>
  <c r="AZ197" i="20"/>
  <c r="BA197" i="20"/>
  <c r="BB197" i="20"/>
  <c r="BC197" i="20"/>
  <c r="BD197" i="20"/>
  <c r="BE197" i="20"/>
  <c r="BF197" i="20"/>
  <c r="BG197" i="20"/>
  <c r="BH197" i="20"/>
  <c r="BI197" i="20"/>
  <c r="BJ197" i="20"/>
  <c r="BK197" i="20"/>
  <c r="BL197" i="20"/>
  <c r="BM197" i="20"/>
  <c r="BN197" i="20"/>
  <c r="BO197" i="20"/>
  <c r="BP197" i="20"/>
  <c r="BQ197" i="20"/>
  <c r="BR197" i="20"/>
  <c r="BS197" i="20"/>
  <c r="BT197" i="20"/>
  <c r="BU197" i="20"/>
  <c r="BV197" i="20"/>
  <c r="BW197" i="20"/>
  <c r="BX197" i="20"/>
  <c r="BY197" i="20"/>
  <c r="BZ197" i="20"/>
  <c r="CA197" i="20"/>
  <c r="CB197" i="20"/>
  <c r="CC197" i="20"/>
  <c r="CD197" i="20"/>
  <c r="CE197" i="20"/>
  <c r="CF197" i="20"/>
  <c r="CG197" i="20"/>
  <c r="CH197" i="20"/>
  <c r="CI197" i="20"/>
  <c r="AU198" i="20"/>
  <c r="AV198" i="20"/>
  <c r="AW198" i="20"/>
  <c r="AX198" i="20"/>
  <c r="AY198" i="20"/>
  <c r="AZ198" i="20"/>
  <c r="BA198" i="20"/>
  <c r="BB198" i="20"/>
  <c r="BC198" i="20"/>
  <c r="BD198" i="20"/>
  <c r="BE198" i="20"/>
  <c r="BF198" i="20"/>
  <c r="BG198" i="20"/>
  <c r="BH198" i="20"/>
  <c r="BI198" i="20"/>
  <c r="BJ198" i="20"/>
  <c r="BK198" i="20"/>
  <c r="BL198" i="20"/>
  <c r="BM198" i="20"/>
  <c r="BN198" i="20"/>
  <c r="BO198" i="20"/>
  <c r="BP198" i="20"/>
  <c r="BQ198" i="20"/>
  <c r="BR198" i="20"/>
  <c r="BS198" i="20"/>
  <c r="BT198" i="20"/>
  <c r="BU198" i="20"/>
  <c r="BV198" i="20"/>
  <c r="BW198" i="20"/>
  <c r="BX198" i="20"/>
  <c r="BY198" i="20"/>
  <c r="BZ198" i="20"/>
  <c r="CA198" i="20"/>
  <c r="CB198" i="20"/>
  <c r="CC198" i="20"/>
  <c r="CD198" i="20"/>
  <c r="CE198" i="20"/>
  <c r="CF198" i="20"/>
  <c r="CG198" i="20"/>
  <c r="CH198" i="20"/>
  <c r="CI198" i="20"/>
  <c r="AU199" i="20"/>
  <c r="AV199" i="20"/>
  <c r="AW199" i="20"/>
  <c r="AX199" i="20"/>
  <c r="CK199" i="20" s="1"/>
  <c r="AY199" i="20"/>
  <c r="AZ199" i="20"/>
  <c r="BA199" i="20"/>
  <c r="BB199" i="20"/>
  <c r="BC199" i="20"/>
  <c r="BD199" i="20"/>
  <c r="BE199" i="20"/>
  <c r="BF199" i="20"/>
  <c r="BG199" i="20"/>
  <c r="BH199" i="20"/>
  <c r="BI199" i="20"/>
  <c r="BJ199" i="20"/>
  <c r="BK199" i="20"/>
  <c r="BL199" i="20"/>
  <c r="BM199" i="20"/>
  <c r="BN199" i="20"/>
  <c r="BO199" i="20"/>
  <c r="BP199" i="20"/>
  <c r="BQ199" i="20"/>
  <c r="BR199" i="20"/>
  <c r="BS199" i="20"/>
  <c r="BT199" i="20"/>
  <c r="BU199" i="20"/>
  <c r="BV199" i="20"/>
  <c r="BW199" i="20"/>
  <c r="BX199" i="20"/>
  <c r="BY199" i="20"/>
  <c r="BZ199" i="20"/>
  <c r="CA199" i="20"/>
  <c r="CB199" i="20"/>
  <c r="CC199" i="20"/>
  <c r="CD199" i="20"/>
  <c r="CE199" i="20"/>
  <c r="CF199" i="20"/>
  <c r="CG199" i="20"/>
  <c r="CH199" i="20"/>
  <c r="CI199" i="20"/>
  <c r="AU200" i="20"/>
  <c r="AV200" i="20"/>
  <c r="AW200" i="20"/>
  <c r="AX200" i="20"/>
  <c r="AY200" i="20"/>
  <c r="AZ200" i="20"/>
  <c r="BA200" i="20"/>
  <c r="BB200" i="20"/>
  <c r="BC200" i="20"/>
  <c r="BD200" i="20"/>
  <c r="BE200" i="20"/>
  <c r="BF200" i="20"/>
  <c r="BG200" i="20"/>
  <c r="BH200" i="20"/>
  <c r="BI200" i="20"/>
  <c r="BJ200" i="20"/>
  <c r="BK200" i="20"/>
  <c r="BL200" i="20"/>
  <c r="BM200" i="20"/>
  <c r="BN200" i="20"/>
  <c r="BO200" i="20"/>
  <c r="BP200" i="20"/>
  <c r="BQ200" i="20"/>
  <c r="BR200" i="20"/>
  <c r="BS200" i="20"/>
  <c r="BT200" i="20"/>
  <c r="BU200" i="20"/>
  <c r="BV200" i="20"/>
  <c r="BW200" i="20"/>
  <c r="BX200" i="20"/>
  <c r="BY200" i="20"/>
  <c r="BZ200" i="20"/>
  <c r="CA200" i="20"/>
  <c r="CB200" i="20"/>
  <c r="CC200" i="20"/>
  <c r="CD200" i="20"/>
  <c r="CE200" i="20"/>
  <c r="CF200" i="20"/>
  <c r="CG200" i="20"/>
  <c r="CH200" i="20"/>
  <c r="CI200" i="20"/>
  <c r="AU201" i="20"/>
  <c r="AV201" i="20"/>
  <c r="AW201" i="20"/>
  <c r="AX201" i="20"/>
  <c r="AY201" i="20"/>
  <c r="AZ201" i="20"/>
  <c r="BA201" i="20"/>
  <c r="BB201" i="20"/>
  <c r="BC201" i="20"/>
  <c r="BD201" i="20"/>
  <c r="BE201" i="20"/>
  <c r="BF201" i="20"/>
  <c r="BG201" i="20"/>
  <c r="BH201" i="20"/>
  <c r="BI201" i="20"/>
  <c r="BJ201" i="20"/>
  <c r="BK201" i="20"/>
  <c r="BL201" i="20"/>
  <c r="BM201" i="20"/>
  <c r="BN201" i="20"/>
  <c r="BO201" i="20"/>
  <c r="BP201" i="20"/>
  <c r="BQ201" i="20"/>
  <c r="BR201" i="20"/>
  <c r="BS201" i="20"/>
  <c r="BT201" i="20"/>
  <c r="BU201" i="20"/>
  <c r="BV201" i="20"/>
  <c r="BW201" i="20"/>
  <c r="BX201" i="20"/>
  <c r="BY201" i="20"/>
  <c r="BZ201" i="20"/>
  <c r="CA201" i="20"/>
  <c r="CB201" i="20"/>
  <c r="CC201" i="20"/>
  <c r="CD201" i="20"/>
  <c r="CE201" i="20"/>
  <c r="CF201" i="20"/>
  <c r="CG201" i="20"/>
  <c r="CH201" i="20"/>
  <c r="CI201" i="20"/>
  <c r="AU202" i="20"/>
  <c r="AV202" i="20"/>
  <c r="AW202" i="20"/>
  <c r="AX202" i="20"/>
  <c r="AY202" i="20"/>
  <c r="AZ202" i="20"/>
  <c r="BA202" i="20"/>
  <c r="BB202" i="20"/>
  <c r="BC202" i="20"/>
  <c r="BD202" i="20"/>
  <c r="BE202" i="20"/>
  <c r="BF202" i="20"/>
  <c r="BG202" i="20"/>
  <c r="BH202" i="20"/>
  <c r="BI202" i="20"/>
  <c r="BJ202" i="20"/>
  <c r="BK202" i="20"/>
  <c r="BL202" i="20"/>
  <c r="BM202" i="20"/>
  <c r="BN202" i="20"/>
  <c r="BO202" i="20"/>
  <c r="BP202" i="20"/>
  <c r="BQ202" i="20"/>
  <c r="BR202" i="20"/>
  <c r="BS202" i="20"/>
  <c r="BT202" i="20"/>
  <c r="BU202" i="20"/>
  <c r="BV202" i="20"/>
  <c r="BW202" i="20"/>
  <c r="BX202" i="20"/>
  <c r="BY202" i="20"/>
  <c r="BZ202" i="20"/>
  <c r="CA202" i="20"/>
  <c r="CB202" i="20"/>
  <c r="CC202" i="20"/>
  <c r="CD202" i="20"/>
  <c r="CE202" i="20"/>
  <c r="CF202" i="20"/>
  <c r="CG202" i="20"/>
  <c r="CH202" i="20"/>
  <c r="CI202" i="20"/>
  <c r="AU203" i="20"/>
  <c r="CK203" i="20" s="1"/>
  <c r="AV203" i="20"/>
  <c r="AW203" i="20"/>
  <c r="AX203" i="20"/>
  <c r="AY203" i="20"/>
  <c r="AZ203" i="20"/>
  <c r="BA203" i="20"/>
  <c r="BB203" i="20"/>
  <c r="BC203" i="20"/>
  <c r="BD203" i="20"/>
  <c r="BE203" i="20"/>
  <c r="BF203" i="20"/>
  <c r="BG203" i="20"/>
  <c r="BH203" i="20"/>
  <c r="BI203" i="20"/>
  <c r="BJ203" i="20"/>
  <c r="BK203" i="20"/>
  <c r="BL203" i="20"/>
  <c r="BM203" i="20"/>
  <c r="BN203" i="20"/>
  <c r="BO203" i="20"/>
  <c r="BP203" i="20"/>
  <c r="BQ203" i="20"/>
  <c r="BR203" i="20"/>
  <c r="BS203" i="20"/>
  <c r="BT203" i="20"/>
  <c r="BU203" i="20"/>
  <c r="BV203" i="20"/>
  <c r="BW203" i="20"/>
  <c r="BX203" i="20"/>
  <c r="BY203" i="20"/>
  <c r="BZ203" i="20"/>
  <c r="CA203" i="20"/>
  <c r="CB203" i="20"/>
  <c r="CC203" i="20"/>
  <c r="CD203" i="20"/>
  <c r="CE203" i="20"/>
  <c r="CF203" i="20"/>
  <c r="CG203" i="20"/>
  <c r="CH203" i="20"/>
  <c r="CI203" i="20"/>
  <c r="AU204" i="20"/>
  <c r="AV204" i="20"/>
  <c r="AW204" i="20"/>
  <c r="AX204" i="20"/>
  <c r="AY204" i="20"/>
  <c r="AZ204" i="20"/>
  <c r="BA204" i="20"/>
  <c r="BB204" i="20"/>
  <c r="BC204" i="20"/>
  <c r="BD204" i="20"/>
  <c r="BE204" i="20"/>
  <c r="BF204" i="20"/>
  <c r="BG204" i="20"/>
  <c r="BH204" i="20"/>
  <c r="BI204" i="20"/>
  <c r="BJ204" i="20"/>
  <c r="BK204" i="20"/>
  <c r="BL204" i="20"/>
  <c r="BM204" i="20"/>
  <c r="BN204" i="20"/>
  <c r="BO204" i="20"/>
  <c r="BP204" i="20"/>
  <c r="BQ204" i="20"/>
  <c r="BR204" i="20"/>
  <c r="BS204" i="20"/>
  <c r="BT204" i="20"/>
  <c r="BU204" i="20"/>
  <c r="BV204" i="20"/>
  <c r="BW204" i="20"/>
  <c r="BX204" i="20"/>
  <c r="BY204" i="20"/>
  <c r="BZ204" i="20"/>
  <c r="CA204" i="20"/>
  <c r="CB204" i="20"/>
  <c r="CC204" i="20"/>
  <c r="CD204" i="20"/>
  <c r="CE204" i="20"/>
  <c r="CF204" i="20"/>
  <c r="CG204" i="20"/>
  <c r="CH204" i="20"/>
  <c r="CI204" i="20"/>
  <c r="AU205" i="20"/>
  <c r="AV205" i="20"/>
  <c r="AW205" i="20"/>
  <c r="AX205" i="20"/>
  <c r="AY205" i="20"/>
  <c r="AZ205" i="20"/>
  <c r="BA205" i="20"/>
  <c r="BB205" i="20"/>
  <c r="BC205" i="20"/>
  <c r="BD205" i="20"/>
  <c r="BE205" i="20"/>
  <c r="BF205" i="20"/>
  <c r="BG205" i="20"/>
  <c r="BH205" i="20"/>
  <c r="BI205" i="20"/>
  <c r="BJ205" i="20"/>
  <c r="BK205" i="20"/>
  <c r="BL205" i="20"/>
  <c r="BM205" i="20"/>
  <c r="BN205" i="20"/>
  <c r="BO205" i="20"/>
  <c r="BP205" i="20"/>
  <c r="BQ205" i="20"/>
  <c r="BR205" i="20"/>
  <c r="BS205" i="20"/>
  <c r="BT205" i="20"/>
  <c r="BU205" i="20"/>
  <c r="BV205" i="20"/>
  <c r="BW205" i="20"/>
  <c r="BX205" i="20"/>
  <c r="BY205" i="20"/>
  <c r="BZ205" i="20"/>
  <c r="CA205" i="20"/>
  <c r="CB205" i="20"/>
  <c r="CC205" i="20"/>
  <c r="CD205" i="20"/>
  <c r="CE205" i="20"/>
  <c r="CF205" i="20"/>
  <c r="CG205" i="20"/>
  <c r="CH205" i="20"/>
  <c r="CI205" i="20"/>
  <c r="AU206" i="20"/>
  <c r="AV206" i="20"/>
  <c r="AW206" i="20"/>
  <c r="AX206" i="20"/>
  <c r="AY206" i="20"/>
  <c r="AZ206" i="20"/>
  <c r="BA206" i="20"/>
  <c r="BB206" i="20"/>
  <c r="BC206" i="20"/>
  <c r="BD206" i="20"/>
  <c r="BE206" i="20"/>
  <c r="BF206" i="20"/>
  <c r="BG206" i="20"/>
  <c r="BH206" i="20"/>
  <c r="BI206" i="20"/>
  <c r="BJ206" i="20"/>
  <c r="BK206" i="20"/>
  <c r="BL206" i="20"/>
  <c r="BM206" i="20"/>
  <c r="BN206" i="20"/>
  <c r="BO206" i="20"/>
  <c r="BP206" i="20"/>
  <c r="BQ206" i="20"/>
  <c r="BR206" i="20"/>
  <c r="BS206" i="20"/>
  <c r="BT206" i="20"/>
  <c r="BU206" i="20"/>
  <c r="BV206" i="20"/>
  <c r="BW206" i="20"/>
  <c r="BX206" i="20"/>
  <c r="BY206" i="20"/>
  <c r="BZ206" i="20"/>
  <c r="CA206" i="20"/>
  <c r="CB206" i="20"/>
  <c r="CC206" i="20"/>
  <c r="CD206" i="20"/>
  <c r="CE206" i="20"/>
  <c r="CF206" i="20"/>
  <c r="CG206" i="20"/>
  <c r="CH206" i="20"/>
  <c r="CI206" i="20"/>
  <c r="AU207" i="20"/>
  <c r="AV207" i="20"/>
  <c r="AW207" i="20"/>
  <c r="AX207" i="20"/>
  <c r="AY207" i="20"/>
  <c r="AZ207" i="20"/>
  <c r="BA207" i="20"/>
  <c r="BB207" i="20"/>
  <c r="BC207" i="20"/>
  <c r="BD207" i="20"/>
  <c r="BE207" i="20"/>
  <c r="BF207" i="20"/>
  <c r="BG207" i="20"/>
  <c r="BH207" i="20"/>
  <c r="BI207" i="20"/>
  <c r="BJ207" i="20"/>
  <c r="BK207" i="20"/>
  <c r="BL207" i="20"/>
  <c r="BM207" i="20"/>
  <c r="BN207" i="20"/>
  <c r="BO207" i="20"/>
  <c r="BP207" i="20"/>
  <c r="BQ207" i="20"/>
  <c r="BR207" i="20"/>
  <c r="BS207" i="20"/>
  <c r="BT207" i="20"/>
  <c r="BU207" i="20"/>
  <c r="BV207" i="20"/>
  <c r="BW207" i="20"/>
  <c r="BX207" i="20"/>
  <c r="BY207" i="20"/>
  <c r="BZ207" i="20"/>
  <c r="CA207" i="20"/>
  <c r="CB207" i="20"/>
  <c r="CC207" i="20"/>
  <c r="CD207" i="20"/>
  <c r="CE207" i="20"/>
  <c r="CF207" i="20"/>
  <c r="CG207" i="20"/>
  <c r="CH207" i="20"/>
  <c r="CI207" i="20"/>
  <c r="CK207" i="20"/>
  <c r="AU208" i="20"/>
  <c r="AV208" i="20"/>
  <c r="AW208" i="20"/>
  <c r="AX208" i="20"/>
  <c r="AY208" i="20"/>
  <c r="AZ208" i="20"/>
  <c r="BA208" i="20"/>
  <c r="BB208" i="20"/>
  <c r="BC208" i="20"/>
  <c r="BD208" i="20"/>
  <c r="BE208" i="20"/>
  <c r="BF208" i="20"/>
  <c r="BG208" i="20"/>
  <c r="BH208" i="20"/>
  <c r="BI208" i="20"/>
  <c r="BJ208" i="20"/>
  <c r="BK208" i="20"/>
  <c r="BL208" i="20"/>
  <c r="BM208" i="20"/>
  <c r="BN208" i="20"/>
  <c r="BO208" i="20"/>
  <c r="BP208" i="20"/>
  <c r="BQ208" i="20"/>
  <c r="BR208" i="20"/>
  <c r="BS208" i="20"/>
  <c r="BT208" i="20"/>
  <c r="BU208" i="20"/>
  <c r="BV208" i="20"/>
  <c r="BW208" i="20"/>
  <c r="BX208" i="20"/>
  <c r="BY208" i="20"/>
  <c r="BZ208" i="20"/>
  <c r="CA208" i="20"/>
  <c r="CB208" i="20"/>
  <c r="CC208" i="20"/>
  <c r="CD208" i="20"/>
  <c r="CE208" i="20"/>
  <c r="CF208" i="20"/>
  <c r="CG208" i="20"/>
  <c r="CH208" i="20"/>
  <c r="CI208" i="20"/>
  <c r="AU209" i="20"/>
  <c r="AV209" i="20"/>
  <c r="AW209" i="20"/>
  <c r="AX209" i="20"/>
  <c r="AY209" i="20"/>
  <c r="AZ209" i="20"/>
  <c r="BA209" i="20"/>
  <c r="BB209" i="20"/>
  <c r="BC209" i="20"/>
  <c r="BD209" i="20"/>
  <c r="BE209" i="20"/>
  <c r="BF209" i="20"/>
  <c r="BG209" i="20"/>
  <c r="BH209" i="20"/>
  <c r="BI209" i="20"/>
  <c r="BJ209" i="20"/>
  <c r="BK209" i="20"/>
  <c r="BL209" i="20"/>
  <c r="BM209" i="20"/>
  <c r="BN209" i="20"/>
  <c r="BO209" i="20"/>
  <c r="BP209" i="20"/>
  <c r="BQ209" i="20"/>
  <c r="BR209" i="20"/>
  <c r="BS209" i="20"/>
  <c r="BT209" i="20"/>
  <c r="BU209" i="20"/>
  <c r="BV209" i="20"/>
  <c r="BW209" i="20"/>
  <c r="BX209" i="20"/>
  <c r="BY209" i="20"/>
  <c r="BZ209" i="20"/>
  <c r="CA209" i="20"/>
  <c r="CB209" i="20"/>
  <c r="CC209" i="20"/>
  <c r="CD209" i="20"/>
  <c r="CE209" i="20"/>
  <c r="CF209" i="20"/>
  <c r="CG209" i="20"/>
  <c r="CH209" i="20"/>
  <c r="CI209" i="20"/>
  <c r="AU210" i="20"/>
  <c r="AV210" i="20"/>
  <c r="AW210" i="20"/>
  <c r="AX210" i="20"/>
  <c r="AY210" i="20"/>
  <c r="AZ210" i="20"/>
  <c r="BA210" i="20"/>
  <c r="BB210" i="20"/>
  <c r="BC210" i="20"/>
  <c r="BD210" i="20"/>
  <c r="BE210" i="20"/>
  <c r="BF210" i="20"/>
  <c r="BG210" i="20"/>
  <c r="BH210" i="20"/>
  <c r="BI210" i="20"/>
  <c r="BJ210" i="20"/>
  <c r="BK210" i="20"/>
  <c r="BL210" i="20"/>
  <c r="BM210" i="20"/>
  <c r="BN210" i="20"/>
  <c r="BO210" i="20"/>
  <c r="BP210" i="20"/>
  <c r="BQ210" i="20"/>
  <c r="BR210" i="20"/>
  <c r="BS210" i="20"/>
  <c r="BT210" i="20"/>
  <c r="BU210" i="20"/>
  <c r="BV210" i="20"/>
  <c r="BW210" i="20"/>
  <c r="BX210" i="20"/>
  <c r="BY210" i="20"/>
  <c r="BZ210" i="20"/>
  <c r="CA210" i="20"/>
  <c r="CB210" i="20"/>
  <c r="CC210" i="20"/>
  <c r="CD210" i="20"/>
  <c r="CE210" i="20"/>
  <c r="CF210" i="20"/>
  <c r="CG210" i="20"/>
  <c r="CH210" i="20"/>
  <c r="CI210" i="20"/>
  <c r="AU211" i="20"/>
  <c r="CK211" i="20" s="1"/>
  <c r="AV211" i="20"/>
  <c r="AW211" i="20"/>
  <c r="AX211" i="20"/>
  <c r="AY211" i="20"/>
  <c r="AZ211" i="20"/>
  <c r="BA211" i="20"/>
  <c r="BB211" i="20"/>
  <c r="BC211" i="20"/>
  <c r="BD211" i="20"/>
  <c r="BE211" i="20"/>
  <c r="BF211" i="20"/>
  <c r="BG211" i="20"/>
  <c r="BH211" i="20"/>
  <c r="BI211" i="20"/>
  <c r="BJ211" i="20"/>
  <c r="BK211" i="20"/>
  <c r="BL211" i="20"/>
  <c r="BM211" i="20"/>
  <c r="BN211" i="20"/>
  <c r="BO211" i="20"/>
  <c r="BP211" i="20"/>
  <c r="BQ211" i="20"/>
  <c r="BR211" i="20"/>
  <c r="BS211" i="20"/>
  <c r="BT211" i="20"/>
  <c r="BU211" i="20"/>
  <c r="BV211" i="20"/>
  <c r="BW211" i="20"/>
  <c r="BX211" i="20"/>
  <c r="BY211" i="20"/>
  <c r="BZ211" i="20"/>
  <c r="CA211" i="20"/>
  <c r="CB211" i="20"/>
  <c r="CC211" i="20"/>
  <c r="CD211" i="20"/>
  <c r="CE211" i="20"/>
  <c r="CF211" i="20"/>
  <c r="CG211" i="20"/>
  <c r="CH211" i="20"/>
  <c r="CI211" i="20"/>
  <c r="AU212" i="20"/>
  <c r="AV212" i="20"/>
  <c r="AW212" i="20"/>
  <c r="AX212" i="20"/>
  <c r="AY212" i="20"/>
  <c r="AZ212" i="20"/>
  <c r="BA212" i="20"/>
  <c r="BB212" i="20"/>
  <c r="BC212" i="20"/>
  <c r="BD212" i="20"/>
  <c r="BE212" i="20"/>
  <c r="BF212" i="20"/>
  <c r="BG212" i="20"/>
  <c r="BH212" i="20"/>
  <c r="BI212" i="20"/>
  <c r="BJ212" i="20"/>
  <c r="BK212" i="20"/>
  <c r="BL212" i="20"/>
  <c r="BM212" i="20"/>
  <c r="BN212" i="20"/>
  <c r="BO212" i="20"/>
  <c r="BP212" i="20"/>
  <c r="BQ212" i="20"/>
  <c r="BR212" i="20"/>
  <c r="BS212" i="20"/>
  <c r="BT212" i="20"/>
  <c r="BU212" i="20"/>
  <c r="BV212" i="20"/>
  <c r="BW212" i="20"/>
  <c r="BX212" i="20"/>
  <c r="BY212" i="20"/>
  <c r="BZ212" i="20"/>
  <c r="CA212" i="20"/>
  <c r="CB212" i="20"/>
  <c r="CC212" i="20"/>
  <c r="CD212" i="20"/>
  <c r="CE212" i="20"/>
  <c r="CF212" i="20"/>
  <c r="CG212" i="20"/>
  <c r="CH212" i="20"/>
  <c r="CI212" i="20"/>
  <c r="AU213" i="20"/>
  <c r="AV213" i="20"/>
  <c r="AW213" i="20"/>
  <c r="AX213" i="20"/>
  <c r="AY213" i="20"/>
  <c r="AZ213" i="20"/>
  <c r="BA213" i="20"/>
  <c r="BB213" i="20"/>
  <c r="BC213" i="20"/>
  <c r="BD213" i="20"/>
  <c r="BE213" i="20"/>
  <c r="BF213" i="20"/>
  <c r="BG213" i="20"/>
  <c r="BH213" i="20"/>
  <c r="BI213" i="20"/>
  <c r="BJ213" i="20"/>
  <c r="BK213" i="20"/>
  <c r="BL213" i="20"/>
  <c r="BM213" i="20"/>
  <c r="BN213" i="20"/>
  <c r="BO213" i="20"/>
  <c r="BP213" i="20"/>
  <c r="BQ213" i="20"/>
  <c r="BR213" i="20"/>
  <c r="BS213" i="20"/>
  <c r="BT213" i="20"/>
  <c r="BU213" i="20"/>
  <c r="BV213" i="20"/>
  <c r="BW213" i="20"/>
  <c r="BX213" i="20"/>
  <c r="BY213" i="20"/>
  <c r="BZ213" i="20"/>
  <c r="CA213" i="20"/>
  <c r="CB213" i="20"/>
  <c r="CC213" i="20"/>
  <c r="CD213" i="20"/>
  <c r="CE213" i="20"/>
  <c r="CF213" i="20"/>
  <c r="CG213" i="20"/>
  <c r="CH213" i="20"/>
  <c r="CI213" i="20"/>
  <c r="AU214" i="20"/>
  <c r="AV214" i="20"/>
  <c r="AW214" i="20"/>
  <c r="AX214" i="20"/>
  <c r="AY214" i="20"/>
  <c r="AZ214" i="20"/>
  <c r="BA214" i="20"/>
  <c r="BB214" i="20"/>
  <c r="BC214" i="20"/>
  <c r="BD214" i="20"/>
  <c r="BE214" i="20"/>
  <c r="BF214" i="20"/>
  <c r="BG214" i="20"/>
  <c r="BH214" i="20"/>
  <c r="BI214" i="20"/>
  <c r="BJ214" i="20"/>
  <c r="BK214" i="20"/>
  <c r="BL214" i="20"/>
  <c r="BM214" i="20"/>
  <c r="BN214" i="20"/>
  <c r="BO214" i="20"/>
  <c r="BP214" i="20"/>
  <c r="BQ214" i="20"/>
  <c r="BR214" i="20"/>
  <c r="BS214" i="20"/>
  <c r="BT214" i="20"/>
  <c r="BU214" i="20"/>
  <c r="BV214" i="20"/>
  <c r="BW214" i="20"/>
  <c r="BX214" i="20"/>
  <c r="BY214" i="20"/>
  <c r="BZ214" i="20"/>
  <c r="CA214" i="20"/>
  <c r="CB214" i="20"/>
  <c r="CC214" i="20"/>
  <c r="CD214" i="20"/>
  <c r="CE214" i="20"/>
  <c r="CF214" i="20"/>
  <c r="CG214" i="20"/>
  <c r="CH214" i="20"/>
  <c r="CI214" i="20"/>
  <c r="AU215" i="20"/>
  <c r="CK215" i="20" s="1"/>
  <c r="AV215" i="20"/>
  <c r="AW215" i="20"/>
  <c r="AX215" i="20"/>
  <c r="AY215" i="20"/>
  <c r="AZ215" i="20"/>
  <c r="BA215" i="20"/>
  <c r="BB215" i="20"/>
  <c r="BC215" i="20"/>
  <c r="BD215" i="20"/>
  <c r="BE215" i="20"/>
  <c r="BF215" i="20"/>
  <c r="BG215" i="20"/>
  <c r="BH215" i="20"/>
  <c r="BI215" i="20"/>
  <c r="BJ215" i="20"/>
  <c r="BK215" i="20"/>
  <c r="BL215" i="20"/>
  <c r="BM215" i="20"/>
  <c r="BN215" i="20"/>
  <c r="BO215" i="20"/>
  <c r="BP215" i="20"/>
  <c r="BQ215" i="20"/>
  <c r="BR215" i="20"/>
  <c r="BS215" i="20"/>
  <c r="BT215" i="20"/>
  <c r="BU215" i="20"/>
  <c r="BV215" i="20"/>
  <c r="BW215" i="20"/>
  <c r="BX215" i="20"/>
  <c r="BY215" i="20"/>
  <c r="BZ215" i="20"/>
  <c r="CA215" i="20"/>
  <c r="CB215" i="20"/>
  <c r="CC215" i="20"/>
  <c r="CD215" i="20"/>
  <c r="CE215" i="20"/>
  <c r="CF215" i="20"/>
  <c r="CG215" i="20"/>
  <c r="CH215" i="20"/>
  <c r="CI215" i="20"/>
  <c r="AU216" i="20"/>
  <c r="AV216" i="20"/>
  <c r="AW216" i="20"/>
  <c r="AX216" i="20"/>
  <c r="AY216" i="20"/>
  <c r="AZ216" i="20"/>
  <c r="BA216" i="20"/>
  <c r="BB216" i="20"/>
  <c r="BC216" i="20"/>
  <c r="BD216" i="20"/>
  <c r="BE216" i="20"/>
  <c r="BF216" i="20"/>
  <c r="BG216" i="20"/>
  <c r="BH216" i="20"/>
  <c r="BI216" i="20"/>
  <c r="BJ216" i="20"/>
  <c r="BK216" i="20"/>
  <c r="BL216" i="20"/>
  <c r="BM216" i="20"/>
  <c r="BN216" i="20"/>
  <c r="BO216" i="20"/>
  <c r="BP216" i="20"/>
  <c r="BQ216" i="20"/>
  <c r="BR216" i="20"/>
  <c r="BS216" i="20"/>
  <c r="BT216" i="20"/>
  <c r="BU216" i="20"/>
  <c r="BV216" i="20"/>
  <c r="BW216" i="20"/>
  <c r="BX216" i="20"/>
  <c r="BY216" i="20"/>
  <c r="BZ216" i="20"/>
  <c r="CA216" i="20"/>
  <c r="CB216" i="20"/>
  <c r="CC216" i="20"/>
  <c r="CD216" i="20"/>
  <c r="CE216" i="20"/>
  <c r="CF216" i="20"/>
  <c r="CG216" i="20"/>
  <c r="CH216" i="20"/>
  <c r="CI216" i="20"/>
  <c r="AU217" i="20"/>
  <c r="AV217" i="20"/>
  <c r="AW217" i="20"/>
  <c r="AX217" i="20"/>
  <c r="AY217" i="20"/>
  <c r="AZ217" i="20"/>
  <c r="BA217" i="20"/>
  <c r="BB217" i="20"/>
  <c r="BC217" i="20"/>
  <c r="BD217" i="20"/>
  <c r="BE217" i="20"/>
  <c r="BF217" i="20"/>
  <c r="BG217" i="20"/>
  <c r="BH217" i="20"/>
  <c r="BI217" i="20"/>
  <c r="BJ217" i="20"/>
  <c r="BK217" i="20"/>
  <c r="BL217" i="20"/>
  <c r="BM217" i="20"/>
  <c r="BN217" i="20"/>
  <c r="BO217" i="20"/>
  <c r="BP217" i="20"/>
  <c r="BQ217" i="20"/>
  <c r="BR217" i="20"/>
  <c r="BS217" i="20"/>
  <c r="BT217" i="20"/>
  <c r="BU217" i="20"/>
  <c r="BV217" i="20"/>
  <c r="BW217" i="20"/>
  <c r="BX217" i="20"/>
  <c r="BY217" i="20"/>
  <c r="BZ217" i="20"/>
  <c r="CA217" i="20"/>
  <c r="CB217" i="20"/>
  <c r="CC217" i="20"/>
  <c r="CD217" i="20"/>
  <c r="CE217" i="20"/>
  <c r="CF217" i="20"/>
  <c r="CG217" i="20"/>
  <c r="CH217" i="20"/>
  <c r="CI217" i="20"/>
  <c r="AU218" i="20"/>
  <c r="AV218" i="20"/>
  <c r="AW218" i="20"/>
  <c r="AX218" i="20"/>
  <c r="AY218" i="20"/>
  <c r="AZ218" i="20"/>
  <c r="BA218" i="20"/>
  <c r="BB218" i="20"/>
  <c r="BC218" i="20"/>
  <c r="BD218" i="20"/>
  <c r="BE218" i="20"/>
  <c r="BF218" i="20"/>
  <c r="BG218" i="20"/>
  <c r="BH218" i="20"/>
  <c r="BI218" i="20"/>
  <c r="BJ218" i="20"/>
  <c r="BK218" i="20"/>
  <c r="BL218" i="20"/>
  <c r="BM218" i="20"/>
  <c r="BN218" i="20"/>
  <c r="BO218" i="20"/>
  <c r="BP218" i="20"/>
  <c r="BQ218" i="20"/>
  <c r="BR218" i="20"/>
  <c r="BS218" i="20"/>
  <c r="BT218" i="20"/>
  <c r="BU218" i="20"/>
  <c r="BV218" i="20"/>
  <c r="BW218" i="20"/>
  <c r="BX218" i="20"/>
  <c r="BY218" i="20"/>
  <c r="BZ218" i="20"/>
  <c r="CA218" i="20"/>
  <c r="CB218" i="20"/>
  <c r="CC218" i="20"/>
  <c r="CD218" i="20"/>
  <c r="CE218" i="20"/>
  <c r="CF218" i="20"/>
  <c r="CG218" i="20"/>
  <c r="CH218" i="20"/>
  <c r="CI218" i="20"/>
  <c r="AU219" i="20"/>
  <c r="CK219" i="20" s="1"/>
  <c r="AV219" i="20"/>
  <c r="AW219" i="20"/>
  <c r="AX219" i="20"/>
  <c r="AY219" i="20"/>
  <c r="AZ219" i="20"/>
  <c r="BA219" i="20"/>
  <c r="BB219" i="20"/>
  <c r="BC219" i="20"/>
  <c r="BD219" i="20"/>
  <c r="BE219" i="20"/>
  <c r="BF219" i="20"/>
  <c r="BG219" i="20"/>
  <c r="BH219" i="20"/>
  <c r="BI219" i="20"/>
  <c r="BJ219" i="20"/>
  <c r="BK219" i="20"/>
  <c r="BL219" i="20"/>
  <c r="BM219" i="20"/>
  <c r="BN219" i="20"/>
  <c r="BO219" i="20"/>
  <c r="BP219" i="20"/>
  <c r="BQ219" i="20"/>
  <c r="BR219" i="20"/>
  <c r="BS219" i="20"/>
  <c r="BT219" i="20"/>
  <c r="BU219" i="20"/>
  <c r="BV219" i="20"/>
  <c r="BW219" i="20"/>
  <c r="BX219" i="20"/>
  <c r="BY219" i="20"/>
  <c r="BZ219" i="20"/>
  <c r="CA219" i="20"/>
  <c r="CB219" i="20"/>
  <c r="CC219" i="20"/>
  <c r="CD219" i="20"/>
  <c r="CE219" i="20"/>
  <c r="CF219" i="20"/>
  <c r="CG219" i="20"/>
  <c r="CH219" i="20"/>
  <c r="CI219" i="20"/>
  <c r="AU220" i="20"/>
  <c r="AV220" i="20"/>
  <c r="AW220" i="20"/>
  <c r="AX220" i="20"/>
  <c r="AY220" i="20"/>
  <c r="AZ220" i="20"/>
  <c r="BA220" i="20"/>
  <c r="BB220" i="20"/>
  <c r="BC220" i="20"/>
  <c r="BD220" i="20"/>
  <c r="BE220" i="20"/>
  <c r="BF220" i="20"/>
  <c r="BG220" i="20"/>
  <c r="BH220" i="20"/>
  <c r="BI220" i="20"/>
  <c r="BJ220" i="20"/>
  <c r="BK220" i="20"/>
  <c r="BL220" i="20"/>
  <c r="BM220" i="20"/>
  <c r="BN220" i="20"/>
  <c r="BO220" i="20"/>
  <c r="BP220" i="20"/>
  <c r="BQ220" i="20"/>
  <c r="BR220" i="20"/>
  <c r="BS220" i="20"/>
  <c r="BT220" i="20"/>
  <c r="BU220" i="20"/>
  <c r="BV220" i="20"/>
  <c r="BW220" i="20"/>
  <c r="BX220" i="20"/>
  <c r="BY220" i="20"/>
  <c r="BZ220" i="20"/>
  <c r="CA220" i="20"/>
  <c r="CB220" i="20"/>
  <c r="CC220" i="20"/>
  <c r="CD220" i="20"/>
  <c r="CE220" i="20"/>
  <c r="CF220" i="20"/>
  <c r="CG220" i="20"/>
  <c r="CH220" i="20"/>
  <c r="CI220" i="20"/>
  <c r="AU221" i="20"/>
  <c r="AV221" i="20"/>
  <c r="AW221" i="20"/>
  <c r="AX221" i="20"/>
  <c r="AY221" i="20"/>
  <c r="AZ221" i="20"/>
  <c r="BA221" i="20"/>
  <c r="BB221" i="20"/>
  <c r="BC221" i="20"/>
  <c r="BD221" i="20"/>
  <c r="BE221" i="20"/>
  <c r="BF221" i="20"/>
  <c r="BG221" i="20"/>
  <c r="BH221" i="20"/>
  <c r="BI221" i="20"/>
  <c r="BJ221" i="20"/>
  <c r="BK221" i="20"/>
  <c r="BL221" i="20"/>
  <c r="BM221" i="20"/>
  <c r="BN221" i="20"/>
  <c r="BO221" i="20"/>
  <c r="BP221" i="20"/>
  <c r="BQ221" i="20"/>
  <c r="BR221" i="20"/>
  <c r="BS221" i="20"/>
  <c r="BT221" i="20"/>
  <c r="BU221" i="20"/>
  <c r="BV221" i="20"/>
  <c r="BW221" i="20"/>
  <c r="BX221" i="20"/>
  <c r="BY221" i="20"/>
  <c r="BZ221" i="20"/>
  <c r="CA221" i="20"/>
  <c r="CB221" i="20"/>
  <c r="CC221" i="20"/>
  <c r="CD221" i="20"/>
  <c r="CE221" i="20"/>
  <c r="CF221" i="20"/>
  <c r="CG221" i="20"/>
  <c r="CH221" i="20"/>
  <c r="CI221" i="20"/>
  <c r="AU222" i="20"/>
  <c r="AV222" i="20"/>
  <c r="AW222" i="20"/>
  <c r="AX222" i="20"/>
  <c r="AY222" i="20"/>
  <c r="AZ222" i="20"/>
  <c r="BA222" i="20"/>
  <c r="BB222" i="20"/>
  <c r="BC222" i="20"/>
  <c r="BD222" i="20"/>
  <c r="BE222" i="20"/>
  <c r="BF222" i="20"/>
  <c r="BG222" i="20"/>
  <c r="BH222" i="20"/>
  <c r="BI222" i="20"/>
  <c r="BJ222" i="20"/>
  <c r="BK222" i="20"/>
  <c r="BL222" i="20"/>
  <c r="BM222" i="20"/>
  <c r="BN222" i="20"/>
  <c r="BO222" i="20"/>
  <c r="BP222" i="20"/>
  <c r="BQ222" i="20"/>
  <c r="BR222" i="20"/>
  <c r="BS222" i="20"/>
  <c r="BT222" i="20"/>
  <c r="BU222" i="20"/>
  <c r="BV222" i="20"/>
  <c r="BW222" i="20"/>
  <c r="BX222" i="20"/>
  <c r="BY222" i="20"/>
  <c r="BZ222" i="20"/>
  <c r="CA222" i="20"/>
  <c r="CB222" i="20"/>
  <c r="CC222" i="20"/>
  <c r="CD222" i="20"/>
  <c r="CE222" i="20"/>
  <c r="CF222" i="20"/>
  <c r="CG222" i="20"/>
  <c r="CH222" i="20"/>
  <c r="CI222" i="20"/>
  <c r="AU223" i="20"/>
  <c r="AV223" i="20"/>
  <c r="AW223" i="20"/>
  <c r="AX223" i="20"/>
  <c r="AY223" i="20"/>
  <c r="AZ223" i="20"/>
  <c r="BA223" i="20"/>
  <c r="BB223" i="20"/>
  <c r="BC223" i="20"/>
  <c r="BD223" i="20"/>
  <c r="BE223" i="20"/>
  <c r="BF223" i="20"/>
  <c r="BG223" i="20"/>
  <c r="BH223" i="20"/>
  <c r="BI223" i="20"/>
  <c r="BJ223" i="20"/>
  <c r="BK223" i="20"/>
  <c r="BL223" i="20"/>
  <c r="BM223" i="20"/>
  <c r="BN223" i="20"/>
  <c r="BO223" i="20"/>
  <c r="BP223" i="20"/>
  <c r="BQ223" i="20"/>
  <c r="BR223" i="20"/>
  <c r="BS223" i="20"/>
  <c r="BT223" i="20"/>
  <c r="BU223" i="20"/>
  <c r="BV223" i="20"/>
  <c r="BW223" i="20"/>
  <c r="BX223" i="20"/>
  <c r="BY223" i="20"/>
  <c r="BZ223" i="20"/>
  <c r="CA223" i="20"/>
  <c r="CB223" i="20"/>
  <c r="CC223" i="20"/>
  <c r="CD223" i="20"/>
  <c r="CE223" i="20"/>
  <c r="CF223" i="20"/>
  <c r="CG223" i="20"/>
  <c r="CH223" i="20"/>
  <c r="CI223" i="20"/>
  <c r="CK223" i="20"/>
  <c r="AU224" i="20"/>
  <c r="AV224" i="20"/>
  <c r="AW224" i="20"/>
  <c r="AX224" i="20"/>
  <c r="AY224" i="20"/>
  <c r="AZ224" i="20"/>
  <c r="BA224" i="20"/>
  <c r="BB224" i="20"/>
  <c r="BC224" i="20"/>
  <c r="BD224" i="20"/>
  <c r="BE224" i="20"/>
  <c r="BF224" i="20"/>
  <c r="BG224" i="20"/>
  <c r="BH224" i="20"/>
  <c r="BI224" i="20"/>
  <c r="BJ224" i="20"/>
  <c r="BK224" i="20"/>
  <c r="BL224" i="20"/>
  <c r="BM224" i="20"/>
  <c r="BN224" i="20"/>
  <c r="BO224" i="20"/>
  <c r="BP224" i="20"/>
  <c r="BQ224" i="20"/>
  <c r="BR224" i="20"/>
  <c r="BS224" i="20"/>
  <c r="BT224" i="20"/>
  <c r="BU224" i="20"/>
  <c r="BV224" i="20"/>
  <c r="BW224" i="20"/>
  <c r="BX224" i="20"/>
  <c r="BY224" i="20"/>
  <c r="BZ224" i="20"/>
  <c r="CA224" i="20"/>
  <c r="CB224" i="20"/>
  <c r="CC224" i="20"/>
  <c r="CD224" i="20"/>
  <c r="CE224" i="20"/>
  <c r="CF224" i="20"/>
  <c r="CG224" i="20"/>
  <c r="CH224" i="20"/>
  <c r="CI224" i="20"/>
  <c r="AU225" i="20"/>
  <c r="AV225" i="20"/>
  <c r="AW225" i="20"/>
  <c r="AX225" i="20"/>
  <c r="AY225" i="20"/>
  <c r="AZ225" i="20"/>
  <c r="BA225" i="20"/>
  <c r="BB225" i="20"/>
  <c r="BC225" i="20"/>
  <c r="BD225" i="20"/>
  <c r="BE225" i="20"/>
  <c r="BF225" i="20"/>
  <c r="BG225" i="20"/>
  <c r="BH225" i="20"/>
  <c r="BI225" i="20"/>
  <c r="BJ225" i="20"/>
  <c r="BK225" i="20"/>
  <c r="BL225" i="20"/>
  <c r="BM225" i="20"/>
  <c r="BN225" i="20"/>
  <c r="BO225" i="20"/>
  <c r="BP225" i="20"/>
  <c r="BQ225" i="20"/>
  <c r="BR225" i="20"/>
  <c r="BS225" i="20"/>
  <c r="BT225" i="20"/>
  <c r="BU225" i="20"/>
  <c r="BV225" i="20"/>
  <c r="BW225" i="20"/>
  <c r="BX225" i="20"/>
  <c r="BY225" i="20"/>
  <c r="BZ225" i="20"/>
  <c r="CA225" i="20"/>
  <c r="CB225" i="20"/>
  <c r="CC225" i="20"/>
  <c r="CD225" i="20"/>
  <c r="CE225" i="20"/>
  <c r="CF225" i="20"/>
  <c r="CG225" i="20"/>
  <c r="CH225" i="20"/>
  <c r="CI225" i="20"/>
  <c r="AU226" i="20"/>
  <c r="AV226" i="20"/>
  <c r="AW226" i="20"/>
  <c r="AX226" i="20"/>
  <c r="AY226" i="20"/>
  <c r="AZ226" i="20"/>
  <c r="BA226" i="20"/>
  <c r="BB226" i="20"/>
  <c r="BC226" i="20"/>
  <c r="BD226" i="20"/>
  <c r="BE226" i="20"/>
  <c r="BF226" i="20"/>
  <c r="BG226" i="20"/>
  <c r="BH226" i="20"/>
  <c r="BI226" i="20"/>
  <c r="BJ226" i="20"/>
  <c r="BK226" i="20"/>
  <c r="BL226" i="20"/>
  <c r="BM226" i="20"/>
  <c r="BN226" i="20"/>
  <c r="BO226" i="20"/>
  <c r="BP226" i="20"/>
  <c r="BQ226" i="20"/>
  <c r="BR226" i="20"/>
  <c r="BS226" i="20"/>
  <c r="BT226" i="20"/>
  <c r="BU226" i="20"/>
  <c r="BV226" i="20"/>
  <c r="BW226" i="20"/>
  <c r="BX226" i="20"/>
  <c r="BY226" i="20"/>
  <c r="BZ226" i="20"/>
  <c r="CA226" i="20"/>
  <c r="CB226" i="20"/>
  <c r="CC226" i="20"/>
  <c r="CD226" i="20"/>
  <c r="CE226" i="20"/>
  <c r="CF226" i="20"/>
  <c r="CG226" i="20"/>
  <c r="CH226" i="20"/>
  <c r="CI226" i="20"/>
  <c r="AU227" i="20"/>
  <c r="CK227" i="20" s="1"/>
  <c r="AV227" i="20"/>
  <c r="AW227" i="20"/>
  <c r="AX227" i="20"/>
  <c r="AY227" i="20"/>
  <c r="AZ227" i="20"/>
  <c r="BA227" i="20"/>
  <c r="BB227" i="20"/>
  <c r="BC227" i="20"/>
  <c r="BD227" i="20"/>
  <c r="BE227" i="20"/>
  <c r="BF227" i="20"/>
  <c r="BG227" i="20"/>
  <c r="BH227" i="20"/>
  <c r="BI227" i="20"/>
  <c r="BJ227" i="20"/>
  <c r="BK227" i="20"/>
  <c r="BL227" i="20"/>
  <c r="BM227" i="20"/>
  <c r="BN227" i="20"/>
  <c r="BO227" i="20"/>
  <c r="BP227" i="20"/>
  <c r="BQ227" i="20"/>
  <c r="BR227" i="20"/>
  <c r="BS227" i="20"/>
  <c r="BT227" i="20"/>
  <c r="BU227" i="20"/>
  <c r="BV227" i="20"/>
  <c r="BW227" i="20"/>
  <c r="BX227" i="20"/>
  <c r="BY227" i="20"/>
  <c r="BZ227" i="20"/>
  <c r="CA227" i="20"/>
  <c r="CB227" i="20"/>
  <c r="CC227" i="20"/>
  <c r="CD227" i="20"/>
  <c r="CE227" i="20"/>
  <c r="CF227" i="20"/>
  <c r="CG227" i="20"/>
  <c r="CH227" i="20"/>
  <c r="CI227" i="20"/>
  <c r="AU228" i="20"/>
  <c r="AV228" i="20"/>
  <c r="AW228" i="20"/>
  <c r="AX228" i="20"/>
  <c r="AY228" i="20"/>
  <c r="AZ228" i="20"/>
  <c r="BA228" i="20"/>
  <c r="BB228" i="20"/>
  <c r="BC228" i="20"/>
  <c r="BD228" i="20"/>
  <c r="BE228" i="20"/>
  <c r="BF228" i="20"/>
  <c r="BG228" i="20"/>
  <c r="BH228" i="20"/>
  <c r="BI228" i="20"/>
  <c r="BJ228" i="20"/>
  <c r="BK228" i="20"/>
  <c r="BL228" i="20"/>
  <c r="BM228" i="20"/>
  <c r="BN228" i="20"/>
  <c r="BO228" i="20"/>
  <c r="BP228" i="20"/>
  <c r="BQ228" i="20"/>
  <c r="BR228" i="20"/>
  <c r="BS228" i="20"/>
  <c r="BT228" i="20"/>
  <c r="BU228" i="20"/>
  <c r="BV228" i="20"/>
  <c r="BW228" i="20"/>
  <c r="BX228" i="20"/>
  <c r="BY228" i="20"/>
  <c r="BZ228" i="20"/>
  <c r="CA228" i="20"/>
  <c r="CB228" i="20"/>
  <c r="CC228" i="20"/>
  <c r="CD228" i="20"/>
  <c r="CE228" i="20"/>
  <c r="CF228" i="20"/>
  <c r="CG228" i="20"/>
  <c r="CH228" i="20"/>
  <c r="CI228" i="20"/>
  <c r="AU229" i="20"/>
  <c r="AV229" i="20"/>
  <c r="AW229" i="20"/>
  <c r="AX229" i="20"/>
  <c r="AY229" i="20"/>
  <c r="AZ229" i="20"/>
  <c r="BA229" i="20"/>
  <c r="BB229" i="20"/>
  <c r="BC229" i="20"/>
  <c r="BD229" i="20"/>
  <c r="BE229" i="20"/>
  <c r="BF229" i="20"/>
  <c r="BG229" i="20"/>
  <c r="BH229" i="20"/>
  <c r="BI229" i="20"/>
  <c r="BJ229" i="20"/>
  <c r="BK229" i="20"/>
  <c r="BL229" i="20"/>
  <c r="BM229" i="20"/>
  <c r="BN229" i="20"/>
  <c r="BO229" i="20"/>
  <c r="BP229" i="20"/>
  <c r="BQ229" i="20"/>
  <c r="BR229" i="20"/>
  <c r="BS229" i="20"/>
  <c r="BT229" i="20"/>
  <c r="BU229" i="20"/>
  <c r="BV229" i="20"/>
  <c r="BW229" i="20"/>
  <c r="BX229" i="20"/>
  <c r="BY229" i="20"/>
  <c r="BZ229" i="20"/>
  <c r="CA229" i="20"/>
  <c r="CB229" i="20"/>
  <c r="CC229" i="20"/>
  <c r="CD229" i="20"/>
  <c r="CE229" i="20"/>
  <c r="CF229" i="20"/>
  <c r="CG229" i="20"/>
  <c r="CH229" i="20"/>
  <c r="CI229" i="20"/>
  <c r="AU230" i="20"/>
  <c r="AV230" i="20"/>
  <c r="AW230" i="20"/>
  <c r="AX230" i="20"/>
  <c r="AY230" i="20"/>
  <c r="AZ230" i="20"/>
  <c r="BA230" i="20"/>
  <c r="BB230" i="20"/>
  <c r="BC230" i="20"/>
  <c r="BD230" i="20"/>
  <c r="BE230" i="20"/>
  <c r="BF230" i="20"/>
  <c r="BG230" i="20"/>
  <c r="BH230" i="20"/>
  <c r="BI230" i="20"/>
  <c r="BJ230" i="20"/>
  <c r="BK230" i="20"/>
  <c r="BL230" i="20"/>
  <c r="BM230" i="20"/>
  <c r="BN230" i="20"/>
  <c r="BO230" i="20"/>
  <c r="BP230" i="20"/>
  <c r="BQ230" i="20"/>
  <c r="BR230" i="20"/>
  <c r="BS230" i="20"/>
  <c r="BT230" i="20"/>
  <c r="BU230" i="20"/>
  <c r="BV230" i="20"/>
  <c r="BW230" i="20"/>
  <c r="BX230" i="20"/>
  <c r="BY230" i="20"/>
  <c r="BZ230" i="20"/>
  <c r="CA230" i="20"/>
  <c r="CB230" i="20"/>
  <c r="CC230" i="20"/>
  <c r="CD230" i="20"/>
  <c r="CE230" i="20"/>
  <c r="CF230" i="20"/>
  <c r="CG230" i="20"/>
  <c r="CH230" i="20"/>
  <c r="CI230" i="20"/>
  <c r="AU234" i="20"/>
  <c r="BU234" i="20" s="1"/>
  <c r="AV234" i="20"/>
  <c r="AW234" i="20"/>
  <c r="AX234" i="20"/>
  <c r="AY234" i="20"/>
  <c r="AZ234" i="20"/>
  <c r="BA234" i="20"/>
  <c r="BB234" i="20"/>
  <c r="BC234" i="20"/>
  <c r="BD234" i="20"/>
  <c r="BE234" i="20"/>
  <c r="BF234" i="20"/>
  <c r="BG234" i="20"/>
  <c r="BH234" i="20"/>
  <c r="BI234" i="20"/>
  <c r="BJ234" i="20"/>
  <c r="BK234" i="20"/>
  <c r="BL234" i="20"/>
  <c r="BM234" i="20"/>
  <c r="BN234" i="20"/>
  <c r="BO234" i="20"/>
  <c r="BP234" i="20"/>
  <c r="BQ234" i="20"/>
  <c r="BR234" i="20"/>
  <c r="BS234" i="20"/>
  <c r="AU235" i="20"/>
  <c r="AV235" i="20"/>
  <c r="AW235" i="20"/>
  <c r="AX235" i="20"/>
  <c r="AY235" i="20"/>
  <c r="AZ235" i="20"/>
  <c r="BA235" i="20"/>
  <c r="BB235" i="20"/>
  <c r="BC235" i="20"/>
  <c r="BD235" i="20"/>
  <c r="BE235" i="20"/>
  <c r="BF235" i="20"/>
  <c r="BG235" i="20"/>
  <c r="BH235" i="20"/>
  <c r="BI235" i="20"/>
  <c r="BJ235" i="20"/>
  <c r="BK235" i="20"/>
  <c r="BL235" i="20"/>
  <c r="BM235" i="20"/>
  <c r="BN235" i="20"/>
  <c r="BO235" i="20"/>
  <c r="BP235" i="20"/>
  <c r="BQ235" i="20"/>
  <c r="BR235" i="20"/>
  <c r="BS235" i="20"/>
  <c r="AU236" i="20"/>
  <c r="AV236" i="20"/>
  <c r="AW236" i="20"/>
  <c r="AX236" i="20"/>
  <c r="AY236" i="20"/>
  <c r="AZ236" i="20"/>
  <c r="BA236" i="20"/>
  <c r="BB236" i="20"/>
  <c r="BC236" i="20"/>
  <c r="BD236" i="20"/>
  <c r="BE236" i="20"/>
  <c r="BF236" i="20"/>
  <c r="BG236" i="20"/>
  <c r="BH236" i="20"/>
  <c r="BI236" i="20"/>
  <c r="BJ236" i="20"/>
  <c r="BK236" i="20"/>
  <c r="BL236" i="20"/>
  <c r="BM236" i="20"/>
  <c r="BN236" i="20"/>
  <c r="BO236" i="20"/>
  <c r="BP236" i="20"/>
  <c r="BQ236" i="20"/>
  <c r="BR236" i="20"/>
  <c r="BS236" i="20"/>
  <c r="AU237" i="20"/>
  <c r="AV237" i="20"/>
  <c r="AW237" i="20"/>
  <c r="AX237" i="20"/>
  <c r="AY237" i="20"/>
  <c r="AZ237" i="20"/>
  <c r="BA237" i="20"/>
  <c r="BB237" i="20"/>
  <c r="BC237" i="20"/>
  <c r="BD237" i="20"/>
  <c r="BE237" i="20"/>
  <c r="BF237" i="20"/>
  <c r="BG237" i="20"/>
  <c r="BH237" i="20"/>
  <c r="BI237" i="20"/>
  <c r="BJ237" i="20"/>
  <c r="BK237" i="20"/>
  <c r="BL237" i="20"/>
  <c r="BM237" i="20"/>
  <c r="BN237" i="20"/>
  <c r="BO237" i="20"/>
  <c r="BP237" i="20"/>
  <c r="BQ237" i="20"/>
  <c r="BR237" i="20"/>
  <c r="BS237" i="20"/>
  <c r="AU238" i="20"/>
  <c r="AV238" i="20"/>
  <c r="AW238" i="20"/>
  <c r="BU238" i="20" s="1"/>
  <c r="AX238" i="20"/>
  <c r="AY238" i="20"/>
  <c r="AZ238" i="20"/>
  <c r="BA238" i="20"/>
  <c r="BB238" i="20"/>
  <c r="BC238" i="20"/>
  <c r="BD238" i="20"/>
  <c r="BE238" i="20"/>
  <c r="BF238" i="20"/>
  <c r="BG238" i="20"/>
  <c r="BH238" i="20"/>
  <c r="BI238" i="20"/>
  <c r="BJ238" i="20"/>
  <c r="BK238" i="20"/>
  <c r="BL238" i="20"/>
  <c r="BM238" i="20"/>
  <c r="BN238" i="20"/>
  <c r="BO238" i="20"/>
  <c r="BP238" i="20"/>
  <c r="BQ238" i="20"/>
  <c r="BR238" i="20"/>
  <c r="BS238" i="20"/>
  <c r="AU239" i="20"/>
  <c r="AV239" i="20"/>
  <c r="AW239" i="20"/>
  <c r="AX239" i="20"/>
  <c r="AY239" i="20"/>
  <c r="AZ239" i="20"/>
  <c r="BA239" i="20"/>
  <c r="BB239" i="20"/>
  <c r="BC239" i="20"/>
  <c r="BD239" i="20"/>
  <c r="BE239" i="20"/>
  <c r="BF239" i="20"/>
  <c r="BG239" i="20"/>
  <c r="BH239" i="20"/>
  <c r="BI239" i="20"/>
  <c r="BJ239" i="20"/>
  <c r="BK239" i="20"/>
  <c r="BL239" i="20"/>
  <c r="BM239" i="20"/>
  <c r="BN239" i="20"/>
  <c r="BO239" i="20"/>
  <c r="BP239" i="20"/>
  <c r="BQ239" i="20"/>
  <c r="BR239" i="20"/>
  <c r="BS239" i="20"/>
  <c r="AU240" i="20"/>
  <c r="AV240" i="20"/>
  <c r="AW240" i="20"/>
  <c r="AX240" i="20"/>
  <c r="AY240" i="20"/>
  <c r="AZ240" i="20"/>
  <c r="BA240" i="20"/>
  <c r="BB240" i="20"/>
  <c r="BC240" i="20"/>
  <c r="BD240" i="20"/>
  <c r="BE240" i="20"/>
  <c r="BF240" i="20"/>
  <c r="BG240" i="20"/>
  <c r="BH240" i="20"/>
  <c r="BI240" i="20"/>
  <c r="BJ240" i="20"/>
  <c r="BK240" i="20"/>
  <c r="BL240" i="20"/>
  <c r="BM240" i="20"/>
  <c r="BN240" i="20"/>
  <c r="BO240" i="20"/>
  <c r="BP240" i="20"/>
  <c r="BQ240" i="20"/>
  <c r="BR240" i="20"/>
  <c r="BS240" i="20"/>
  <c r="AU241" i="20"/>
  <c r="AV241" i="20"/>
  <c r="AW241" i="20"/>
  <c r="AX241" i="20"/>
  <c r="AY241" i="20"/>
  <c r="AZ241" i="20"/>
  <c r="BA241" i="20"/>
  <c r="BB241" i="20"/>
  <c r="BC241" i="20"/>
  <c r="BD241" i="20"/>
  <c r="BE241" i="20"/>
  <c r="BF241" i="20"/>
  <c r="BG241" i="20"/>
  <c r="BH241" i="20"/>
  <c r="BI241" i="20"/>
  <c r="BJ241" i="20"/>
  <c r="BK241" i="20"/>
  <c r="BL241" i="20"/>
  <c r="BM241" i="20"/>
  <c r="BN241" i="20"/>
  <c r="BO241" i="20"/>
  <c r="BP241" i="20"/>
  <c r="BQ241" i="20"/>
  <c r="BR241" i="20"/>
  <c r="BS241" i="20"/>
  <c r="AU242" i="20"/>
  <c r="AV242" i="20"/>
  <c r="AW242" i="20"/>
  <c r="AX242" i="20"/>
  <c r="AY242" i="20"/>
  <c r="AZ242" i="20"/>
  <c r="BA242" i="20"/>
  <c r="BB242" i="20"/>
  <c r="BC242" i="20"/>
  <c r="BD242" i="20"/>
  <c r="BE242" i="20"/>
  <c r="BF242" i="20"/>
  <c r="BG242" i="20"/>
  <c r="BH242" i="20"/>
  <c r="BI242" i="20"/>
  <c r="BJ242" i="20"/>
  <c r="BK242" i="20"/>
  <c r="BL242" i="20"/>
  <c r="BM242" i="20"/>
  <c r="BN242" i="20"/>
  <c r="BO242" i="20"/>
  <c r="BP242" i="20"/>
  <c r="BQ242" i="20"/>
  <c r="BR242" i="20"/>
  <c r="BS242" i="20"/>
  <c r="BU242" i="20"/>
  <c r="AU243" i="20"/>
  <c r="AV243" i="20"/>
  <c r="AW243" i="20"/>
  <c r="AX243" i="20"/>
  <c r="AY243" i="20"/>
  <c r="AZ243" i="20"/>
  <c r="BA243" i="20"/>
  <c r="BB243" i="20"/>
  <c r="BC243" i="20"/>
  <c r="BD243" i="20"/>
  <c r="BE243" i="20"/>
  <c r="BF243" i="20"/>
  <c r="BG243" i="20"/>
  <c r="BH243" i="20"/>
  <c r="BI243" i="20"/>
  <c r="BJ243" i="20"/>
  <c r="BK243" i="20"/>
  <c r="BL243" i="20"/>
  <c r="BM243" i="20"/>
  <c r="BN243" i="20"/>
  <c r="BO243" i="20"/>
  <c r="BP243" i="20"/>
  <c r="BQ243" i="20"/>
  <c r="BR243" i="20"/>
  <c r="BS243" i="20"/>
  <c r="AU244" i="20"/>
  <c r="AV244" i="20"/>
  <c r="AW244" i="20"/>
  <c r="AX244" i="20"/>
  <c r="AY244" i="20"/>
  <c r="AZ244" i="20"/>
  <c r="BA244" i="20"/>
  <c r="BB244" i="20"/>
  <c r="BC244" i="20"/>
  <c r="BD244" i="20"/>
  <c r="BE244" i="20"/>
  <c r="BF244" i="20"/>
  <c r="BG244" i="20"/>
  <c r="BH244" i="20"/>
  <c r="BI244" i="20"/>
  <c r="BJ244" i="20"/>
  <c r="BK244" i="20"/>
  <c r="BL244" i="20"/>
  <c r="BM244" i="20"/>
  <c r="BN244" i="20"/>
  <c r="BO244" i="20"/>
  <c r="BP244" i="20"/>
  <c r="BQ244" i="20"/>
  <c r="BR244" i="20"/>
  <c r="BS244" i="20"/>
  <c r="AU245" i="20"/>
  <c r="AV245" i="20"/>
  <c r="AW245" i="20"/>
  <c r="AX245" i="20"/>
  <c r="AY245" i="20"/>
  <c r="AZ245" i="20"/>
  <c r="BA245" i="20"/>
  <c r="BB245" i="20"/>
  <c r="BC245" i="20"/>
  <c r="BD245" i="20"/>
  <c r="BE245" i="20"/>
  <c r="BF245" i="20"/>
  <c r="BG245" i="20"/>
  <c r="BH245" i="20"/>
  <c r="BI245" i="20"/>
  <c r="BJ245" i="20"/>
  <c r="BK245" i="20"/>
  <c r="BL245" i="20"/>
  <c r="BM245" i="20"/>
  <c r="BN245" i="20"/>
  <c r="BO245" i="20"/>
  <c r="BP245" i="20"/>
  <c r="BQ245" i="20"/>
  <c r="BR245" i="20"/>
  <c r="BS245" i="20"/>
  <c r="AU246" i="20"/>
  <c r="BU246" i="20" s="1"/>
  <c r="AV246" i="20"/>
  <c r="AW246" i="20"/>
  <c r="AX246" i="20"/>
  <c r="AY246" i="20"/>
  <c r="AZ246" i="20"/>
  <c r="BA246" i="20"/>
  <c r="BB246" i="20"/>
  <c r="BC246" i="20"/>
  <c r="BD246" i="20"/>
  <c r="BE246" i="20"/>
  <c r="BF246" i="20"/>
  <c r="BG246" i="20"/>
  <c r="BH246" i="20"/>
  <c r="BI246" i="20"/>
  <c r="BJ246" i="20"/>
  <c r="BK246" i="20"/>
  <c r="BL246" i="20"/>
  <c r="BM246" i="20"/>
  <c r="BN246" i="20"/>
  <c r="BO246" i="20"/>
  <c r="BP246" i="20"/>
  <c r="BQ246" i="20"/>
  <c r="BR246" i="20"/>
  <c r="BS246" i="20"/>
  <c r="AU247" i="20"/>
  <c r="AV247" i="20"/>
  <c r="AW247" i="20"/>
  <c r="AX247" i="20"/>
  <c r="AY247" i="20"/>
  <c r="AZ247" i="20"/>
  <c r="BA247" i="20"/>
  <c r="BB247" i="20"/>
  <c r="BC247" i="20"/>
  <c r="BD247" i="20"/>
  <c r="BE247" i="20"/>
  <c r="BF247" i="20"/>
  <c r="BG247" i="20"/>
  <c r="BH247" i="20"/>
  <c r="BI247" i="20"/>
  <c r="BJ247" i="20"/>
  <c r="BK247" i="20"/>
  <c r="BL247" i="20"/>
  <c r="BM247" i="20"/>
  <c r="BN247" i="20"/>
  <c r="BO247" i="20"/>
  <c r="BP247" i="20"/>
  <c r="BQ247" i="20"/>
  <c r="BR247" i="20"/>
  <c r="BS247" i="20"/>
  <c r="AU248" i="20"/>
  <c r="AV248" i="20"/>
  <c r="AW248" i="20"/>
  <c r="AX248" i="20"/>
  <c r="AY248" i="20"/>
  <c r="AZ248" i="20"/>
  <c r="BA248" i="20"/>
  <c r="BB248" i="20"/>
  <c r="BC248" i="20"/>
  <c r="BD248" i="20"/>
  <c r="BE248" i="20"/>
  <c r="BF248" i="20"/>
  <c r="BG248" i="20"/>
  <c r="BH248" i="20"/>
  <c r="BI248" i="20"/>
  <c r="BJ248" i="20"/>
  <c r="BK248" i="20"/>
  <c r="BL248" i="20"/>
  <c r="BM248" i="20"/>
  <c r="BN248" i="20"/>
  <c r="BO248" i="20"/>
  <c r="BP248" i="20"/>
  <c r="BQ248" i="20"/>
  <c r="BR248" i="20"/>
  <c r="BS248" i="20"/>
  <c r="AU249" i="20"/>
  <c r="AV249" i="20"/>
  <c r="AW249" i="20"/>
  <c r="AX249" i="20"/>
  <c r="AY249" i="20"/>
  <c r="AZ249" i="20"/>
  <c r="BA249" i="20"/>
  <c r="BB249" i="20"/>
  <c r="BC249" i="20"/>
  <c r="BD249" i="20"/>
  <c r="BE249" i="20"/>
  <c r="BF249" i="20"/>
  <c r="BG249" i="20"/>
  <c r="BH249" i="20"/>
  <c r="BI249" i="20"/>
  <c r="BJ249" i="20"/>
  <c r="BK249" i="20"/>
  <c r="BL249" i="20"/>
  <c r="BM249" i="20"/>
  <c r="BN249" i="20"/>
  <c r="BO249" i="20"/>
  <c r="BP249" i="20"/>
  <c r="BQ249" i="20"/>
  <c r="BR249" i="20"/>
  <c r="BS249" i="20"/>
  <c r="AU250" i="20"/>
  <c r="BU250" i="20" s="1"/>
  <c r="AV250" i="20"/>
  <c r="AW250" i="20"/>
  <c r="AX250" i="20"/>
  <c r="AY250" i="20"/>
  <c r="AZ250" i="20"/>
  <c r="BA250" i="20"/>
  <c r="BB250" i="20"/>
  <c r="BC250" i="20"/>
  <c r="BD250" i="20"/>
  <c r="BE250" i="20"/>
  <c r="BF250" i="20"/>
  <c r="BG250" i="20"/>
  <c r="BH250" i="20"/>
  <c r="BI250" i="20"/>
  <c r="BJ250" i="20"/>
  <c r="BK250" i="20"/>
  <c r="BL250" i="20"/>
  <c r="BM250" i="20"/>
  <c r="BN250" i="20"/>
  <c r="BO250" i="20"/>
  <c r="BP250" i="20"/>
  <c r="BQ250" i="20"/>
  <c r="BR250" i="20"/>
  <c r="BS250" i="20"/>
  <c r="AU251" i="20"/>
  <c r="AV251" i="20"/>
  <c r="AW251" i="20"/>
  <c r="AX251" i="20"/>
  <c r="AY251" i="20"/>
  <c r="AZ251" i="20"/>
  <c r="BA251" i="20"/>
  <c r="BB251" i="20"/>
  <c r="BC251" i="20"/>
  <c r="BD251" i="20"/>
  <c r="BE251" i="20"/>
  <c r="BF251" i="20"/>
  <c r="BG251" i="20"/>
  <c r="BH251" i="20"/>
  <c r="BI251" i="20"/>
  <c r="BJ251" i="20"/>
  <c r="BK251" i="20"/>
  <c r="BL251" i="20"/>
  <c r="BM251" i="20"/>
  <c r="BN251" i="20"/>
  <c r="BO251" i="20"/>
  <c r="BP251" i="20"/>
  <c r="BQ251" i="20"/>
  <c r="BR251" i="20"/>
  <c r="BS251" i="20"/>
  <c r="AU252" i="20"/>
  <c r="AV252" i="20"/>
  <c r="AW252" i="20"/>
  <c r="AX252" i="20"/>
  <c r="AY252" i="20"/>
  <c r="AZ252" i="20"/>
  <c r="BA252" i="20"/>
  <c r="BB252" i="20"/>
  <c r="BC252" i="20"/>
  <c r="BD252" i="20"/>
  <c r="BE252" i="20"/>
  <c r="BF252" i="20"/>
  <c r="BG252" i="20"/>
  <c r="BH252" i="20"/>
  <c r="BI252" i="20"/>
  <c r="BJ252" i="20"/>
  <c r="BK252" i="20"/>
  <c r="BL252" i="20"/>
  <c r="BM252" i="20"/>
  <c r="BN252" i="20"/>
  <c r="BO252" i="20"/>
  <c r="BP252" i="20"/>
  <c r="BQ252" i="20"/>
  <c r="BR252" i="20"/>
  <c r="BS252" i="20"/>
  <c r="AU253" i="20"/>
  <c r="AV253" i="20"/>
  <c r="AW253" i="20"/>
  <c r="AX253" i="20"/>
  <c r="AY253" i="20"/>
  <c r="AZ253" i="20"/>
  <c r="BA253" i="20"/>
  <c r="BB253" i="20"/>
  <c r="BC253" i="20"/>
  <c r="BD253" i="20"/>
  <c r="BE253" i="20"/>
  <c r="BF253" i="20"/>
  <c r="BG253" i="20"/>
  <c r="BH253" i="20"/>
  <c r="BI253" i="20"/>
  <c r="BJ253" i="20"/>
  <c r="BK253" i="20"/>
  <c r="BL253" i="20"/>
  <c r="BM253" i="20"/>
  <c r="BN253" i="20"/>
  <c r="BO253" i="20"/>
  <c r="BP253" i="20"/>
  <c r="BQ253" i="20"/>
  <c r="BR253" i="20"/>
  <c r="BS253" i="20"/>
  <c r="AU254" i="20"/>
  <c r="AV254" i="20"/>
  <c r="AW254" i="20"/>
  <c r="BU254" i="20" s="1"/>
  <c r="AX254" i="20"/>
  <c r="AY254" i="20"/>
  <c r="AZ254" i="20"/>
  <c r="BA254" i="20"/>
  <c r="BB254" i="20"/>
  <c r="BC254" i="20"/>
  <c r="BD254" i="20"/>
  <c r="BE254" i="20"/>
  <c r="BF254" i="20"/>
  <c r="BG254" i="20"/>
  <c r="BH254" i="20"/>
  <c r="BI254" i="20"/>
  <c r="BJ254" i="20"/>
  <c r="BK254" i="20"/>
  <c r="BL254" i="20"/>
  <c r="BM254" i="20"/>
  <c r="BN254" i="20"/>
  <c r="BO254" i="20"/>
  <c r="BP254" i="20"/>
  <c r="BQ254" i="20"/>
  <c r="BR254" i="20"/>
  <c r="BS254" i="20"/>
  <c r="AU255" i="20"/>
  <c r="AV255" i="20"/>
  <c r="AW255" i="20"/>
  <c r="AX255" i="20"/>
  <c r="AY255" i="20"/>
  <c r="AZ255" i="20"/>
  <c r="BA255" i="20"/>
  <c r="BB255" i="20"/>
  <c r="BC255" i="20"/>
  <c r="BD255" i="20"/>
  <c r="BE255" i="20"/>
  <c r="BF255" i="20"/>
  <c r="BG255" i="20"/>
  <c r="BH255" i="20"/>
  <c r="BI255" i="20"/>
  <c r="BJ255" i="20"/>
  <c r="BK255" i="20"/>
  <c r="BL255" i="20"/>
  <c r="BM255" i="20"/>
  <c r="BN255" i="20"/>
  <c r="BO255" i="20"/>
  <c r="BP255" i="20"/>
  <c r="BQ255" i="20"/>
  <c r="BR255" i="20"/>
  <c r="BS255" i="20"/>
  <c r="AU256" i="20"/>
  <c r="AV256" i="20"/>
  <c r="AW256" i="20"/>
  <c r="AX256" i="20"/>
  <c r="AY256" i="20"/>
  <c r="AZ256" i="20"/>
  <c r="BA256" i="20"/>
  <c r="BB256" i="20"/>
  <c r="BC256" i="20"/>
  <c r="BD256" i="20"/>
  <c r="BE256" i="20"/>
  <c r="BF256" i="20"/>
  <c r="BG256" i="20"/>
  <c r="BH256" i="20"/>
  <c r="BI256" i="20"/>
  <c r="BJ256" i="20"/>
  <c r="BK256" i="20"/>
  <c r="BL256" i="20"/>
  <c r="BM256" i="20"/>
  <c r="BN256" i="20"/>
  <c r="BO256" i="20"/>
  <c r="BP256" i="20"/>
  <c r="BQ256" i="20"/>
  <c r="BR256" i="20"/>
  <c r="BS256" i="20"/>
  <c r="AU257" i="20"/>
  <c r="AV257" i="20"/>
  <c r="AW257" i="20"/>
  <c r="AX257" i="20"/>
  <c r="AY257" i="20"/>
  <c r="AZ257" i="20"/>
  <c r="BA257" i="20"/>
  <c r="BB257" i="20"/>
  <c r="BC257" i="20"/>
  <c r="BD257" i="20"/>
  <c r="BE257" i="20"/>
  <c r="BF257" i="20"/>
  <c r="BG257" i="20"/>
  <c r="BH257" i="20"/>
  <c r="BI257" i="20"/>
  <c r="BJ257" i="20"/>
  <c r="BK257" i="20"/>
  <c r="BL257" i="20"/>
  <c r="BM257" i="20"/>
  <c r="BN257" i="20"/>
  <c r="BO257" i="20"/>
  <c r="BP257" i="20"/>
  <c r="BQ257" i="20"/>
  <c r="BR257" i="20"/>
  <c r="BS257" i="20"/>
  <c r="AU258" i="20"/>
  <c r="AV258" i="20"/>
  <c r="AW258" i="20"/>
  <c r="AX258" i="20"/>
  <c r="AY258" i="20"/>
  <c r="AZ258" i="20"/>
  <c r="BA258" i="20"/>
  <c r="BB258" i="20"/>
  <c r="BC258" i="20"/>
  <c r="BD258" i="20"/>
  <c r="BE258" i="20"/>
  <c r="BF258" i="20"/>
  <c r="BG258" i="20"/>
  <c r="BH258" i="20"/>
  <c r="BI258" i="20"/>
  <c r="BJ258" i="20"/>
  <c r="BK258" i="20"/>
  <c r="BL258" i="20"/>
  <c r="BM258" i="20"/>
  <c r="BN258" i="20"/>
  <c r="BO258" i="20"/>
  <c r="BP258" i="20"/>
  <c r="BQ258" i="20"/>
  <c r="BR258" i="20"/>
  <c r="BS258" i="20"/>
  <c r="BU258" i="20"/>
  <c r="AU259" i="20"/>
  <c r="AV259" i="20"/>
  <c r="AW259" i="20"/>
  <c r="AX259" i="20"/>
  <c r="AY259" i="20"/>
  <c r="AZ259" i="20"/>
  <c r="BA259" i="20"/>
  <c r="BB259" i="20"/>
  <c r="BC259" i="20"/>
  <c r="BD259" i="20"/>
  <c r="BE259" i="20"/>
  <c r="BF259" i="20"/>
  <c r="BG259" i="20"/>
  <c r="BH259" i="20"/>
  <c r="BI259" i="20"/>
  <c r="BJ259" i="20"/>
  <c r="BK259" i="20"/>
  <c r="BL259" i="20"/>
  <c r="BM259" i="20"/>
  <c r="BN259" i="20"/>
  <c r="BO259" i="20"/>
  <c r="BP259" i="20"/>
  <c r="BQ259" i="20"/>
  <c r="BR259" i="20"/>
  <c r="BS259" i="20"/>
  <c r="AU260" i="20"/>
  <c r="AV260" i="20"/>
  <c r="AW260" i="20"/>
  <c r="AX260" i="20"/>
  <c r="AY260" i="20"/>
  <c r="AZ260" i="20"/>
  <c r="BA260" i="20"/>
  <c r="BB260" i="20"/>
  <c r="BC260" i="20"/>
  <c r="BD260" i="20"/>
  <c r="BE260" i="20"/>
  <c r="BF260" i="20"/>
  <c r="BG260" i="20"/>
  <c r="BH260" i="20"/>
  <c r="BI260" i="20"/>
  <c r="BJ260" i="20"/>
  <c r="BK260" i="20"/>
  <c r="BL260" i="20"/>
  <c r="BM260" i="20"/>
  <c r="BN260" i="20"/>
  <c r="BO260" i="20"/>
  <c r="BP260" i="20"/>
  <c r="BQ260" i="20"/>
  <c r="BR260" i="20"/>
  <c r="BS260" i="20"/>
  <c r="AU261" i="20"/>
  <c r="AV261" i="20"/>
  <c r="AW261" i="20"/>
  <c r="AX261" i="20"/>
  <c r="AY261" i="20"/>
  <c r="AZ261" i="20"/>
  <c r="BA261" i="20"/>
  <c r="BB261" i="20"/>
  <c r="BC261" i="20"/>
  <c r="BD261" i="20"/>
  <c r="BE261" i="20"/>
  <c r="BF261" i="20"/>
  <c r="BG261" i="20"/>
  <c r="BH261" i="20"/>
  <c r="BI261" i="20"/>
  <c r="BJ261" i="20"/>
  <c r="BK261" i="20"/>
  <c r="BL261" i="20"/>
  <c r="BM261" i="20"/>
  <c r="BN261" i="20"/>
  <c r="BO261" i="20"/>
  <c r="BP261" i="20"/>
  <c r="BQ261" i="20"/>
  <c r="BR261" i="20"/>
  <c r="BS261" i="20"/>
  <c r="AU262" i="20"/>
  <c r="BU262" i="20" s="1"/>
  <c r="AV262" i="20"/>
  <c r="AW262" i="20"/>
  <c r="AX262" i="20"/>
  <c r="AY262" i="20"/>
  <c r="AZ262" i="20"/>
  <c r="BA262" i="20"/>
  <c r="BB262" i="20"/>
  <c r="BC262" i="20"/>
  <c r="BD262" i="20"/>
  <c r="BE262" i="20"/>
  <c r="BF262" i="20"/>
  <c r="BG262" i="20"/>
  <c r="BH262" i="20"/>
  <c r="BI262" i="20"/>
  <c r="BJ262" i="20"/>
  <c r="BK262" i="20"/>
  <c r="BL262" i="20"/>
  <c r="BM262" i="20"/>
  <c r="BN262" i="20"/>
  <c r="BO262" i="20"/>
  <c r="BP262" i="20"/>
  <c r="BQ262" i="20"/>
  <c r="BR262" i="20"/>
  <c r="BS262" i="20"/>
  <c r="AU263" i="20"/>
  <c r="AV263" i="20"/>
  <c r="AW263" i="20"/>
  <c r="AX263" i="20"/>
  <c r="AY263" i="20"/>
  <c r="AZ263" i="20"/>
  <c r="BA263" i="20"/>
  <c r="BB263" i="20"/>
  <c r="BC263" i="20"/>
  <c r="BD263" i="20"/>
  <c r="BE263" i="20"/>
  <c r="BF263" i="20"/>
  <c r="BG263" i="20"/>
  <c r="BH263" i="20"/>
  <c r="BI263" i="20"/>
  <c r="BJ263" i="20"/>
  <c r="BK263" i="20"/>
  <c r="BL263" i="20"/>
  <c r="BM263" i="20"/>
  <c r="BN263" i="20"/>
  <c r="BO263" i="20"/>
  <c r="BP263" i="20"/>
  <c r="BQ263" i="20"/>
  <c r="BR263" i="20"/>
  <c r="BS263" i="20"/>
  <c r="AU264" i="20"/>
  <c r="AV264" i="20"/>
  <c r="AW264" i="20"/>
  <c r="AX264" i="20"/>
  <c r="AY264" i="20"/>
  <c r="AZ264" i="20"/>
  <c r="BA264" i="20"/>
  <c r="BB264" i="20"/>
  <c r="BC264" i="20"/>
  <c r="BD264" i="20"/>
  <c r="BE264" i="20"/>
  <c r="BF264" i="20"/>
  <c r="BG264" i="20"/>
  <c r="BH264" i="20"/>
  <c r="BI264" i="20"/>
  <c r="BJ264" i="20"/>
  <c r="BK264" i="20"/>
  <c r="BL264" i="20"/>
  <c r="BM264" i="20"/>
  <c r="BN264" i="20"/>
  <c r="BO264" i="20"/>
  <c r="BP264" i="20"/>
  <c r="BQ264" i="20"/>
  <c r="BR264" i="20"/>
  <c r="BS264" i="20"/>
  <c r="BU264" i="20"/>
  <c r="AU265" i="20"/>
  <c r="AV265" i="20"/>
  <c r="AW265" i="20"/>
  <c r="AX265" i="20"/>
  <c r="AY265" i="20"/>
  <c r="AZ265" i="20"/>
  <c r="BA265" i="20"/>
  <c r="BB265" i="20"/>
  <c r="BC265" i="20"/>
  <c r="BD265" i="20"/>
  <c r="BE265" i="20"/>
  <c r="BF265" i="20"/>
  <c r="BG265" i="20"/>
  <c r="BH265" i="20"/>
  <c r="BI265" i="20"/>
  <c r="BJ265" i="20"/>
  <c r="BK265" i="20"/>
  <c r="BL265" i="20"/>
  <c r="BM265" i="20"/>
  <c r="BN265" i="20"/>
  <c r="BO265" i="20"/>
  <c r="BP265" i="20"/>
  <c r="BQ265" i="20"/>
  <c r="BR265" i="20"/>
  <c r="BS265" i="20"/>
  <c r="AU266" i="20"/>
  <c r="AV266" i="20"/>
  <c r="AW266" i="20"/>
  <c r="BT266" i="20" s="1"/>
  <c r="AX266" i="20"/>
  <c r="AY266" i="20"/>
  <c r="AZ266" i="20"/>
  <c r="BA266" i="20"/>
  <c r="BB266" i="20"/>
  <c r="BC266" i="20"/>
  <c r="BD266" i="20"/>
  <c r="BE266" i="20"/>
  <c r="BF266" i="20"/>
  <c r="BG266" i="20"/>
  <c r="BH266" i="20"/>
  <c r="BI266" i="20"/>
  <c r="BJ266" i="20"/>
  <c r="BK266" i="20"/>
  <c r="BL266" i="20"/>
  <c r="BM266" i="20"/>
  <c r="BN266" i="20"/>
  <c r="BO266" i="20"/>
  <c r="BP266" i="20"/>
  <c r="BQ266" i="20"/>
  <c r="BR266" i="20"/>
  <c r="BS266" i="20"/>
  <c r="AU267" i="20"/>
  <c r="BU267" i="20" s="1"/>
  <c r="AV267" i="20"/>
  <c r="AW267" i="20"/>
  <c r="AX267" i="20"/>
  <c r="AY267" i="20"/>
  <c r="AZ267" i="20"/>
  <c r="BA267" i="20"/>
  <c r="BB267" i="20"/>
  <c r="BC267" i="20"/>
  <c r="BD267" i="20"/>
  <c r="BE267" i="20"/>
  <c r="BF267" i="20"/>
  <c r="BG267" i="20"/>
  <c r="BH267" i="20"/>
  <c r="BI267" i="20"/>
  <c r="BJ267" i="20"/>
  <c r="BK267" i="20"/>
  <c r="BL267" i="20"/>
  <c r="BM267" i="20"/>
  <c r="BN267" i="20"/>
  <c r="BO267" i="20"/>
  <c r="BP267" i="20"/>
  <c r="BQ267" i="20"/>
  <c r="BR267" i="20"/>
  <c r="BS267" i="20"/>
  <c r="AU268" i="20"/>
  <c r="AV268" i="20"/>
  <c r="AW268" i="20"/>
  <c r="AX268" i="20"/>
  <c r="AY268" i="20"/>
  <c r="AZ268" i="20"/>
  <c r="BA268" i="20"/>
  <c r="BB268" i="20"/>
  <c r="BC268" i="20"/>
  <c r="BD268" i="20"/>
  <c r="BE268" i="20"/>
  <c r="BF268" i="20"/>
  <c r="BG268" i="20"/>
  <c r="BH268" i="20"/>
  <c r="BI268" i="20"/>
  <c r="BJ268" i="20"/>
  <c r="BK268" i="20"/>
  <c r="BL268" i="20"/>
  <c r="BM268" i="20"/>
  <c r="BN268" i="20"/>
  <c r="BO268" i="20"/>
  <c r="BP268" i="20"/>
  <c r="BQ268" i="20"/>
  <c r="BR268" i="20"/>
  <c r="BS268" i="20"/>
  <c r="AU269" i="20"/>
  <c r="AV269" i="20"/>
  <c r="AW269" i="20"/>
  <c r="AX269" i="20"/>
  <c r="AY269" i="20"/>
  <c r="AZ269" i="20"/>
  <c r="BA269" i="20"/>
  <c r="BB269" i="20"/>
  <c r="BC269" i="20"/>
  <c r="BD269" i="20"/>
  <c r="BE269" i="20"/>
  <c r="BF269" i="20"/>
  <c r="BG269" i="20"/>
  <c r="BH269" i="20"/>
  <c r="BI269" i="20"/>
  <c r="BJ269" i="20"/>
  <c r="BK269" i="20"/>
  <c r="BL269" i="20"/>
  <c r="BM269" i="20"/>
  <c r="BN269" i="20"/>
  <c r="BO269" i="20"/>
  <c r="BP269" i="20"/>
  <c r="BQ269" i="20"/>
  <c r="BR269" i="20"/>
  <c r="BS269" i="20"/>
  <c r="AU270" i="20"/>
  <c r="AV270" i="20"/>
  <c r="AW270" i="20"/>
  <c r="AX270" i="20"/>
  <c r="AY270" i="20"/>
  <c r="AZ270" i="20"/>
  <c r="BA270" i="20"/>
  <c r="BB270" i="20"/>
  <c r="BC270" i="20"/>
  <c r="BD270" i="20"/>
  <c r="BE270" i="20"/>
  <c r="BF270" i="20"/>
  <c r="BG270" i="20"/>
  <c r="BH270" i="20"/>
  <c r="BI270" i="20"/>
  <c r="BJ270" i="20"/>
  <c r="BK270" i="20"/>
  <c r="BL270" i="20"/>
  <c r="BM270" i="20"/>
  <c r="BN270" i="20"/>
  <c r="BO270" i="20"/>
  <c r="BP270" i="20"/>
  <c r="BQ270" i="20"/>
  <c r="BR270" i="20"/>
  <c r="BS270" i="20"/>
  <c r="AU271" i="20"/>
  <c r="AV271" i="20"/>
  <c r="AW271" i="20"/>
  <c r="AX271" i="20"/>
  <c r="AY271" i="20"/>
  <c r="AZ271" i="20"/>
  <c r="BA271" i="20"/>
  <c r="BB271" i="20"/>
  <c r="BC271" i="20"/>
  <c r="BD271" i="20"/>
  <c r="BE271" i="20"/>
  <c r="BF271" i="20"/>
  <c r="BG271" i="20"/>
  <c r="BH271" i="20"/>
  <c r="BI271" i="20"/>
  <c r="BJ271" i="20"/>
  <c r="BK271" i="20"/>
  <c r="BL271" i="20"/>
  <c r="BM271" i="20"/>
  <c r="BN271" i="20"/>
  <c r="BO271" i="20"/>
  <c r="BP271" i="20"/>
  <c r="BQ271" i="20"/>
  <c r="BR271" i="20"/>
  <c r="BS271" i="20"/>
  <c r="AU272" i="20"/>
  <c r="AV272" i="20"/>
  <c r="AW272" i="20"/>
  <c r="AX272" i="20"/>
  <c r="AY272" i="20"/>
  <c r="AZ272" i="20"/>
  <c r="BA272" i="20"/>
  <c r="BB272" i="20"/>
  <c r="BC272" i="20"/>
  <c r="BD272" i="20"/>
  <c r="BE272" i="20"/>
  <c r="BF272" i="20"/>
  <c r="BG272" i="20"/>
  <c r="BH272" i="20"/>
  <c r="BI272" i="20"/>
  <c r="BJ272" i="20"/>
  <c r="BK272" i="20"/>
  <c r="BL272" i="20"/>
  <c r="BM272" i="20"/>
  <c r="BN272" i="20"/>
  <c r="BO272" i="20"/>
  <c r="BP272" i="20"/>
  <c r="BQ272" i="20"/>
  <c r="BR272" i="20"/>
  <c r="BS272" i="20"/>
  <c r="AU273" i="20"/>
  <c r="AV273" i="20"/>
  <c r="AW273" i="20"/>
  <c r="AX273" i="20"/>
  <c r="AY273" i="20"/>
  <c r="AZ273" i="20"/>
  <c r="BA273" i="20"/>
  <c r="BB273" i="20"/>
  <c r="BC273" i="20"/>
  <c r="BD273" i="20"/>
  <c r="BE273" i="20"/>
  <c r="BF273" i="20"/>
  <c r="BG273" i="20"/>
  <c r="BH273" i="20"/>
  <c r="BI273" i="20"/>
  <c r="BJ273" i="20"/>
  <c r="BK273" i="20"/>
  <c r="BL273" i="20"/>
  <c r="BM273" i="20"/>
  <c r="BN273" i="20"/>
  <c r="BO273" i="20"/>
  <c r="BP273" i="20"/>
  <c r="BQ273" i="20"/>
  <c r="BR273" i="20"/>
  <c r="BS273" i="20"/>
  <c r="AU274" i="20"/>
  <c r="AV274" i="20"/>
  <c r="AW274" i="20"/>
  <c r="BT274" i="20" s="1"/>
  <c r="AX274" i="20"/>
  <c r="AY274" i="20"/>
  <c r="AZ274" i="20"/>
  <c r="BA274" i="20"/>
  <c r="BB274" i="20"/>
  <c r="BC274" i="20"/>
  <c r="BD274" i="20"/>
  <c r="BE274" i="20"/>
  <c r="BF274" i="20"/>
  <c r="BG274" i="20"/>
  <c r="BH274" i="20"/>
  <c r="BI274" i="20"/>
  <c r="BJ274" i="20"/>
  <c r="BK274" i="20"/>
  <c r="BL274" i="20"/>
  <c r="BM274" i="20"/>
  <c r="BN274" i="20"/>
  <c r="BO274" i="20"/>
  <c r="BP274" i="20"/>
  <c r="BQ274" i="20"/>
  <c r="BR274" i="20"/>
  <c r="BS274" i="20"/>
  <c r="AU275" i="20"/>
  <c r="BU275" i="20" s="1"/>
  <c r="AV275" i="20"/>
  <c r="AW275" i="20"/>
  <c r="AX275" i="20"/>
  <c r="AY275" i="20"/>
  <c r="AZ275" i="20"/>
  <c r="BA275" i="20"/>
  <c r="BB275" i="20"/>
  <c r="BC275" i="20"/>
  <c r="BD275" i="20"/>
  <c r="BE275" i="20"/>
  <c r="BF275" i="20"/>
  <c r="BG275" i="20"/>
  <c r="BH275" i="20"/>
  <c r="BI275" i="20"/>
  <c r="BJ275" i="20"/>
  <c r="BK275" i="20"/>
  <c r="BL275" i="20"/>
  <c r="BM275" i="20"/>
  <c r="BN275" i="20"/>
  <c r="BO275" i="20"/>
  <c r="BP275" i="20"/>
  <c r="BQ275" i="20"/>
  <c r="BR275" i="20"/>
  <c r="BS275" i="20"/>
  <c r="AU276" i="20"/>
  <c r="AV276" i="20"/>
  <c r="AW276" i="20"/>
  <c r="AX276" i="20"/>
  <c r="AY276" i="20"/>
  <c r="AZ276" i="20"/>
  <c r="BA276" i="20"/>
  <c r="BB276" i="20"/>
  <c r="BC276" i="20"/>
  <c r="BD276" i="20"/>
  <c r="BE276" i="20"/>
  <c r="BF276" i="20"/>
  <c r="BG276" i="20"/>
  <c r="BH276" i="20"/>
  <c r="BI276" i="20"/>
  <c r="BJ276" i="20"/>
  <c r="BK276" i="20"/>
  <c r="BL276" i="20"/>
  <c r="BM276" i="20"/>
  <c r="BN276" i="20"/>
  <c r="BO276" i="20"/>
  <c r="BP276" i="20"/>
  <c r="BQ276" i="20"/>
  <c r="BR276" i="20"/>
  <c r="BS276" i="20"/>
  <c r="AU277" i="20"/>
  <c r="AV277" i="20"/>
  <c r="AW277" i="20"/>
  <c r="AX277" i="20"/>
  <c r="AY277" i="20"/>
  <c r="AZ277" i="20"/>
  <c r="BA277" i="20"/>
  <c r="BB277" i="20"/>
  <c r="BC277" i="20"/>
  <c r="BD277" i="20"/>
  <c r="BE277" i="20"/>
  <c r="BF277" i="20"/>
  <c r="BG277" i="20"/>
  <c r="BH277" i="20"/>
  <c r="BI277" i="20"/>
  <c r="BJ277" i="20"/>
  <c r="BK277" i="20"/>
  <c r="BL277" i="20"/>
  <c r="BM277" i="20"/>
  <c r="BN277" i="20"/>
  <c r="BO277" i="20"/>
  <c r="BP277" i="20"/>
  <c r="BQ277" i="20"/>
  <c r="BR277" i="20"/>
  <c r="BS277" i="20"/>
  <c r="AU278" i="20"/>
  <c r="AV278" i="20"/>
  <c r="AW278" i="20"/>
  <c r="AX278" i="20"/>
  <c r="AY278" i="20"/>
  <c r="AZ278" i="20"/>
  <c r="BA278" i="20"/>
  <c r="BB278" i="20"/>
  <c r="BC278" i="20"/>
  <c r="BD278" i="20"/>
  <c r="BE278" i="20"/>
  <c r="BF278" i="20"/>
  <c r="BG278" i="20"/>
  <c r="BH278" i="20"/>
  <c r="BI278" i="20"/>
  <c r="BJ278" i="20"/>
  <c r="BK278" i="20"/>
  <c r="BL278" i="20"/>
  <c r="BM278" i="20"/>
  <c r="BN278" i="20"/>
  <c r="BO278" i="20"/>
  <c r="BP278" i="20"/>
  <c r="BQ278" i="20"/>
  <c r="BR278" i="20"/>
  <c r="BS278" i="20"/>
  <c r="AU279" i="20"/>
  <c r="AV279" i="20"/>
  <c r="AW279" i="20"/>
  <c r="BU279" i="20" s="1"/>
  <c r="AX279" i="20"/>
  <c r="AY279" i="20"/>
  <c r="AZ279" i="20"/>
  <c r="BA279" i="20"/>
  <c r="BB279" i="20"/>
  <c r="BC279" i="20"/>
  <c r="BD279" i="20"/>
  <c r="BE279" i="20"/>
  <c r="BF279" i="20"/>
  <c r="BG279" i="20"/>
  <c r="BH279" i="20"/>
  <c r="BI279" i="20"/>
  <c r="BJ279" i="20"/>
  <c r="BK279" i="20"/>
  <c r="BL279" i="20"/>
  <c r="BM279" i="20"/>
  <c r="BN279" i="20"/>
  <c r="BO279" i="20"/>
  <c r="BP279" i="20"/>
  <c r="BQ279" i="20"/>
  <c r="BR279" i="20"/>
  <c r="BS279" i="20"/>
  <c r="AU280" i="20"/>
  <c r="AV280" i="20"/>
  <c r="AW280" i="20"/>
  <c r="AX280" i="20"/>
  <c r="AY280" i="20"/>
  <c r="AZ280" i="20"/>
  <c r="BA280" i="20"/>
  <c r="BB280" i="20"/>
  <c r="BC280" i="20"/>
  <c r="BD280" i="20"/>
  <c r="BE280" i="20"/>
  <c r="BF280" i="20"/>
  <c r="BG280" i="20"/>
  <c r="BH280" i="20"/>
  <c r="BI280" i="20"/>
  <c r="BJ280" i="20"/>
  <c r="BK280" i="20"/>
  <c r="BL280" i="20"/>
  <c r="BM280" i="20"/>
  <c r="BN280" i="20"/>
  <c r="BO280" i="20"/>
  <c r="BP280" i="20"/>
  <c r="BQ280" i="20"/>
  <c r="BR280" i="20"/>
  <c r="BS280" i="20"/>
  <c r="AU281" i="20"/>
  <c r="AV281" i="20"/>
  <c r="AW281" i="20"/>
  <c r="AX281" i="20"/>
  <c r="AY281" i="20"/>
  <c r="AZ281" i="20"/>
  <c r="BA281" i="20"/>
  <c r="BB281" i="20"/>
  <c r="BC281" i="20"/>
  <c r="BD281" i="20"/>
  <c r="BE281" i="20"/>
  <c r="BF281" i="20"/>
  <c r="BG281" i="20"/>
  <c r="BH281" i="20"/>
  <c r="BI281" i="20"/>
  <c r="BJ281" i="20"/>
  <c r="BK281" i="20"/>
  <c r="BL281" i="20"/>
  <c r="BM281" i="20"/>
  <c r="BN281" i="20"/>
  <c r="BO281" i="20"/>
  <c r="BP281" i="20"/>
  <c r="BQ281" i="20"/>
  <c r="BR281" i="20"/>
  <c r="BS281" i="20"/>
  <c r="AU282" i="20"/>
  <c r="AV282" i="20"/>
  <c r="AW282" i="20"/>
  <c r="BT282" i="20" s="1"/>
  <c r="AX282" i="20"/>
  <c r="AY282" i="20"/>
  <c r="AZ282" i="20"/>
  <c r="BA282" i="20"/>
  <c r="BB282" i="20"/>
  <c r="BC282" i="20"/>
  <c r="BD282" i="20"/>
  <c r="BE282" i="20"/>
  <c r="BF282" i="20"/>
  <c r="BG282" i="20"/>
  <c r="BH282" i="20"/>
  <c r="BI282" i="20"/>
  <c r="BJ282" i="20"/>
  <c r="BK282" i="20"/>
  <c r="BL282" i="20"/>
  <c r="BM282" i="20"/>
  <c r="BN282" i="20"/>
  <c r="BO282" i="20"/>
  <c r="BP282" i="20"/>
  <c r="BQ282" i="20"/>
  <c r="BR282" i="20"/>
  <c r="BS282" i="20"/>
  <c r="AU283" i="20"/>
  <c r="BU283" i="20" s="1"/>
  <c r="AV283" i="20"/>
  <c r="AW283" i="20"/>
  <c r="AX283" i="20"/>
  <c r="AY283" i="20"/>
  <c r="AZ283" i="20"/>
  <c r="BA283" i="20"/>
  <c r="BB283" i="20"/>
  <c r="BC283" i="20"/>
  <c r="BD283" i="20"/>
  <c r="BE283" i="20"/>
  <c r="BF283" i="20"/>
  <c r="BG283" i="20"/>
  <c r="BH283" i="20"/>
  <c r="BI283" i="20"/>
  <c r="BJ283" i="20"/>
  <c r="BK283" i="20"/>
  <c r="BL283" i="20"/>
  <c r="BM283" i="20"/>
  <c r="BN283" i="20"/>
  <c r="BO283" i="20"/>
  <c r="BP283" i="20"/>
  <c r="BQ283" i="20"/>
  <c r="BR283" i="20"/>
  <c r="BS283" i="20"/>
  <c r="AU284" i="20"/>
  <c r="AV284" i="20"/>
  <c r="AW284" i="20"/>
  <c r="AX284" i="20"/>
  <c r="AY284" i="20"/>
  <c r="AZ284" i="20"/>
  <c r="BA284" i="20"/>
  <c r="BB284" i="20"/>
  <c r="BC284" i="20"/>
  <c r="BD284" i="20"/>
  <c r="BE284" i="20"/>
  <c r="BF284" i="20"/>
  <c r="BG284" i="20"/>
  <c r="BH284" i="20"/>
  <c r="BI284" i="20"/>
  <c r="BJ284" i="20"/>
  <c r="BK284" i="20"/>
  <c r="BL284" i="20"/>
  <c r="BM284" i="20"/>
  <c r="BN284" i="20"/>
  <c r="BO284" i="20"/>
  <c r="BP284" i="20"/>
  <c r="BQ284" i="20"/>
  <c r="BR284" i="20"/>
  <c r="BS284" i="20"/>
  <c r="AU285" i="20"/>
  <c r="AV285" i="20"/>
  <c r="AW285" i="20"/>
  <c r="AX285" i="20"/>
  <c r="AY285" i="20"/>
  <c r="AZ285" i="20"/>
  <c r="BA285" i="20"/>
  <c r="BB285" i="20"/>
  <c r="BC285" i="20"/>
  <c r="BD285" i="20"/>
  <c r="BE285" i="20"/>
  <c r="BF285" i="20"/>
  <c r="BG285" i="20"/>
  <c r="BH285" i="20"/>
  <c r="BI285" i="20"/>
  <c r="BJ285" i="20"/>
  <c r="BK285" i="20"/>
  <c r="BL285" i="20"/>
  <c r="BM285" i="20"/>
  <c r="BN285" i="20"/>
  <c r="BO285" i="20"/>
  <c r="BP285" i="20"/>
  <c r="BQ285" i="20"/>
  <c r="BR285" i="20"/>
  <c r="BS285" i="20"/>
  <c r="AU286" i="20"/>
  <c r="AV286" i="20"/>
  <c r="AW286" i="20"/>
  <c r="AX286" i="20"/>
  <c r="AY286" i="20"/>
  <c r="AZ286" i="20"/>
  <c r="BA286" i="20"/>
  <c r="BB286" i="20"/>
  <c r="BC286" i="20"/>
  <c r="BD286" i="20"/>
  <c r="BE286" i="20"/>
  <c r="BF286" i="20"/>
  <c r="BG286" i="20"/>
  <c r="BH286" i="20"/>
  <c r="BI286" i="20"/>
  <c r="BJ286" i="20"/>
  <c r="BK286" i="20"/>
  <c r="BL286" i="20"/>
  <c r="BM286" i="20"/>
  <c r="BN286" i="20"/>
  <c r="BO286" i="20"/>
  <c r="BP286" i="20"/>
  <c r="BQ286" i="20"/>
  <c r="BR286" i="20"/>
  <c r="BS286" i="20"/>
  <c r="AU287" i="20"/>
  <c r="AV287" i="20"/>
  <c r="AW287" i="20"/>
  <c r="AX287" i="20"/>
  <c r="AY287" i="20"/>
  <c r="AZ287" i="20"/>
  <c r="BA287" i="20"/>
  <c r="BB287" i="20"/>
  <c r="BC287" i="20"/>
  <c r="BD287" i="20"/>
  <c r="BE287" i="20"/>
  <c r="BF287" i="20"/>
  <c r="BG287" i="20"/>
  <c r="BH287" i="20"/>
  <c r="BI287" i="20"/>
  <c r="BJ287" i="20"/>
  <c r="BK287" i="20"/>
  <c r="BL287" i="20"/>
  <c r="BM287" i="20"/>
  <c r="BN287" i="20"/>
  <c r="BO287" i="20"/>
  <c r="BP287" i="20"/>
  <c r="BQ287" i="20"/>
  <c r="BR287" i="20"/>
  <c r="BS287" i="20"/>
  <c r="AU288" i="20"/>
  <c r="AV288" i="20"/>
  <c r="AW288" i="20"/>
  <c r="AX288" i="20"/>
  <c r="AY288" i="20"/>
  <c r="AZ288" i="20"/>
  <c r="BA288" i="20"/>
  <c r="BB288" i="20"/>
  <c r="BC288" i="20"/>
  <c r="BD288" i="20"/>
  <c r="BE288" i="20"/>
  <c r="BF288" i="20"/>
  <c r="BG288" i="20"/>
  <c r="BH288" i="20"/>
  <c r="BI288" i="20"/>
  <c r="BJ288" i="20"/>
  <c r="BK288" i="20"/>
  <c r="BL288" i="20"/>
  <c r="BM288" i="20"/>
  <c r="BN288" i="20"/>
  <c r="BO288" i="20"/>
  <c r="BP288" i="20"/>
  <c r="BQ288" i="20"/>
  <c r="BR288" i="20"/>
  <c r="BS288" i="20"/>
  <c r="AU289" i="20"/>
  <c r="AV289" i="20"/>
  <c r="AW289" i="20"/>
  <c r="AX289" i="20"/>
  <c r="AY289" i="20"/>
  <c r="AZ289" i="20"/>
  <c r="BA289" i="20"/>
  <c r="BB289" i="20"/>
  <c r="BC289" i="20"/>
  <c r="BD289" i="20"/>
  <c r="BE289" i="20"/>
  <c r="BF289" i="20"/>
  <c r="BG289" i="20"/>
  <c r="BH289" i="20"/>
  <c r="BI289" i="20"/>
  <c r="BJ289" i="20"/>
  <c r="BK289" i="20"/>
  <c r="BL289" i="20"/>
  <c r="BM289" i="20"/>
  <c r="BN289" i="20"/>
  <c r="BO289" i="20"/>
  <c r="BP289" i="20"/>
  <c r="BQ289" i="20"/>
  <c r="BR289" i="20"/>
  <c r="BS289" i="20"/>
  <c r="AU290" i="20"/>
  <c r="AV290" i="20"/>
  <c r="AW290" i="20"/>
  <c r="BT290" i="20" s="1"/>
  <c r="AX290" i="20"/>
  <c r="AY290" i="20"/>
  <c r="AZ290" i="20"/>
  <c r="BA290" i="20"/>
  <c r="BB290" i="20"/>
  <c r="BC290" i="20"/>
  <c r="BD290" i="20"/>
  <c r="BE290" i="20"/>
  <c r="BF290" i="20"/>
  <c r="BG290" i="20"/>
  <c r="BH290" i="20"/>
  <c r="BI290" i="20"/>
  <c r="BJ290" i="20"/>
  <c r="BK290" i="20"/>
  <c r="BL290" i="20"/>
  <c r="BM290" i="20"/>
  <c r="BN290" i="20"/>
  <c r="BO290" i="20"/>
  <c r="BP290" i="20"/>
  <c r="BQ290" i="20"/>
  <c r="BR290" i="20"/>
  <c r="BS290" i="20"/>
  <c r="AU291" i="20"/>
  <c r="BU291" i="20" s="1"/>
  <c r="AV291" i="20"/>
  <c r="AW291" i="20"/>
  <c r="AX291" i="20"/>
  <c r="AY291" i="20"/>
  <c r="AZ291" i="20"/>
  <c r="BA291" i="20"/>
  <c r="BB291" i="20"/>
  <c r="BC291" i="20"/>
  <c r="BD291" i="20"/>
  <c r="BE291" i="20"/>
  <c r="BF291" i="20"/>
  <c r="BG291" i="20"/>
  <c r="BH291" i="20"/>
  <c r="BI291" i="20"/>
  <c r="BJ291" i="20"/>
  <c r="BK291" i="20"/>
  <c r="BL291" i="20"/>
  <c r="BM291" i="20"/>
  <c r="BN291" i="20"/>
  <c r="BO291" i="20"/>
  <c r="BP291" i="20"/>
  <c r="BQ291" i="20"/>
  <c r="BR291" i="20"/>
  <c r="BS291" i="20"/>
  <c r="AU292" i="20"/>
  <c r="AV292" i="20"/>
  <c r="AW292" i="20"/>
  <c r="AX292" i="20"/>
  <c r="AY292" i="20"/>
  <c r="AZ292" i="20"/>
  <c r="BA292" i="20"/>
  <c r="BB292" i="20"/>
  <c r="BC292" i="20"/>
  <c r="BD292" i="20"/>
  <c r="BE292" i="20"/>
  <c r="BF292" i="20"/>
  <c r="BG292" i="20"/>
  <c r="BH292" i="20"/>
  <c r="BI292" i="20"/>
  <c r="BJ292" i="20"/>
  <c r="BK292" i="20"/>
  <c r="BL292" i="20"/>
  <c r="BM292" i="20"/>
  <c r="BN292" i="20"/>
  <c r="BO292" i="20"/>
  <c r="BP292" i="20"/>
  <c r="BQ292" i="20"/>
  <c r="BR292" i="20"/>
  <c r="BS292" i="20"/>
  <c r="AU293" i="20"/>
  <c r="AV293" i="20"/>
  <c r="AW293" i="20"/>
  <c r="AX293" i="20"/>
  <c r="AY293" i="20"/>
  <c r="AZ293" i="20"/>
  <c r="BA293" i="20"/>
  <c r="BB293" i="20"/>
  <c r="BC293" i="20"/>
  <c r="BD293" i="20"/>
  <c r="BE293" i="20"/>
  <c r="BF293" i="20"/>
  <c r="BG293" i="20"/>
  <c r="BH293" i="20"/>
  <c r="BI293" i="20"/>
  <c r="BJ293" i="20"/>
  <c r="BK293" i="20"/>
  <c r="BL293" i="20"/>
  <c r="BM293" i="20"/>
  <c r="BN293" i="20"/>
  <c r="BO293" i="20"/>
  <c r="BP293" i="20"/>
  <c r="BQ293" i="20"/>
  <c r="BR293" i="20"/>
  <c r="BS293" i="20"/>
  <c r="AU294" i="20"/>
  <c r="AV294" i="20"/>
  <c r="AW294" i="20"/>
  <c r="AX294" i="20"/>
  <c r="AY294" i="20"/>
  <c r="AZ294" i="20"/>
  <c r="BA294" i="20"/>
  <c r="BB294" i="20"/>
  <c r="BC294" i="20"/>
  <c r="BD294" i="20"/>
  <c r="BE294" i="20"/>
  <c r="BF294" i="20"/>
  <c r="BG294" i="20"/>
  <c r="BH294" i="20"/>
  <c r="BI294" i="20"/>
  <c r="BJ294" i="20"/>
  <c r="BK294" i="20"/>
  <c r="BL294" i="20"/>
  <c r="BM294" i="20"/>
  <c r="BN294" i="20"/>
  <c r="BO294" i="20"/>
  <c r="BP294" i="20"/>
  <c r="BQ294" i="20"/>
  <c r="BR294" i="20"/>
  <c r="BS294" i="20"/>
  <c r="Y21" i="20"/>
  <c r="Z21" i="20"/>
  <c r="Y22" i="20"/>
  <c r="Z22" i="20"/>
  <c r="Y23" i="20"/>
  <c r="Z23" i="20"/>
  <c r="Y24" i="20"/>
  <c r="Z24" i="20"/>
  <c r="Y28" i="20"/>
  <c r="Z28" i="20"/>
  <c r="Y29" i="20"/>
  <c r="Z29" i="20"/>
  <c r="Y30" i="20"/>
  <c r="Z30" i="20"/>
  <c r="Y31" i="20"/>
  <c r="Z31" i="20"/>
  <c r="D35" i="20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V35" i="20"/>
  <c r="W35" i="20"/>
  <c r="X35" i="20"/>
  <c r="D36" i="20"/>
  <c r="E36" i="20"/>
  <c r="F36" i="20"/>
  <c r="G36" i="20"/>
  <c r="H36" i="20"/>
  <c r="I36" i="20"/>
  <c r="J36" i="20"/>
  <c r="K36" i="20"/>
  <c r="L36" i="20"/>
  <c r="M36" i="20"/>
  <c r="N36" i="20"/>
  <c r="O36" i="20"/>
  <c r="P36" i="20"/>
  <c r="Q36" i="20"/>
  <c r="R36" i="20"/>
  <c r="S36" i="20"/>
  <c r="T36" i="20"/>
  <c r="U36" i="20"/>
  <c r="V36" i="20"/>
  <c r="D37" i="20"/>
  <c r="E37" i="20"/>
  <c r="F37" i="20"/>
  <c r="G37" i="20"/>
  <c r="H37" i="20"/>
  <c r="I37" i="20"/>
  <c r="J37" i="20"/>
  <c r="K37" i="20"/>
  <c r="L37" i="20"/>
  <c r="M37" i="20"/>
  <c r="N37" i="20"/>
  <c r="O37" i="20"/>
  <c r="P37" i="20"/>
  <c r="D38" i="20"/>
  <c r="E38" i="20"/>
  <c r="F38" i="20"/>
  <c r="G38" i="20"/>
  <c r="H38" i="20"/>
  <c r="I38" i="20"/>
  <c r="J38" i="20"/>
  <c r="K38" i="20"/>
  <c r="L38" i="20"/>
  <c r="M38" i="20"/>
  <c r="N38" i="20"/>
  <c r="O38" i="20"/>
  <c r="P38" i="20"/>
  <c r="Q38" i="20"/>
  <c r="R38" i="20"/>
  <c r="F139" i="17"/>
  <c r="J139" i="17"/>
  <c r="N139" i="17"/>
  <c r="R139" i="17"/>
  <c r="V139" i="17"/>
  <c r="Z139" i="17"/>
  <c r="F140" i="17"/>
  <c r="J140" i="17"/>
  <c r="N140" i="17"/>
  <c r="R140" i="17"/>
  <c r="V140" i="17"/>
  <c r="Z140" i="17"/>
  <c r="F141" i="17"/>
  <c r="J141" i="17"/>
  <c r="N141" i="17"/>
  <c r="R141" i="17"/>
  <c r="V141" i="17"/>
  <c r="Z141" i="17"/>
  <c r="F142" i="17"/>
  <c r="J142" i="17"/>
  <c r="N142" i="17"/>
  <c r="R142" i="17"/>
  <c r="V142" i="17"/>
  <c r="Z142" i="17"/>
  <c r="F143" i="17"/>
  <c r="J143" i="17"/>
  <c r="N143" i="17"/>
  <c r="R143" i="17"/>
  <c r="V143" i="17"/>
  <c r="Z143" i="17"/>
  <c r="F144" i="17"/>
  <c r="J144" i="17"/>
  <c r="N144" i="17"/>
  <c r="R144" i="17"/>
  <c r="Z144" i="17"/>
  <c r="F145" i="17"/>
  <c r="J145" i="17"/>
  <c r="N145" i="17"/>
  <c r="R145" i="17"/>
  <c r="Z145" i="17"/>
  <c r="F146" i="17"/>
  <c r="J146" i="17"/>
  <c r="F147" i="17"/>
  <c r="F148" i="17"/>
  <c r="D149" i="17"/>
  <c r="E149" i="17"/>
  <c r="F149" i="17" s="1"/>
  <c r="H149" i="17"/>
  <c r="I149" i="17"/>
  <c r="J149" i="17"/>
  <c r="L149" i="17"/>
  <c r="N149" i="17" s="1"/>
  <c r="M149" i="17"/>
  <c r="P149" i="17"/>
  <c r="R149" i="17" s="1"/>
  <c r="Q149" i="17"/>
  <c r="T149" i="17"/>
  <c r="U149" i="17"/>
  <c r="V149" i="17" s="1"/>
  <c r="X149" i="17"/>
  <c r="Y149" i="17"/>
  <c r="Z149" i="17"/>
  <c r="F156" i="17"/>
  <c r="J156" i="17"/>
  <c r="N156" i="17"/>
  <c r="R156" i="17"/>
  <c r="V156" i="17"/>
  <c r="Z156" i="17"/>
  <c r="F157" i="17"/>
  <c r="J157" i="17"/>
  <c r="N157" i="17"/>
  <c r="R157" i="17"/>
  <c r="V157" i="17"/>
  <c r="Z157" i="17"/>
  <c r="F158" i="17"/>
  <c r="J158" i="17"/>
  <c r="N158" i="17"/>
  <c r="R158" i="17"/>
  <c r="V158" i="17"/>
  <c r="Z158" i="17"/>
  <c r="F159" i="17"/>
  <c r="J159" i="17"/>
  <c r="N159" i="17"/>
  <c r="R159" i="17"/>
  <c r="V159" i="17"/>
  <c r="Z159" i="17"/>
  <c r="F160" i="17"/>
  <c r="J160" i="17"/>
  <c r="N160" i="17"/>
  <c r="R160" i="17"/>
  <c r="V160" i="17"/>
  <c r="Z160" i="17"/>
  <c r="F161" i="17"/>
  <c r="J161" i="17"/>
  <c r="N161" i="17"/>
  <c r="R161" i="17"/>
  <c r="V161" i="17"/>
  <c r="Z161" i="17"/>
  <c r="N162" i="17"/>
  <c r="V162" i="17"/>
  <c r="Z162" i="17"/>
  <c r="V163" i="17"/>
  <c r="D164" i="17"/>
  <c r="E164" i="17"/>
  <c r="F164" i="17" s="1"/>
  <c r="H164" i="17"/>
  <c r="I164" i="17"/>
  <c r="J164" i="17"/>
  <c r="L164" i="17"/>
  <c r="N164" i="17" s="1"/>
  <c r="M164" i="17"/>
  <c r="P164" i="17"/>
  <c r="R164" i="17" s="1"/>
  <c r="Q164" i="17"/>
  <c r="T164" i="17"/>
  <c r="U164" i="17"/>
  <c r="V164" i="17" s="1"/>
  <c r="X164" i="17"/>
  <c r="Y164" i="17"/>
  <c r="Z164" i="17"/>
  <c r="F171" i="17"/>
  <c r="J171" i="17"/>
  <c r="N171" i="17"/>
  <c r="R171" i="17"/>
  <c r="V171" i="17"/>
  <c r="F172" i="17"/>
  <c r="J172" i="17"/>
  <c r="N172" i="17"/>
  <c r="R172" i="17"/>
  <c r="V172" i="17"/>
  <c r="F173" i="17"/>
  <c r="J173" i="17"/>
  <c r="N173" i="17"/>
  <c r="R173" i="17"/>
  <c r="V173" i="17"/>
  <c r="F174" i="17"/>
  <c r="N174" i="17"/>
  <c r="V174" i="17"/>
  <c r="N175" i="17"/>
  <c r="V175" i="17"/>
  <c r="D176" i="17"/>
  <c r="F176" i="17" s="1"/>
  <c r="E176" i="17"/>
  <c r="H176" i="17"/>
  <c r="I176" i="17"/>
  <c r="J176" i="17"/>
  <c r="L176" i="17"/>
  <c r="M176" i="17"/>
  <c r="N176" i="17"/>
  <c r="P176" i="17"/>
  <c r="R176" i="17" s="1"/>
  <c r="Q176" i="17"/>
  <c r="T176" i="17"/>
  <c r="V176" i="17" s="1"/>
  <c r="U176" i="17"/>
  <c r="F183" i="17"/>
  <c r="J183" i="17"/>
  <c r="N183" i="17"/>
  <c r="R183" i="17"/>
  <c r="V183" i="17"/>
  <c r="Z183" i="17"/>
  <c r="F184" i="17"/>
  <c r="J184" i="17"/>
  <c r="N184" i="17"/>
  <c r="R184" i="17"/>
  <c r="V184" i="17"/>
  <c r="Z184" i="17"/>
  <c r="F185" i="17"/>
  <c r="J185" i="17"/>
  <c r="N185" i="17"/>
  <c r="R185" i="17"/>
  <c r="V185" i="17"/>
  <c r="Z185" i="17"/>
  <c r="F186" i="17"/>
  <c r="J186" i="17"/>
  <c r="N186" i="17"/>
  <c r="R186" i="17"/>
  <c r="V186" i="17"/>
  <c r="Z186" i="17"/>
  <c r="F187" i="17"/>
  <c r="J187" i="17"/>
  <c r="N187" i="17"/>
  <c r="R187" i="17"/>
  <c r="V187" i="17"/>
  <c r="Z187" i="17"/>
  <c r="J188" i="17"/>
  <c r="V188" i="17"/>
  <c r="Z188" i="17"/>
  <c r="V189" i="17"/>
  <c r="Z189" i="17"/>
  <c r="Z190" i="17"/>
  <c r="Z191" i="17"/>
  <c r="D192" i="17"/>
  <c r="E192" i="17"/>
  <c r="F192" i="17"/>
  <c r="Z179" i="17" s="1"/>
  <c r="H192" i="17"/>
  <c r="J192" i="17" s="1"/>
  <c r="I192" i="17"/>
  <c r="L192" i="17"/>
  <c r="N192" i="17" s="1"/>
  <c r="M192" i="17"/>
  <c r="P192" i="17"/>
  <c r="Q192" i="17"/>
  <c r="R192" i="17"/>
  <c r="T192" i="17"/>
  <c r="U192" i="17"/>
  <c r="V192" i="17"/>
  <c r="X192" i="17"/>
  <c r="Z192" i="17" s="1"/>
  <c r="Y192" i="17"/>
  <c r="F199" i="17"/>
  <c r="J199" i="17"/>
  <c r="N199" i="17"/>
  <c r="R199" i="17"/>
  <c r="V199" i="17"/>
  <c r="F200" i="17"/>
  <c r="J200" i="17"/>
  <c r="N200" i="17"/>
  <c r="R200" i="17"/>
  <c r="V200" i="17"/>
  <c r="F201" i="17"/>
  <c r="J201" i="17"/>
  <c r="N201" i="17"/>
  <c r="R201" i="17"/>
  <c r="V201" i="17"/>
  <c r="F202" i="17"/>
  <c r="J202" i="17"/>
  <c r="N202" i="17"/>
  <c r="R202" i="17"/>
  <c r="V202" i="17"/>
  <c r="F203" i="17"/>
  <c r="J203" i="17"/>
  <c r="N203" i="17"/>
  <c r="R203" i="17"/>
  <c r="V203" i="17"/>
  <c r="F204" i="17"/>
  <c r="J204" i="17"/>
  <c r="N204" i="17"/>
  <c r="R204" i="17"/>
  <c r="V204" i="17"/>
  <c r="F205" i="17"/>
  <c r="D206" i="17"/>
  <c r="F206" i="17" s="1"/>
  <c r="E206" i="17"/>
  <c r="H206" i="17"/>
  <c r="J206" i="17" s="1"/>
  <c r="I206" i="17"/>
  <c r="L206" i="17"/>
  <c r="M206" i="17"/>
  <c r="N206" i="17"/>
  <c r="P206" i="17"/>
  <c r="Q206" i="17"/>
  <c r="R206" i="17"/>
  <c r="T206" i="17"/>
  <c r="V206" i="17" s="1"/>
  <c r="U206" i="17"/>
  <c r="F213" i="17"/>
  <c r="J213" i="17"/>
  <c r="N213" i="17"/>
  <c r="R213" i="17"/>
  <c r="V213" i="17"/>
  <c r="Z213" i="17"/>
  <c r="AD213" i="17"/>
  <c r="AH213" i="17"/>
  <c r="F214" i="17"/>
  <c r="J214" i="17"/>
  <c r="N214" i="17"/>
  <c r="R214" i="17"/>
  <c r="V214" i="17"/>
  <c r="Z214" i="17"/>
  <c r="AD214" i="17"/>
  <c r="AH214" i="17"/>
  <c r="F215" i="17"/>
  <c r="J215" i="17"/>
  <c r="N215" i="17"/>
  <c r="R215" i="17"/>
  <c r="V215" i="17"/>
  <c r="Z215" i="17"/>
  <c r="AD215" i="17"/>
  <c r="AH215" i="17"/>
  <c r="F216" i="17"/>
  <c r="J216" i="17"/>
  <c r="N216" i="17"/>
  <c r="R216" i="17"/>
  <c r="V216" i="17"/>
  <c r="Z216" i="17"/>
  <c r="AD216" i="17"/>
  <c r="AH216" i="17"/>
  <c r="F217" i="17"/>
  <c r="J217" i="17"/>
  <c r="N217" i="17"/>
  <c r="R217" i="17"/>
  <c r="V217" i="17"/>
  <c r="Z217" i="17"/>
  <c r="AH217" i="17"/>
  <c r="N218" i="17"/>
  <c r="N219" i="17"/>
  <c r="D220" i="17"/>
  <c r="E220" i="17"/>
  <c r="F220" i="17"/>
  <c r="H220" i="17"/>
  <c r="I220" i="17"/>
  <c r="J220" i="17"/>
  <c r="L220" i="17"/>
  <c r="N220" i="17" s="1"/>
  <c r="M220" i="17"/>
  <c r="P220" i="17"/>
  <c r="R220" i="17" s="1"/>
  <c r="Q220" i="17"/>
  <c r="T220" i="17"/>
  <c r="U220" i="17"/>
  <c r="V220" i="17"/>
  <c r="X220" i="17"/>
  <c r="Y220" i="17"/>
  <c r="Z220" i="17"/>
  <c r="AB220" i="17"/>
  <c r="AD220" i="17" s="1"/>
  <c r="AC220" i="17"/>
  <c r="AF220" i="17"/>
  <c r="AH220" i="17" s="1"/>
  <c r="AG220" i="17"/>
  <c r="AA70" i="17"/>
  <c r="AB70" i="17"/>
  <c r="AC70" i="17"/>
  <c r="AD70" i="17"/>
  <c r="AE70" i="17"/>
  <c r="AF70" i="17"/>
  <c r="AG70" i="17"/>
  <c r="AH70" i="17"/>
  <c r="BH70" i="17"/>
  <c r="BI70" i="17"/>
  <c r="AA71" i="17"/>
  <c r="AB71" i="17"/>
  <c r="AC71" i="17"/>
  <c r="AD71" i="17"/>
  <c r="AE71" i="17"/>
  <c r="AF71" i="17"/>
  <c r="AG71" i="17"/>
  <c r="AH71" i="17"/>
  <c r="BH71" i="17"/>
  <c r="BI71" i="17"/>
  <c r="AA72" i="17"/>
  <c r="AB72" i="17"/>
  <c r="AC72" i="17"/>
  <c r="AD72" i="17"/>
  <c r="AE72" i="17"/>
  <c r="AF72" i="17"/>
  <c r="AG72" i="17"/>
  <c r="AH72" i="17"/>
  <c r="BH72" i="17"/>
  <c r="BI72" i="17"/>
  <c r="AA73" i="17"/>
  <c r="AB73" i="17"/>
  <c r="AC73" i="17"/>
  <c r="AD73" i="17"/>
  <c r="AE73" i="17"/>
  <c r="AF73" i="17"/>
  <c r="AG73" i="17"/>
  <c r="AH73" i="17"/>
  <c r="BH73" i="17"/>
  <c r="BI73" i="17"/>
  <c r="AA74" i="17"/>
  <c r="AB74" i="17"/>
  <c r="AC74" i="17"/>
  <c r="AD74" i="17"/>
  <c r="AE74" i="17"/>
  <c r="AF74" i="17"/>
  <c r="AG74" i="17"/>
  <c r="AH74" i="17"/>
  <c r="BH74" i="17"/>
  <c r="BI74" i="17"/>
  <c r="AA75" i="17"/>
  <c r="AB75" i="17"/>
  <c r="AC75" i="17"/>
  <c r="AD75" i="17"/>
  <c r="AE75" i="17"/>
  <c r="AF75" i="17"/>
  <c r="AG75" i="17"/>
  <c r="AH75" i="17"/>
  <c r="BH75" i="17"/>
  <c r="BI75" i="17"/>
  <c r="AA76" i="17"/>
  <c r="AB76" i="17"/>
  <c r="AC76" i="17"/>
  <c r="AD76" i="17"/>
  <c r="AE76" i="17"/>
  <c r="AF76" i="17"/>
  <c r="AG76" i="17"/>
  <c r="AH76" i="17"/>
  <c r="BH76" i="17"/>
  <c r="BI76" i="17"/>
  <c r="AA77" i="17"/>
  <c r="AB77" i="17"/>
  <c r="AC77" i="17"/>
  <c r="AD77" i="17"/>
  <c r="AE77" i="17"/>
  <c r="AF77" i="17"/>
  <c r="AG77" i="17"/>
  <c r="AH77" i="17"/>
  <c r="BH77" i="17"/>
  <c r="BI77" i="17"/>
  <c r="AA78" i="17"/>
  <c r="AB78" i="17"/>
  <c r="AC78" i="17"/>
  <c r="AD78" i="17"/>
  <c r="AE78" i="17"/>
  <c r="AF78" i="17"/>
  <c r="AG78" i="17"/>
  <c r="AH78" i="17"/>
  <c r="BH78" i="17"/>
  <c r="BI78" i="17"/>
  <c r="AA79" i="17"/>
  <c r="AB79" i="17"/>
  <c r="AC79" i="17"/>
  <c r="AD79" i="17"/>
  <c r="AE79" i="17"/>
  <c r="AF79" i="17"/>
  <c r="AG79" i="17"/>
  <c r="AH79" i="17"/>
  <c r="BH79" i="17"/>
  <c r="BI79" i="17"/>
  <c r="AA80" i="17"/>
  <c r="AB80" i="17"/>
  <c r="AC80" i="17"/>
  <c r="AD80" i="17"/>
  <c r="AE80" i="17"/>
  <c r="AF80" i="17"/>
  <c r="AG80" i="17"/>
  <c r="AH80" i="17"/>
  <c r="BH80" i="17"/>
  <c r="BI80" i="17"/>
  <c r="AA81" i="17"/>
  <c r="AB81" i="17"/>
  <c r="AC81" i="17"/>
  <c r="AD81" i="17"/>
  <c r="AE81" i="17"/>
  <c r="AF81" i="17"/>
  <c r="AG81" i="17"/>
  <c r="AH81" i="17"/>
  <c r="BH81" i="17"/>
  <c r="BI81" i="17"/>
  <c r="AA82" i="17"/>
  <c r="AB82" i="17"/>
  <c r="AC82" i="17"/>
  <c r="AD82" i="17"/>
  <c r="AE82" i="17"/>
  <c r="AF82" i="17"/>
  <c r="AG82" i="17"/>
  <c r="AH82" i="17"/>
  <c r="BH82" i="17"/>
  <c r="BI82" i="17"/>
  <c r="AA83" i="17"/>
  <c r="AB83" i="17"/>
  <c r="AC83" i="17"/>
  <c r="AD83" i="17"/>
  <c r="AE83" i="17"/>
  <c r="AF83" i="17"/>
  <c r="AG83" i="17"/>
  <c r="AH83" i="17"/>
  <c r="BH83" i="17"/>
  <c r="BI83" i="17"/>
  <c r="AA84" i="17"/>
  <c r="AB84" i="17"/>
  <c r="AC84" i="17"/>
  <c r="AD84" i="17"/>
  <c r="AE84" i="17"/>
  <c r="AF84" i="17"/>
  <c r="AG84" i="17"/>
  <c r="AH84" i="17"/>
  <c r="BH84" i="17"/>
  <c r="BI84" i="17"/>
  <c r="AA85" i="17"/>
  <c r="AB85" i="17"/>
  <c r="AC85" i="17"/>
  <c r="AD85" i="17"/>
  <c r="AE85" i="17"/>
  <c r="AF85" i="17"/>
  <c r="AG85" i="17"/>
  <c r="AH85" i="17"/>
  <c r="BH85" i="17"/>
  <c r="BI85" i="17"/>
  <c r="AA86" i="17"/>
  <c r="AB86" i="17"/>
  <c r="AC86" i="17"/>
  <c r="AD86" i="17"/>
  <c r="AE86" i="17"/>
  <c r="AF86" i="17"/>
  <c r="AG86" i="17"/>
  <c r="AH86" i="17"/>
  <c r="BH86" i="17"/>
  <c r="BI86" i="17"/>
  <c r="AA87" i="17"/>
  <c r="AB87" i="17"/>
  <c r="AC87" i="17"/>
  <c r="AD87" i="17"/>
  <c r="AE87" i="17"/>
  <c r="AF87" i="17"/>
  <c r="AG87" i="17"/>
  <c r="AH87" i="17"/>
  <c r="BH87" i="17"/>
  <c r="BI87" i="17"/>
  <c r="AA88" i="17"/>
  <c r="AB88" i="17"/>
  <c r="AC88" i="17"/>
  <c r="AD88" i="17"/>
  <c r="AE88" i="17"/>
  <c r="AF88" i="17"/>
  <c r="AG88" i="17"/>
  <c r="AH88" i="17"/>
  <c r="BH88" i="17"/>
  <c r="BI88" i="17"/>
  <c r="AA89" i="17"/>
  <c r="AB89" i="17"/>
  <c r="AC89" i="17"/>
  <c r="AD89" i="17"/>
  <c r="AE89" i="17"/>
  <c r="AF89" i="17"/>
  <c r="AG89" i="17"/>
  <c r="AH89" i="17"/>
  <c r="BH89" i="17"/>
  <c r="BI89" i="17"/>
  <c r="AA90" i="17"/>
  <c r="AB90" i="17"/>
  <c r="AC90" i="17"/>
  <c r="AD90" i="17"/>
  <c r="AE90" i="17"/>
  <c r="AF90" i="17"/>
  <c r="AG90" i="17"/>
  <c r="AH90" i="17"/>
  <c r="BH90" i="17"/>
  <c r="BI90" i="17"/>
  <c r="AA91" i="17"/>
  <c r="AB91" i="17"/>
  <c r="AC91" i="17"/>
  <c r="AD91" i="17"/>
  <c r="AE91" i="17"/>
  <c r="AF91" i="17"/>
  <c r="AG91" i="17"/>
  <c r="AH91" i="17"/>
  <c r="BH91" i="17"/>
  <c r="BI91" i="17"/>
  <c r="AA92" i="17"/>
  <c r="AB92" i="17"/>
  <c r="AC92" i="17"/>
  <c r="AD92" i="17"/>
  <c r="AE92" i="17"/>
  <c r="AF92" i="17"/>
  <c r="AG92" i="17"/>
  <c r="AH92" i="17"/>
  <c r="BH92" i="17"/>
  <c r="BI92" i="17"/>
  <c r="AA93" i="17"/>
  <c r="AB93" i="17"/>
  <c r="AC93" i="17"/>
  <c r="AD93" i="17"/>
  <c r="AE93" i="17"/>
  <c r="AF93" i="17"/>
  <c r="AG93" i="17"/>
  <c r="AH93" i="17"/>
  <c r="BH93" i="17"/>
  <c r="BI93" i="17"/>
  <c r="AA94" i="17"/>
  <c r="AB94" i="17"/>
  <c r="AC94" i="17"/>
  <c r="AD94" i="17"/>
  <c r="AE94" i="17"/>
  <c r="AF94" i="17"/>
  <c r="AG94" i="17"/>
  <c r="AH94" i="17"/>
  <c r="BH94" i="17"/>
  <c r="BI94" i="17"/>
  <c r="AA95" i="17"/>
  <c r="AB95" i="17"/>
  <c r="AC95" i="17"/>
  <c r="AD95" i="17"/>
  <c r="AE95" i="17"/>
  <c r="AF95" i="17"/>
  <c r="AG95" i="17"/>
  <c r="AH95" i="17"/>
  <c r="BH95" i="17"/>
  <c r="BI95" i="17"/>
  <c r="AA96" i="17"/>
  <c r="AB96" i="17"/>
  <c r="AC96" i="17"/>
  <c r="AD96" i="17"/>
  <c r="AE96" i="17"/>
  <c r="AF96" i="17"/>
  <c r="AG96" i="17"/>
  <c r="AH96" i="17"/>
  <c r="BH96" i="17"/>
  <c r="BI96" i="17"/>
  <c r="AA97" i="17"/>
  <c r="AB97" i="17"/>
  <c r="AC97" i="17"/>
  <c r="AD97" i="17"/>
  <c r="AE97" i="17"/>
  <c r="AF97" i="17"/>
  <c r="AG97" i="17"/>
  <c r="AH97" i="17"/>
  <c r="BH97" i="17"/>
  <c r="BI97" i="17"/>
  <c r="AA98" i="17"/>
  <c r="AB98" i="17"/>
  <c r="AC98" i="17"/>
  <c r="AD98" i="17"/>
  <c r="AE98" i="17"/>
  <c r="AF98" i="17"/>
  <c r="AG98" i="17"/>
  <c r="AH98" i="17"/>
  <c r="BH98" i="17"/>
  <c r="BI98" i="17"/>
  <c r="AA99" i="17"/>
  <c r="AB99" i="17"/>
  <c r="AC99" i="17"/>
  <c r="AD99" i="17"/>
  <c r="AE99" i="17"/>
  <c r="AF99" i="17"/>
  <c r="AG99" i="17"/>
  <c r="AH99" i="17"/>
  <c r="BH99" i="17"/>
  <c r="BI99" i="17"/>
  <c r="AA103" i="17"/>
  <c r="AB103" i="17"/>
  <c r="AC103" i="17"/>
  <c r="AD103" i="17"/>
  <c r="AE103" i="17"/>
  <c r="AF103" i="17"/>
  <c r="AG103" i="17"/>
  <c r="AH103" i="17"/>
  <c r="AI103" i="17"/>
  <c r="AJ103" i="17"/>
  <c r="AK103" i="17"/>
  <c r="AL103" i="17"/>
  <c r="AM103" i="17"/>
  <c r="AN103" i="17"/>
  <c r="AO103" i="17"/>
  <c r="AP103" i="17"/>
  <c r="AQ103" i="17"/>
  <c r="AR103" i="17"/>
  <c r="AS103" i="17"/>
  <c r="AT103" i="17"/>
  <c r="AU103" i="17"/>
  <c r="BU103" i="17"/>
  <c r="BV103" i="17"/>
  <c r="AA104" i="17"/>
  <c r="AW104" i="17" s="1"/>
  <c r="AB104" i="17"/>
  <c r="AC104" i="17"/>
  <c r="AD104" i="17"/>
  <c r="AE104" i="17"/>
  <c r="AF104" i="17"/>
  <c r="AG104" i="17"/>
  <c r="AH104" i="17"/>
  <c r="AI104" i="17"/>
  <c r="AJ104" i="17"/>
  <c r="AK104" i="17"/>
  <c r="AL104" i="17"/>
  <c r="AM104" i="17"/>
  <c r="AN104" i="17"/>
  <c r="AO104" i="17"/>
  <c r="AP104" i="17"/>
  <c r="AQ104" i="17"/>
  <c r="AR104" i="17"/>
  <c r="AS104" i="17"/>
  <c r="AT104" i="17"/>
  <c r="AU104" i="17"/>
  <c r="BU104" i="17"/>
  <c r="BV104" i="17"/>
  <c r="AA105" i="17"/>
  <c r="AV105" i="17" s="1"/>
  <c r="AB105" i="17"/>
  <c r="AC105" i="17"/>
  <c r="AD105" i="17"/>
  <c r="AE105" i="17"/>
  <c r="AF105" i="17"/>
  <c r="AG105" i="17"/>
  <c r="AH105" i="17"/>
  <c r="AI105" i="17"/>
  <c r="AJ105" i="17"/>
  <c r="AK105" i="17"/>
  <c r="AL105" i="17"/>
  <c r="AM105" i="17"/>
  <c r="AN105" i="17"/>
  <c r="AO105" i="17"/>
  <c r="AP105" i="17"/>
  <c r="AQ105" i="17"/>
  <c r="AR105" i="17"/>
  <c r="AS105" i="17"/>
  <c r="AT105" i="17"/>
  <c r="AU105" i="17"/>
  <c r="BU105" i="17"/>
  <c r="BV105" i="17"/>
  <c r="AA106" i="17"/>
  <c r="AB106" i="17"/>
  <c r="AC106" i="17"/>
  <c r="AD106" i="17"/>
  <c r="AE106" i="17"/>
  <c r="AF106" i="17"/>
  <c r="AG106" i="17"/>
  <c r="AH106" i="17"/>
  <c r="AI106" i="17"/>
  <c r="AJ106" i="17"/>
  <c r="AK106" i="17"/>
  <c r="AL106" i="17"/>
  <c r="AM106" i="17"/>
  <c r="AN106" i="17"/>
  <c r="AO106" i="17"/>
  <c r="AP106" i="17"/>
  <c r="AQ106" i="17"/>
  <c r="AR106" i="17"/>
  <c r="AS106" i="17"/>
  <c r="AT106" i="17"/>
  <c r="AU106" i="17"/>
  <c r="BU106" i="17"/>
  <c r="BV106" i="17"/>
  <c r="AA107" i="17"/>
  <c r="AB107" i="17"/>
  <c r="AC107" i="17"/>
  <c r="AD107" i="17"/>
  <c r="AE107" i="17"/>
  <c r="AF107" i="17"/>
  <c r="AG107" i="17"/>
  <c r="AH107" i="17"/>
  <c r="AI107" i="17"/>
  <c r="AJ107" i="17"/>
  <c r="AK107" i="17"/>
  <c r="AL107" i="17"/>
  <c r="AM107" i="17"/>
  <c r="AN107" i="17"/>
  <c r="AO107" i="17"/>
  <c r="AP107" i="17"/>
  <c r="AQ107" i="17"/>
  <c r="AR107" i="17"/>
  <c r="AS107" i="17"/>
  <c r="AT107" i="17"/>
  <c r="AU107" i="17"/>
  <c r="BU107" i="17"/>
  <c r="BV107" i="17"/>
  <c r="AA108" i="17"/>
  <c r="AB108" i="17"/>
  <c r="AC108" i="17"/>
  <c r="AD108" i="17"/>
  <c r="AE108" i="17"/>
  <c r="AF108" i="17"/>
  <c r="AG108" i="17"/>
  <c r="AH108" i="17"/>
  <c r="AI108" i="17"/>
  <c r="AJ108" i="17"/>
  <c r="AK108" i="17"/>
  <c r="AL108" i="17"/>
  <c r="AM108" i="17"/>
  <c r="AN108" i="17"/>
  <c r="AO108" i="17"/>
  <c r="AP108" i="17"/>
  <c r="AQ108" i="17"/>
  <c r="AR108" i="17"/>
  <c r="AS108" i="17"/>
  <c r="AT108" i="17"/>
  <c r="AU108" i="17"/>
  <c r="AW108" i="17"/>
  <c r="BU108" i="17"/>
  <c r="BV108" i="17"/>
  <c r="AA109" i="17"/>
  <c r="AB109" i="17"/>
  <c r="AC109" i="17"/>
  <c r="AD109" i="17"/>
  <c r="AE109" i="17"/>
  <c r="AF109" i="17"/>
  <c r="AG109" i="17"/>
  <c r="AH109" i="17"/>
  <c r="AI109" i="17"/>
  <c r="AJ109" i="17"/>
  <c r="AK109" i="17"/>
  <c r="AL109" i="17"/>
  <c r="AM109" i="17"/>
  <c r="AN109" i="17"/>
  <c r="AO109" i="17"/>
  <c r="AP109" i="17"/>
  <c r="AQ109" i="17"/>
  <c r="AR109" i="17"/>
  <c r="AS109" i="17"/>
  <c r="AT109" i="17"/>
  <c r="AU109" i="17"/>
  <c r="AV109" i="17"/>
  <c r="BU109" i="17"/>
  <c r="BV109" i="17"/>
  <c r="AA110" i="17"/>
  <c r="AB110" i="17"/>
  <c r="AC110" i="17"/>
  <c r="AD110" i="17"/>
  <c r="AE110" i="17"/>
  <c r="AF110" i="17"/>
  <c r="AG110" i="17"/>
  <c r="AH110" i="17"/>
  <c r="AI110" i="17"/>
  <c r="AJ110" i="17"/>
  <c r="AK110" i="17"/>
  <c r="AL110" i="17"/>
  <c r="AM110" i="17"/>
  <c r="AN110" i="17"/>
  <c r="AO110" i="17"/>
  <c r="AP110" i="17"/>
  <c r="AQ110" i="17"/>
  <c r="AR110" i="17"/>
  <c r="AS110" i="17"/>
  <c r="AT110" i="17"/>
  <c r="AU110" i="17"/>
  <c r="BU110" i="17"/>
  <c r="BV110" i="17"/>
  <c r="AA111" i="17"/>
  <c r="AB111" i="17"/>
  <c r="AC111" i="17"/>
  <c r="AD111" i="17"/>
  <c r="AE111" i="17"/>
  <c r="AF111" i="17"/>
  <c r="AG111" i="17"/>
  <c r="AH111" i="17"/>
  <c r="AI111" i="17"/>
  <c r="AJ111" i="17"/>
  <c r="AK111" i="17"/>
  <c r="AL111" i="17"/>
  <c r="AM111" i="17"/>
  <c r="AN111" i="17"/>
  <c r="AO111" i="17"/>
  <c r="AP111" i="17"/>
  <c r="AQ111" i="17"/>
  <c r="AR111" i="17"/>
  <c r="AS111" i="17"/>
  <c r="AT111" i="17"/>
  <c r="AU111" i="17"/>
  <c r="BU111" i="17"/>
  <c r="BV111" i="17"/>
  <c r="AA112" i="17"/>
  <c r="AW112" i="17" s="1"/>
  <c r="AB112" i="17"/>
  <c r="AC112" i="17"/>
  <c r="AD112" i="17"/>
  <c r="AE112" i="17"/>
  <c r="AF112" i="17"/>
  <c r="AG112" i="17"/>
  <c r="AH112" i="17"/>
  <c r="AI112" i="17"/>
  <c r="AJ112" i="17"/>
  <c r="AK112" i="17"/>
  <c r="AL112" i="17"/>
  <c r="AM112" i="17"/>
  <c r="AN112" i="17"/>
  <c r="AO112" i="17"/>
  <c r="AP112" i="17"/>
  <c r="AQ112" i="17"/>
  <c r="AR112" i="17"/>
  <c r="AS112" i="17"/>
  <c r="AT112" i="17"/>
  <c r="AU112" i="17"/>
  <c r="BU112" i="17"/>
  <c r="BV112" i="17"/>
  <c r="AA113" i="17"/>
  <c r="AV113" i="17" s="1"/>
  <c r="AB113" i="17"/>
  <c r="AC113" i="17"/>
  <c r="AD113" i="17"/>
  <c r="AE113" i="17"/>
  <c r="AF113" i="17"/>
  <c r="AG113" i="17"/>
  <c r="AH113" i="17"/>
  <c r="AI113" i="17"/>
  <c r="AJ113" i="17"/>
  <c r="AK113" i="17"/>
  <c r="AL113" i="17"/>
  <c r="AM113" i="17"/>
  <c r="AN113" i="17"/>
  <c r="AO113" i="17"/>
  <c r="AP113" i="17"/>
  <c r="AQ113" i="17"/>
  <c r="AR113" i="17"/>
  <c r="AS113" i="17"/>
  <c r="AT113" i="17"/>
  <c r="AU113" i="17"/>
  <c r="BU113" i="17"/>
  <c r="BV113" i="17"/>
  <c r="AA114" i="17"/>
  <c r="AB114" i="17"/>
  <c r="AC114" i="17"/>
  <c r="AD114" i="17"/>
  <c r="AE114" i="17"/>
  <c r="AF114" i="17"/>
  <c r="AG114" i="17"/>
  <c r="AH114" i="17"/>
  <c r="AI114" i="17"/>
  <c r="AJ114" i="17"/>
  <c r="AK114" i="17"/>
  <c r="AL114" i="17"/>
  <c r="AM114" i="17"/>
  <c r="AN114" i="17"/>
  <c r="AO114" i="17"/>
  <c r="AP114" i="17"/>
  <c r="AQ114" i="17"/>
  <c r="AR114" i="17"/>
  <c r="AS114" i="17"/>
  <c r="AT114" i="17"/>
  <c r="AU114" i="17"/>
  <c r="BU114" i="17"/>
  <c r="BV114" i="17"/>
  <c r="AA115" i="17"/>
  <c r="AB115" i="17"/>
  <c r="AC115" i="17"/>
  <c r="AD115" i="17"/>
  <c r="AE115" i="17"/>
  <c r="AF115" i="17"/>
  <c r="AG115" i="17"/>
  <c r="AH115" i="17"/>
  <c r="AI115" i="17"/>
  <c r="AJ115" i="17"/>
  <c r="AK115" i="17"/>
  <c r="AL115" i="17"/>
  <c r="AM115" i="17"/>
  <c r="AN115" i="17"/>
  <c r="AO115" i="17"/>
  <c r="AP115" i="17"/>
  <c r="AQ115" i="17"/>
  <c r="AR115" i="17"/>
  <c r="AS115" i="17"/>
  <c r="AT115" i="17"/>
  <c r="AU115" i="17"/>
  <c r="BU115" i="17"/>
  <c r="BV115" i="17"/>
  <c r="AA116" i="17"/>
  <c r="AB116" i="17"/>
  <c r="AC116" i="17"/>
  <c r="AD116" i="17"/>
  <c r="AE116" i="17"/>
  <c r="AF116" i="17"/>
  <c r="AG116" i="17"/>
  <c r="AH116" i="17"/>
  <c r="AI116" i="17"/>
  <c r="AJ116" i="17"/>
  <c r="AK116" i="17"/>
  <c r="AL116" i="17"/>
  <c r="AM116" i="17"/>
  <c r="AN116" i="17"/>
  <c r="AO116" i="17"/>
  <c r="AP116" i="17"/>
  <c r="AQ116" i="17"/>
  <c r="AR116" i="17"/>
  <c r="AS116" i="17"/>
  <c r="AT116" i="17"/>
  <c r="AU116" i="17"/>
  <c r="AW116" i="17"/>
  <c r="BU116" i="17"/>
  <c r="BV116" i="17"/>
  <c r="AA117" i="17"/>
  <c r="AB117" i="17"/>
  <c r="AC117" i="17"/>
  <c r="AD117" i="17"/>
  <c r="AE117" i="17"/>
  <c r="AF117" i="17"/>
  <c r="AG117" i="17"/>
  <c r="AH117" i="17"/>
  <c r="AI117" i="17"/>
  <c r="AJ117" i="17"/>
  <c r="AK117" i="17"/>
  <c r="AL117" i="17"/>
  <c r="AM117" i="17"/>
  <c r="AN117" i="17"/>
  <c r="AO117" i="17"/>
  <c r="AP117" i="17"/>
  <c r="AQ117" i="17"/>
  <c r="AR117" i="17"/>
  <c r="AS117" i="17"/>
  <c r="AT117" i="17"/>
  <c r="AU117" i="17"/>
  <c r="AV117" i="17"/>
  <c r="BU117" i="17"/>
  <c r="BV117" i="17"/>
  <c r="AA118" i="17"/>
  <c r="AB118" i="17"/>
  <c r="AC118" i="17"/>
  <c r="AD118" i="17"/>
  <c r="AE118" i="17"/>
  <c r="AF118" i="17"/>
  <c r="AG118" i="17"/>
  <c r="AH118" i="17"/>
  <c r="AI118" i="17"/>
  <c r="AJ118" i="17"/>
  <c r="AK118" i="17"/>
  <c r="AL118" i="17"/>
  <c r="AM118" i="17"/>
  <c r="AN118" i="17"/>
  <c r="AO118" i="17"/>
  <c r="AP118" i="17"/>
  <c r="AQ118" i="17"/>
  <c r="AR118" i="17"/>
  <c r="AS118" i="17"/>
  <c r="AT118" i="17"/>
  <c r="AU118" i="17"/>
  <c r="BU118" i="17"/>
  <c r="BV118" i="17"/>
  <c r="AA119" i="17"/>
  <c r="AB119" i="17"/>
  <c r="AC119" i="17"/>
  <c r="AD119" i="17"/>
  <c r="AE119" i="17"/>
  <c r="AF119" i="17"/>
  <c r="AG119" i="17"/>
  <c r="AH119" i="17"/>
  <c r="AI119" i="17"/>
  <c r="AJ119" i="17"/>
  <c r="AK119" i="17"/>
  <c r="AL119" i="17"/>
  <c r="AM119" i="17"/>
  <c r="AN119" i="17"/>
  <c r="AO119" i="17"/>
  <c r="AP119" i="17"/>
  <c r="AQ119" i="17"/>
  <c r="AR119" i="17"/>
  <c r="AS119" i="17"/>
  <c r="AT119" i="17"/>
  <c r="AU119" i="17"/>
  <c r="BU119" i="17"/>
  <c r="BV119" i="17"/>
  <c r="AA120" i="17"/>
  <c r="AB120" i="17"/>
  <c r="AC120" i="17"/>
  <c r="AD120" i="17"/>
  <c r="AW120" i="17" s="1"/>
  <c r="AE120" i="17"/>
  <c r="AF120" i="17"/>
  <c r="AG120" i="17"/>
  <c r="AH120" i="17"/>
  <c r="AI120" i="17"/>
  <c r="AJ120" i="17"/>
  <c r="AK120" i="17"/>
  <c r="AL120" i="17"/>
  <c r="AM120" i="17"/>
  <c r="AN120" i="17"/>
  <c r="AO120" i="17"/>
  <c r="AP120" i="17"/>
  <c r="AQ120" i="17"/>
  <c r="AR120" i="17"/>
  <c r="AS120" i="17"/>
  <c r="AT120" i="17"/>
  <c r="AU120" i="17"/>
  <c r="BU120" i="17"/>
  <c r="BV120" i="17"/>
  <c r="AA121" i="17"/>
  <c r="AB121" i="17"/>
  <c r="AC121" i="17"/>
  <c r="AV121" i="17" s="1"/>
  <c r="AD121" i="17"/>
  <c r="AE121" i="17"/>
  <c r="AF121" i="17"/>
  <c r="AG121" i="17"/>
  <c r="AH121" i="17"/>
  <c r="AI121" i="17"/>
  <c r="AJ121" i="17"/>
  <c r="AK121" i="17"/>
  <c r="AL121" i="17"/>
  <c r="AM121" i="17"/>
  <c r="AN121" i="17"/>
  <c r="AO121" i="17"/>
  <c r="AP121" i="17"/>
  <c r="AQ121" i="17"/>
  <c r="AR121" i="17"/>
  <c r="AS121" i="17"/>
  <c r="AT121" i="17"/>
  <c r="AU121" i="17"/>
  <c r="BU121" i="17"/>
  <c r="BV121" i="17"/>
  <c r="AA122" i="17"/>
  <c r="AB122" i="17"/>
  <c r="AC122" i="17"/>
  <c r="AD122" i="17"/>
  <c r="AE122" i="17"/>
  <c r="AF122" i="17"/>
  <c r="AG122" i="17"/>
  <c r="AH122" i="17"/>
  <c r="AI122" i="17"/>
  <c r="AJ122" i="17"/>
  <c r="AK122" i="17"/>
  <c r="AL122" i="17"/>
  <c r="AM122" i="17"/>
  <c r="AN122" i="17"/>
  <c r="AO122" i="17"/>
  <c r="AP122" i="17"/>
  <c r="AQ122" i="17"/>
  <c r="AR122" i="17"/>
  <c r="AS122" i="17"/>
  <c r="AT122" i="17"/>
  <c r="AU122" i="17"/>
  <c r="BU122" i="17"/>
  <c r="BV122" i="17"/>
  <c r="AA123" i="17"/>
  <c r="AB123" i="17"/>
  <c r="AC123" i="17"/>
  <c r="AD123" i="17"/>
  <c r="AE123" i="17"/>
  <c r="AF123" i="17"/>
  <c r="AG123" i="17"/>
  <c r="AH123" i="17"/>
  <c r="AI123" i="17"/>
  <c r="AJ123" i="17"/>
  <c r="AK123" i="17"/>
  <c r="AL123" i="17"/>
  <c r="AM123" i="17"/>
  <c r="AN123" i="17"/>
  <c r="AO123" i="17"/>
  <c r="AP123" i="17"/>
  <c r="AQ123" i="17"/>
  <c r="AR123" i="17"/>
  <c r="AS123" i="17"/>
  <c r="AT123" i="17"/>
  <c r="AU123" i="17"/>
  <c r="BU123" i="17"/>
  <c r="BV123" i="17"/>
  <c r="AA124" i="17"/>
  <c r="AB124" i="17"/>
  <c r="AC124" i="17"/>
  <c r="AD124" i="17"/>
  <c r="AE124" i="17"/>
  <c r="AF124" i="17"/>
  <c r="AG124" i="17"/>
  <c r="AH124" i="17"/>
  <c r="AI124" i="17"/>
  <c r="AJ124" i="17"/>
  <c r="AK124" i="17"/>
  <c r="AL124" i="17"/>
  <c r="AM124" i="17"/>
  <c r="AN124" i="17"/>
  <c r="AO124" i="17"/>
  <c r="AP124" i="17"/>
  <c r="AQ124" i="17"/>
  <c r="AR124" i="17"/>
  <c r="AS124" i="17"/>
  <c r="AT124" i="17"/>
  <c r="AU124" i="17"/>
  <c r="AW124" i="17"/>
  <c r="BU124" i="17"/>
  <c r="BV124" i="17"/>
  <c r="AA125" i="17"/>
  <c r="AB125" i="17"/>
  <c r="AC125" i="17"/>
  <c r="AD125" i="17"/>
  <c r="AE125" i="17"/>
  <c r="AF125" i="17"/>
  <c r="AG125" i="17"/>
  <c r="AH125" i="17"/>
  <c r="AI125" i="17"/>
  <c r="AJ125" i="17"/>
  <c r="AK125" i="17"/>
  <c r="AL125" i="17"/>
  <c r="AM125" i="17"/>
  <c r="AN125" i="17"/>
  <c r="AO125" i="17"/>
  <c r="AP125" i="17"/>
  <c r="AQ125" i="17"/>
  <c r="AR125" i="17"/>
  <c r="AS125" i="17"/>
  <c r="AT125" i="17"/>
  <c r="AU125" i="17"/>
  <c r="AV125" i="17"/>
  <c r="BU125" i="17"/>
  <c r="BV125" i="17"/>
  <c r="AA126" i="17"/>
  <c r="AB126" i="17"/>
  <c r="AC126" i="17"/>
  <c r="AD126" i="17"/>
  <c r="AE126" i="17"/>
  <c r="AF126" i="17"/>
  <c r="AG126" i="17"/>
  <c r="AH126" i="17"/>
  <c r="AI126" i="17"/>
  <c r="AJ126" i="17"/>
  <c r="AK126" i="17"/>
  <c r="AL126" i="17"/>
  <c r="AM126" i="17"/>
  <c r="AN126" i="17"/>
  <c r="AO126" i="17"/>
  <c r="AP126" i="17"/>
  <c r="AQ126" i="17"/>
  <c r="AR126" i="17"/>
  <c r="AS126" i="17"/>
  <c r="AT126" i="17"/>
  <c r="AU126" i="17"/>
  <c r="BU126" i="17"/>
  <c r="BV126" i="17"/>
  <c r="AA127" i="17"/>
  <c r="AB127" i="17"/>
  <c r="AC127" i="17"/>
  <c r="AW127" i="17" s="1"/>
  <c r="AD127" i="17"/>
  <c r="AE127" i="17"/>
  <c r="AF127" i="17"/>
  <c r="AG127" i="17"/>
  <c r="AH127" i="17"/>
  <c r="AI127" i="17"/>
  <c r="AJ127" i="17"/>
  <c r="AK127" i="17"/>
  <c r="AL127" i="17"/>
  <c r="AM127" i="17"/>
  <c r="AN127" i="17"/>
  <c r="AO127" i="17"/>
  <c r="AP127" i="17"/>
  <c r="AQ127" i="17"/>
  <c r="AR127" i="17"/>
  <c r="AS127" i="17"/>
  <c r="AT127" i="17"/>
  <c r="AU127" i="17"/>
  <c r="BU127" i="17"/>
  <c r="BV127" i="17"/>
  <c r="AA128" i="17"/>
  <c r="AB128" i="17"/>
  <c r="AC128" i="17"/>
  <c r="AV128" i="17" s="1"/>
  <c r="AD128" i="17"/>
  <c r="AE128" i="17"/>
  <c r="AF128" i="17"/>
  <c r="AG128" i="17"/>
  <c r="AH128" i="17"/>
  <c r="AI128" i="17"/>
  <c r="AJ128" i="17"/>
  <c r="AK128" i="17"/>
  <c r="AL128" i="17"/>
  <c r="AM128" i="17"/>
  <c r="AN128" i="17"/>
  <c r="AO128" i="17"/>
  <c r="AP128" i="17"/>
  <c r="AQ128" i="17"/>
  <c r="AR128" i="17"/>
  <c r="AS128" i="17"/>
  <c r="AT128" i="17"/>
  <c r="AU128" i="17"/>
  <c r="BU128" i="17"/>
  <c r="BV128" i="17"/>
  <c r="AA129" i="17"/>
  <c r="AB129" i="17"/>
  <c r="AC129" i="17"/>
  <c r="AD129" i="17"/>
  <c r="AE129" i="17"/>
  <c r="AF129" i="17"/>
  <c r="AG129" i="17"/>
  <c r="AH129" i="17"/>
  <c r="AI129" i="17"/>
  <c r="AJ129" i="17"/>
  <c r="AK129" i="17"/>
  <c r="AL129" i="17"/>
  <c r="AM129" i="17"/>
  <c r="AN129" i="17"/>
  <c r="AO129" i="17"/>
  <c r="AP129" i="17"/>
  <c r="AQ129" i="17"/>
  <c r="AR129" i="17"/>
  <c r="AS129" i="17"/>
  <c r="AT129" i="17"/>
  <c r="AU129" i="17"/>
  <c r="BU129" i="17"/>
  <c r="BV129" i="17"/>
  <c r="AA130" i="17"/>
  <c r="AB130" i="17"/>
  <c r="AC130" i="17"/>
  <c r="AD130" i="17"/>
  <c r="AE130" i="17"/>
  <c r="AF130" i="17"/>
  <c r="AG130" i="17"/>
  <c r="AH130" i="17"/>
  <c r="AI130" i="17"/>
  <c r="AJ130" i="17"/>
  <c r="AK130" i="17"/>
  <c r="AL130" i="17"/>
  <c r="AM130" i="17"/>
  <c r="AN130" i="17"/>
  <c r="AO130" i="17"/>
  <c r="AP130" i="17"/>
  <c r="AQ130" i="17"/>
  <c r="AR130" i="17"/>
  <c r="AS130" i="17"/>
  <c r="AT130" i="17"/>
  <c r="AU130" i="17"/>
  <c r="BU130" i="17"/>
  <c r="BV130" i="17"/>
  <c r="AA131" i="17"/>
  <c r="AB131" i="17"/>
  <c r="AC131" i="17"/>
  <c r="AD131" i="17"/>
  <c r="AE131" i="17"/>
  <c r="AF131" i="17"/>
  <c r="AG131" i="17"/>
  <c r="AH131" i="17"/>
  <c r="AI131" i="17"/>
  <c r="AJ131" i="17"/>
  <c r="AK131" i="17"/>
  <c r="AL131" i="17"/>
  <c r="AM131" i="17"/>
  <c r="AN131" i="17"/>
  <c r="AO131" i="17"/>
  <c r="AP131" i="17"/>
  <c r="AQ131" i="17"/>
  <c r="AR131" i="17"/>
  <c r="AS131" i="17"/>
  <c r="AT131" i="17"/>
  <c r="AU131" i="17"/>
  <c r="BU131" i="17"/>
  <c r="BV131" i="17"/>
  <c r="AA132" i="17"/>
  <c r="AB132" i="17"/>
  <c r="AC132" i="17"/>
  <c r="AD132" i="17"/>
  <c r="AE132" i="17"/>
  <c r="AF132" i="17"/>
  <c r="AG132" i="17"/>
  <c r="AH132" i="17"/>
  <c r="AI132" i="17"/>
  <c r="AJ132" i="17"/>
  <c r="AK132" i="17"/>
  <c r="AL132" i="17"/>
  <c r="AM132" i="17"/>
  <c r="AN132" i="17"/>
  <c r="AO132" i="17"/>
  <c r="AP132" i="17"/>
  <c r="AQ132" i="17"/>
  <c r="AR132" i="17"/>
  <c r="AS132" i="17"/>
  <c r="AT132" i="17"/>
  <c r="AU132" i="17"/>
  <c r="AW132" i="17"/>
  <c r="BU132" i="17"/>
  <c r="BV132" i="17"/>
  <c r="D58" i="14"/>
  <c r="E58" i="14"/>
  <c r="H58" i="14" s="1"/>
  <c r="F58" i="14"/>
  <c r="G58" i="14"/>
  <c r="D59" i="14"/>
  <c r="G59" i="14" s="1"/>
  <c r="E59" i="14"/>
  <c r="H59" i="14" s="1"/>
  <c r="F59" i="14"/>
  <c r="H48" i="14"/>
  <c r="I48" i="14"/>
  <c r="H49" i="14"/>
  <c r="I49" i="14"/>
  <c r="H50" i="14"/>
  <c r="I50" i="14"/>
  <c r="L36" i="14"/>
  <c r="M36" i="14"/>
  <c r="N36" i="14"/>
  <c r="O36" i="14"/>
  <c r="P36" i="14"/>
  <c r="Q36" i="14"/>
  <c r="L37" i="14"/>
  <c r="M37" i="14"/>
  <c r="N37" i="14"/>
  <c r="O37" i="14"/>
  <c r="P37" i="14"/>
  <c r="Q37" i="14"/>
  <c r="D30" i="14"/>
  <c r="E30" i="14"/>
  <c r="F30" i="14"/>
  <c r="D31" i="14"/>
  <c r="E31" i="14"/>
  <c r="F31" i="14"/>
  <c r="D32" i="14"/>
  <c r="E32" i="14"/>
  <c r="F32" i="14"/>
  <c r="D27" i="11"/>
  <c r="R27" i="11" s="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D33" i="11"/>
  <c r="W33" i="11" s="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T33" i="11"/>
  <c r="U33" i="11"/>
  <c r="V33" i="11"/>
  <c r="X33" i="11"/>
  <c r="D39" i="11"/>
  <c r="E39" i="11"/>
  <c r="F39" i="11"/>
  <c r="G39" i="11"/>
  <c r="V39" i="11" s="1"/>
  <c r="H39" i="11"/>
  <c r="I39" i="11"/>
  <c r="J39" i="11"/>
  <c r="K39" i="11"/>
  <c r="L39" i="11"/>
  <c r="M39" i="11"/>
  <c r="N39" i="11"/>
  <c r="O39" i="11"/>
  <c r="P39" i="11"/>
  <c r="Q39" i="11"/>
  <c r="R39" i="11"/>
  <c r="S39" i="11"/>
  <c r="T39" i="11"/>
  <c r="U39" i="11"/>
  <c r="W39" i="11"/>
  <c r="Q125" i="7"/>
  <c r="R125" i="7"/>
  <c r="S125" i="7"/>
  <c r="T125" i="7"/>
  <c r="Y125" i="7" s="1"/>
  <c r="U125" i="7"/>
  <c r="V125" i="7"/>
  <c r="W125" i="7"/>
  <c r="X125" i="7"/>
  <c r="Q126" i="7"/>
  <c r="R126" i="7"/>
  <c r="S126" i="7"/>
  <c r="X126" i="7" s="1"/>
  <c r="T126" i="7"/>
  <c r="U126" i="7"/>
  <c r="V126" i="7"/>
  <c r="W126" i="7"/>
  <c r="Q127" i="7"/>
  <c r="R127" i="7"/>
  <c r="X127" i="7" s="1"/>
  <c r="S127" i="7"/>
  <c r="T127" i="7"/>
  <c r="U127" i="7"/>
  <c r="V127" i="7"/>
  <c r="W127" i="7"/>
  <c r="Q128" i="7"/>
  <c r="X128" i="7" s="1"/>
  <c r="R128" i="7"/>
  <c r="S128" i="7"/>
  <c r="T128" i="7"/>
  <c r="U128" i="7"/>
  <c r="V128" i="7"/>
  <c r="W128" i="7"/>
  <c r="Y128" i="7"/>
  <c r="Q129" i="7"/>
  <c r="R129" i="7"/>
  <c r="S129" i="7"/>
  <c r="T129" i="7"/>
  <c r="Y129" i="7" s="1"/>
  <c r="U129" i="7"/>
  <c r="V129" i="7"/>
  <c r="W129" i="7"/>
  <c r="X129" i="7"/>
  <c r="Q130" i="7"/>
  <c r="R130" i="7"/>
  <c r="S130" i="7"/>
  <c r="X130" i="7" s="1"/>
  <c r="T130" i="7"/>
  <c r="U130" i="7"/>
  <c r="V130" i="7"/>
  <c r="W130" i="7"/>
  <c r="Q131" i="7"/>
  <c r="R131" i="7"/>
  <c r="X131" i="7" s="1"/>
  <c r="S131" i="7"/>
  <c r="T131" i="7"/>
  <c r="U131" i="7"/>
  <c r="V131" i="7"/>
  <c r="W131" i="7"/>
  <c r="Q132" i="7"/>
  <c r="X132" i="7" s="1"/>
  <c r="R132" i="7"/>
  <c r="S132" i="7"/>
  <c r="T132" i="7"/>
  <c r="U132" i="7"/>
  <c r="V132" i="7"/>
  <c r="W132" i="7"/>
  <c r="Y132" i="7"/>
  <c r="Q133" i="7"/>
  <c r="R133" i="7"/>
  <c r="S133" i="7"/>
  <c r="T133" i="7"/>
  <c r="Y133" i="7" s="1"/>
  <c r="U133" i="7"/>
  <c r="V133" i="7"/>
  <c r="W133" i="7"/>
  <c r="X133" i="7"/>
  <c r="Q134" i="7"/>
  <c r="R134" i="7"/>
  <c r="S134" i="7"/>
  <c r="X134" i="7" s="1"/>
  <c r="T134" i="7"/>
  <c r="U134" i="7"/>
  <c r="V134" i="7"/>
  <c r="W134" i="7"/>
  <c r="Q135" i="7"/>
  <c r="R135" i="7"/>
  <c r="X135" i="7" s="1"/>
  <c r="S135" i="7"/>
  <c r="T135" i="7"/>
  <c r="U135" i="7"/>
  <c r="V135" i="7"/>
  <c r="W135" i="7"/>
  <c r="Q136" i="7"/>
  <c r="X136" i="7" s="1"/>
  <c r="R136" i="7"/>
  <c r="S136" i="7"/>
  <c r="T136" i="7"/>
  <c r="U136" i="7"/>
  <c r="V136" i="7"/>
  <c r="W136" i="7"/>
  <c r="Y136" i="7"/>
  <c r="Q137" i="7"/>
  <c r="R137" i="7"/>
  <c r="S137" i="7"/>
  <c r="T137" i="7"/>
  <c r="Y137" i="7" s="1"/>
  <c r="U137" i="7"/>
  <c r="V137" i="7"/>
  <c r="W137" i="7"/>
  <c r="X137" i="7"/>
  <c r="Q142" i="7"/>
  <c r="R142" i="7"/>
  <c r="S142" i="7"/>
  <c r="AB142" i="7" s="1"/>
  <c r="T142" i="7"/>
  <c r="U142" i="7"/>
  <c r="V142" i="7"/>
  <c r="W142" i="7"/>
  <c r="X142" i="7"/>
  <c r="Y142" i="7"/>
  <c r="Z142" i="7"/>
  <c r="AA142" i="7"/>
  <c r="Q143" i="7"/>
  <c r="R143" i="7"/>
  <c r="AB143" i="7" s="1"/>
  <c r="S143" i="7"/>
  <c r="T143" i="7"/>
  <c r="U143" i="7"/>
  <c r="V143" i="7"/>
  <c r="W143" i="7"/>
  <c r="X143" i="7"/>
  <c r="Y143" i="7"/>
  <c r="Z143" i="7"/>
  <c r="AA143" i="7"/>
  <c r="Q144" i="7"/>
  <c r="AB144" i="7" s="1"/>
  <c r="R144" i="7"/>
  <c r="S144" i="7"/>
  <c r="T144" i="7"/>
  <c r="U144" i="7"/>
  <c r="V144" i="7"/>
  <c r="W144" i="7"/>
  <c r="X144" i="7"/>
  <c r="Y144" i="7"/>
  <c r="Z144" i="7"/>
  <c r="AA144" i="7"/>
  <c r="AC144" i="7"/>
  <c r="Q145" i="7"/>
  <c r="R145" i="7"/>
  <c r="S145" i="7"/>
  <c r="T145" i="7"/>
  <c r="AC145" i="7" s="1"/>
  <c r="U145" i="7"/>
  <c r="V145" i="7"/>
  <c r="W145" i="7"/>
  <c r="X145" i="7"/>
  <c r="Y145" i="7"/>
  <c r="Z145" i="7"/>
  <c r="AA145" i="7"/>
  <c r="AB145" i="7"/>
  <c r="Q146" i="7"/>
  <c r="R146" i="7"/>
  <c r="S146" i="7"/>
  <c r="AB146" i="7" s="1"/>
  <c r="T146" i="7"/>
  <c r="U146" i="7"/>
  <c r="V146" i="7"/>
  <c r="W146" i="7"/>
  <c r="X146" i="7"/>
  <c r="Y146" i="7"/>
  <c r="Z146" i="7"/>
  <c r="AA146" i="7"/>
  <c r="Q147" i="7"/>
  <c r="R147" i="7"/>
  <c r="AB147" i="7" s="1"/>
  <c r="S147" i="7"/>
  <c r="T147" i="7"/>
  <c r="U147" i="7"/>
  <c r="V147" i="7"/>
  <c r="W147" i="7"/>
  <c r="X147" i="7"/>
  <c r="Y147" i="7"/>
  <c r="Z147" i="7"/>
  <c r="AA147" i="7"/>
  <c r="Q148" i="7"/>
  <c r="AB148" i="7" s="1"/>
  <c r="R148" i="7"/>
  <c r="S148" i="7"/>
  <c r="T148" i="7"/>
  <c r="U148" i="7"/>
  <c r="V148" i="7"/>
  <c r="W148" i="7"/>
  <c r="X148" i="7"/>
  <c r="Y148" i="7"/>
  <c r="Z148" i="7"/>
  <c r="AA148" i="7"/>
  <c r="AC148" i="7"/>
  <c r="Q149" i="7"/>
  <c r="R149" i="7"/>
  <c r="S149" i="7"/>
  <c r="T149" i="7"/>
  <c r="AC149" i="7" s="1"/>
  <c r="U149" i="7"/>
  <c r="V149" i="7"/>
  <c r="W149" i="7"/>
  <c r="X149" i="7"/>
  <c r="Y149" i="7"/>
  <c r="Z149" i="7"/>
  <c r="AA149" i="7"/>
  <c r="AB149" i="7"/>
  <c r="Q150" i="7"/>
  <c r="R150" i="7"/>
  <c r="S150" i="7"/>
  <c r="AB150" i="7" s="1"/>
  <c r="T150" i="7"/>
  <c r="U150" i="7"/>
  <c r="V150" i="7"/>
  <c r="W150" i="7"/>
  <c r="X150" i="7"/>
  <c r="Y150" i="7"/>
  <c r="Z150" i="7"/>
  <c r="AA150" i="7"/>
  <c r="Q151" i="7"/>
  <c r="R151" i="7"/>
  <c r="AB151" i="7" s="1"/>
  <c r="S151" i="7"/>
  <c r="T151" i="7"/>
  <c r="U151" i="7"/>
  <c r="V151" i="7"/>
  <c r="W151" i="7"/>
  <c r="X151" i="7"/>
  <c r="Y151" i="7"/>
  <c r="Z151" i="7"/>
  <c r="AA151" i="7"/>
  <c r="Q152" i="7"/>
  <c r="AB152" i="7" s="1"/>
  <c r="R152" i="7"/>
  <c r="S152" i="7"/>
  <c r="T152" i="7"/>
  <c r="U152" i="7"/>
  <c r="V152" i="7"/>
  <c r="W152" i="7"/>
  <c r="X152" i="7"/>
  <c r="Y152" i="7"/>
  <c r="Z152" i="7"/>
  <c r="AA152" i="7"/>
  <c r="AC152" i="7"/>
  <c r="Q153" i="7"/>
  <c r="R153" i="7"/>
  <c r="S153" i="7"/>
  <c r="AC153" i="7" s="1"/>
  <c r="T153" i="7"/>
  <c r="U153" i="7"/>
  <c r="V153" i="7"/>
  <c r="W153" i="7"/>
  <c r="X153" i="7"/>
  <c r="Y153" i="7"/>
  <c r="Z153" i="7"/>
  <c r="AA153" i="7"/>
  <c r="AB153" i="7"/>
  <c r="Q154" i="7"/>
  <c r="R154" i="7"/>
  <c r="AB154" i="7" s="1"/>
  <c r="S154" i="7"/>
  <c r="T154" i="7"/>
  <c r="U154" i="7"/>
  <c r="V154" i="7"/>
  <c r="W154" i="7"/>
  <c r="X154" i="7"/>
  <c r="Y154" i="7"/>
  <c r="Z154" i="7"/>
  <c r="AA154" i="7"/>
  <c r="Q159" i="7"/>
  <c r="W159" i="7" s="1"/>
  <c r="R159" i="7"/>
  <c r="S159" i="7"/>
  <c r="T159" i="7"/>
  <c r="U159" i="7"/>
  <c r="V159" i="7"/>
  <c r="Q160" i="7"/>
  <c r="W160" i="7" s="1"/>
  <c r="R160" i="7"/>
  <c r="S160" i="7"/>
  <c r="T160" i="7"/>
  <c r="U160" i="7"/>
  <c r="V160" i="7"/>
  <c r="Q161" i="7"/>
  <c r="W161" i="7" s="1"/>
  <c r="R161" i="7"/>
  <c r="S161" i="7"/>
  <c r="T161" i="7"/>
  <c r="U161" i="7"/>
  <c r="V161" i="7"/>
  <c r="Q162" i="7"/>
  <c r="W162" i="7" s="1"/>
  <c r="R162" i="7"/>
  <c r="S162" i="7"/>
  <c r="T162" i="7"/>
  <c r="U162" i="7"/>
  <c r="V162" i="7"/>
  <c r="Q163" i="7"/>
  <c r="W163" i="7" s="1"/>
  <c r="R163" i="7"/>
  <c r="S163" i="7"/>
  <c r="T163" i="7"/>
  <c r="U163" i="7"/>
  <c r="V163" i="7"/>
  <c r="Q164" i="7"/>
  <c r="W164" i="7" s="1"/>
  <c r="R164" i="7"/>
  <c r="S164" i="7"/>
  <c r="T164" i="7"/>
  <c r="U164" i="7"/>
  <c r="V164" i="7"/>
  <c r="Q165" i="7"/>
  <c r="W165" i="7" s="1"/>
  <c r="R165" i="7"/>
  <c r="S165" i="7"/>
  <c r="T165" i="7"/>
  <c r="U165" i="7"/>
  <c r="V165" i="7"/>
  <c r="Q166" i="7"/>
  <c r="W166" i="7" s="1"/>
  <c r="R166" i="7"/>
  <c r="S166" i="7"/>
  <c r="T166" i="7"/>
  <c r="U166" i="7"/>
  <c r="V166" i="7"/>
  <c r="Q167" i="7"/>
  <c r="W167" i="7" s="1"/>
  <c r="R167" i="7"/>
  <c r="S167" i="7"/>
  <c r="T167" i="7"/>
  <c r="U167" i="7"/>
  <c r="V167" i="7"/>
  <c r="Q168" i="7"/>
  <c r="W168" i="7" s="1"/>
  <c r="R168" i="7"/>
  <c r="S168" i="7"/>
  <c r="T168" i="7"/>
  <c r="U168" i="7"/>
  <c r="V168" i="7"/>
  <c r="Q169" i="7"/>
  <c r="W169" i="7" s="1"/>
  <c r="R169" i="7"/>
  <c r="S169" i="7"/>
  <c r="T169" i="7"/>
  <c r="U169" i="7"/>
  <c r="V169" i="7"/>
  <c r="Q170" i="7"/>
  <c r="W170" i="7" s="1"/>
  <c r="R170" i="7"/>
  <c r="S170" i="7"/>
  <c r="T170" i="7"/>
  <c r="U170" i="7"/>
  <c r="V170" i="7"/>
  <c r="Q171" i="7"/>
  <c r="W171" i="7" s="1"/>
  <c r="R171" i="7"/>
  <c r="S171" i="7"/>
  <c r="T171" i="7"/>
  <c r="U171" i="7"/>
  <c r="V171" i="7"/>
  <c r="Q90" i="7"/>
  <c r="R90" i="7"/>
  <c r="AH90" i="7"/>
  <c r="AI90" i="7"/>
  <c r="AY90" i="7"/>
  <c r="AZ90" i="7"/>
  <c r="BP90" i="7"/>
  <c r="BQ90" i="7"/>
  <c r="Q91" i="7"/>
  <c r="R91" i="7"/>
  <c r="AH91" i="7"/>
  <c r="AI91" i="7"/>
  <c r="AY91" i="7"/>
  <c r="AZ91" i="7"/>
  <c r="BP91" i="7"/>
  <c r="BQ91" i="7"/>
  <c r="Q92" i="7"/>
  <c r="R92" i="7"/>
  <c r="AH92" i="7"/>
  <c r="AI92" i="7"/>
  <c r="AY92" i="7"/>
  <c r="AZ92" i="7"/>
  <c r="BP92" i="7"/>
  <c r="BQ92" i="7"/>
  <c r="Q93" i="7"/>
  <c r="R93" i="7"/>
  <c r="AH93" i="7"/>
  <c r="AI93" i="7"/>
  <c r="AY93" i="7"/>
  <c r="AZ93" i="7"/>
  <c r="BP93" i="7"/>
  <c r="BQ93" i="7"/>
  <c r="Q94" i="7"/>
  <c r="R94" i="7"/>
  <c r="AH94" i="7"/>
  <c r="AI94" i="7"/>
  <c r="AY94" i="7"/>
  <c r="AZ94" i="7"/>
  <c r="BP94" i="7"/>
  <c r="BQ94" i="7"/>
  <c r="Q95" i="7"/>
  <c r="R95" i="7"/>
  <c r="AH95" i="7"/>
  <c r="AI95" i="7"/>
  <c r="AY95" i="7"/>
  <c r="AZ95" i="7"/>
  <c r="BP95" i="7"/>
  <c r="BQ95" i="7"/>
  <c r="Q96" i="7"/>
  <c r="R96" i="7"/>
  <c r="AH96" i="7"/>
  <c r="AI96" i="7"/>
  <c r="AY96" i="7"/>
  <c r="AZ96" i="7"/>
  <c r="BP96" i="7"/>
  <c r="BQ96" i="7"/>
  <c r="Q97" i="7"/>
  <c r="R97" i="7"/>
  <c r="AH97" i="7"/>
  <c r="AI97" i="7"/>
  <c r="AY97" i="7"/>
  <c r="AZ97" i="7"/>
  <c r="BP97" i="7"/>
  <c r="BQ97" i="7"/>
  <c r="Q98" i="7"/>
  <c r="R98" i="7"/>
  <c r="AH98" i="7"/>
  <c r="AI98" i="7"/>
  <c r="AY98" i="7"/>
  <c r="AZ98" i="7"/>
  <c r="BP98" i="7"/>
  <c r="BQ98" i="7"/>
  <c r="Q99" i="7"/>
  <c r="R99" i="7"/>
  <c r="AH99" i="7"/>
  <c r="AI99" i="7"/>
  <c r="AY99" i="7"/>
  <c r="AZ99" i="7"/>
  <c r="BP99" i="7"/>
  <c r="BQ99" i="7"/>
  <c r="Q100" i="7"/>
  <c r="R100" i="7"/>
  <c r="AH100" i="7"/>
  <c r="AI100" i="7"/>
  <c r="AY100" i="7"/>
  <c r="AZ100" i="7"/>
  <c r="BP100" i="7"/>
  <c r="BQ100" i="7"/>
  <c r="Q101" i="7"/>
  <c r="R101" i="7"/>
  <c r="AH101" i="7"/>
  <c r="AI101" i="7"/>
  <c r="AY101" i="7"/>
  <c r="AZ101" i="7"/>
  <c r="BP101" i="7"/>
  <c r="BQ101" i="7"/>
  <c r="Q102" i="7"/>
  <c r="R102" i="7"/>
  <c r="AH102" i="7"/>
  <c r="AI102" i="7"/>
  <c r="AY102" i="7"/>
  <c r="AZ102" i="7"/>
  <c r="BP102" i="7"/>
  <c r="BQ102" i="7"/>
  <c r="Q103" i="7"/>
  <c r="R103" i="7"/>
  <c r="AH103" i="7"/>
  <c r="AI103" i="7"/>
  <c r="AY103" i="7"/>
  <c r="AZ103" i="7"/>
  <c r="BP103" i="7"/>
  <c r="BQ103" i="7"/>
  <c r="Q104" i="7"/>
  <c r="R104" i="7"/>
  <c r="AH104" i="7"/>
  <c r="AI104" i="7"/>
  <c r="AY104" i="7"/>
  <c r="AZ104" i="7"/>
  <c r="BP104" i="7"/>
  <c r="BQ104" i="7"/>
  <c r="Q105" i="7"/>
  <c r="R105" i="7"/>
  <c r="AH105" i="7"/>
  <c r="AI105" i="7"/>
  <c r="AY105" i="7"/>
  <c r="AZ105" i="7"/>
  <c r="BP105" i="7"/>
  <c r="BQ105" i="7"/>
  <c r="Q106" i="7"/>
  <c r="R106" i="7"/>
  <c r="AH106" i="7"/>
  <c r="AI106" i="7"/>
  <c r="AY106" i="7"/>
  <c r="AZ106" i="7"/>
  <c r="BP106" i="7"/>
  <c r="BQ106" i="7"/>
  <c r="Q107" i="7"/>
  <c r="R107" i="7"/>
  <c r="AH107" i="7"/>
  <c r="AI107" i="7"/>
  <c r="AY107" i="7"/>
  <c r="AZ107" i="7"/>
  <c r="BP107" i="7"/>
  <c r="BQ107" i="7"/>
  <c r="Q108" i="7"/>
  <c r="R108" i="7"/>
  <c r="AH108" i="7"/>
  <c r="AI108" i="7"/>
  <c r="AY108" i="7"/>
  <c r="AZ108" i="7"/>
  <c r="BP108" i="7"/>
  <c r="BQ108" i="7"/>
  <c r="Q109" i="7"/>
  <c r="R109" i="7"/>
  <c r="AH109" i="7"/>
  <c r="AI109" i="7"/>
  <c r="AY109" i="7"/>
  <c r="AZ109" i="7"/>
  <c r="BP109" i="7"/>
  <c r="BQ109" i="7"/>
  <c r="Q110" i="7"/>
  <c r="R110" i="7"/>
  <c r="AH110" i="7"/>
  <c r="AI110" i="7"/>
  <c r="AY110" i="7"/>
  <c r="AZ110" i="7"/>
  <c r="BP110" i="7"/>
  <c r="BQ110" i="7"/>
  <c r="Q111" i="7"/>
  <c r="R111" i="7"/>
  <c r="AH111" i="7"/>
  <c r="AI111" i="7"/>
  <c r="AY111" i="7"/>
  <c r="AZ111" i="7"/>
  <c r="BP111" i="7"/>
  <c r="BQ111" i="7"/>
  <c r="Q112" i="7"/>
  <c r="R112" i="7"/>
  <c r="AH112" i="7"/>
  <c r="AI112" i="7"/>
  <c r="AY112" i="7"/>
  <c r="AZ112" i="7"/>
  <c r="BP112" i="7"/>
  <c r="BQ112" i="7"/>
  <c r="Q113" i="7"/>
  <c r="R113" i="7"/>
  <c r="AH113" i="7"/>
  <c r="AI113" i="7"/>
  <c r="AY113" i="7"/>
  <c r="AZ113" i="7"/>
  <c r="BP113" i="7"/>
  <c r="BQ113" i="7"/>
  <c r="Q114" i="7"/>
  <c r="R114" i="7"/>
  <c r="AH114" i="7"/>
  <c r="AI114" i="7"/>
  <c r="AY114" i="7"/>
  <c r="AZ114" i="7"/>
  <c r="BP114" i="7"/>
  <c r="BQ114" i="7"/>
  <c r="Q115" i="7"/>
  <c r="R115" i="7"/>
  <c r="AH115" i="7"/>
  <c r="AI115" i="7"/>
  <c r="AY115" i="7"/>
  <c r="AZ115" i="7"/>
  <c r="BP115" i="7"/>
  <c r="BQ115" i="7"/>
  <c r="Q116" i="7"/>
  <c r="R116" i="7"/>
  <c r="AH116" i="7"/>
  <c r="AI116" i="7"/>
  <c r="AY116" i="7"/>
  <c r="AZ116" i="7"/>
  <c r="BP116" i="7"/>
  <c r="BQ116" i="7"/>
  <c r="Q117" i="7"/>
  <c r="R117" i="7"/>
  <c r="AH117" i="7"/>
  <c r="AI117" i="7"/>
  <c r="AY117" i="7"/>
  <c r="AZ117" i="7"/>
  <c r="BP117" i="7"/>
  <c r="BQ117" i="7"/>
  <c r="Q118" i="7"/>
  <c r="R118" i="7"/>
  <c r="AH118" i="7"/>
  <c r="AI118" i="7"/>
  <c r="AY118" i="7"/>
  <c r="AZ118" i="7"/>
  <c r="BP118" i="7"/>
  <c r="BQ118" i="7"/>
  <c r="Q119" i="7"/>
  <c r="R119" i="7"/>
  <c r="AH119" i="7"/>
  <c r="AI119" i="7"/>
  <c r="AY119" i="7"/>
  <c r="AZ119" i="7"/>
  <c r="BP119" i="7"/>
  <c r="BQ119" i="7"/>
  <c r="Q120" i="7"/>
  <c r="R120" i="7"/>
  <c r="AH120" i="7"/>
  <c r="AI120" i="7"/>
  <c r="AY120" i="7"/>
  <c r="AZ120" i="7"/>
  <c r="BP120" i="7"/>
  <c r="BQ120" i="7"/>
  <c r="N56" i="7"/>
  <c r="O56" i="7"/>
  <c r="AB56" i="7"/>
  <c r="AC56" i="7"/>
  <c r="AQ56" i="7"/>
  <c r="AR56" i="7"/>
  <c r="BF56" i="7"/>
  <c r="BG56" i="7"/>
  <c r="N57" i="7"/>
  <c r="O57" i="7"/>
  <c r="AB57" i="7"/>
  <c r="AC57" i="7"/>
  <c r="AQ57" i="7"/>
  <c r="AR57" i="7"/>
  <c r="BF57" i="7"/>
  <c r="BG57" i="7"/>
  <c r="N58" i="7"/>
  <c r="O58" i="7"/>
  <c r="AB58" i="7"/>
  <c r="AC58" i="7"/>
  <c r="AQ58" i="7"/>
  <c r="AR58" i="7"/>
  <c r="BF58" i="7"/>
  <c r="BG58" i="7"/>
  <c r="N59" i="7"/>
  <c r="O59" i="7"/>
  <c r="AB59" i="7"/>
  <c r="AC59" i="7"/>
  <c r="AQ59" i="7"/>
  <c r="AR59" i="7"/>
  <c r="BF59" i="7"/>
  <c r="BG59" i="7"/>
  <c r="N60" i="7"/>
  <c r="O60" i="7"/>
  <c r="AB60" i="7"/>
  <c r="AC60" i="7"/>
  <c r="AQ60" i="7"/>
  <c r="AR60" i="7"/>
  <c r="BF60" i="7"/>
  <c r="BG60" i="7"/>
  <c r="N61" i="7"/>
  <c r="O61" i="7"/>
  <c r="AB61" i="7"/>
  <c r="AC61" i="7"/>
  <c r="AQ61" i="7"/>
  <c r="AR61" i="7"/>
  <c r="BF61" i="7"/>
  <c r="BG61" i="7"/>
  <c r="N62" i="7"/>
  <c r="O62" i="7"/>
  <c r="AB62" i="7"/>
  <c r="AC62" i="7"/>
  <c r="AQ62" i="7"/>
  <c r="AR62" i="7"/>
  <c r="BF62" i="7"/>
  <c r="BG62" i="7"/>
  <c r="N63" i="7"/>
  <c r="O63" i="7"/>
  <c r="AB63" i="7"/>
  <c r="AC63" i="7"/>
  <c r="AQ63" i="7"/>
  <c r="AR63" i="7"/>
  <c r="BF63" i="7"/>
  <c r="BG63" i="7"/>
  <c r="N64" i="7"/>
  <c r="O64" i="7"/>
  <c r="AB64" i="7"/>
  <c r="AC64" i="7"/>
  <c r="AQ64" i="7"/>
  <c r="AR64" i="7"/>
  <c r="BF64" i="7"/>
  <c r="BG64" i="7"/>
  <c r="N65" i="7"/>
  <c r="O65" i="7"/>
  <c r="AB65" i="7"/>
  <c r="AC65" i="7"/>
  <c r="AQ65" i="7"/>
  <c r="AR65" i="7"/>
  <c r="BF65" i="7"/>
  <c r="BG65" i="7"/>
  <c r="N66" i="7"/>
  <c r="O66" i="7"/>
  <c r="AB66" i="7"/>
  <c r="AC66" i="7"/>
  <c r="AQ66" i="7"/>
  <c r="AR66" i="7"/>
  <c r="BF66" i="7"/>
  <c r="BG66" i="7"/>
  <c r="N67" i="7"/>
  <c r="O67" i="7"/>
  <c r="AB67" i="7"/>
  <c r="AC67" i="7"/>
  <c r="AQ67" i="7"/>
  <c r="AR67" i="7"/>
  <c r="BF67" i="7"/>
  <c r="BG67" i="7"/>
  <c r="N68" i="7"/>
  <c r="O68" i="7"/>
  <c r="AB68" i="7"/>
  <c r="AC68" i="7"/>
  <c r="AQ68" i="7"/>
  <c r="AR68" i="7"/>
  <c r="BF68" i="7"/>
  <c r="BG68" i="7"/>
  <c r="N69" i="7"/>
  <c r="O69" i="7"/>
  <c r="AB69" i="7"/>
  <c r="AC69" i="7"/>
  <c r="AQ69" i="7"/>
  <c r="AR69" i="7"/>
  <c r="BF69" i="7"/>
  <c r="BG69" i="7"/>
  <c r="N70" i="7"/>
  <c r="O70" i="7"/>
  <c r="AB70" i="7"/>
  <c r="AC70" i="7"/>
  <c r="AQ70" i="7"/>
  <c r="AR70" i="7"/>
  <c r="BF70" i="7"/>
  <c r="BG70" i="7"/>
  <c r="N71" i="7"/>
  <c r="O71" i="7"/>
  <c r="AB71" i="7"/>
  <c r="AC71" i="7"/>
  <c r="AQ71" i="7"/>
  <c r="AR71" i="7"/>
  <c r="BF71" i="7"/>
  <c r="BG71" i="7"/>
  <c r="N72" i="7"/>
  <c r="O72" i="7"/>
  <c r="AB72" i="7"/>
  <c r="AC72" i="7"/>
  <c r="AQ72" i="7"/>
  <c r="AR72" i="7"/>
  <c r="BF72" i="7"/>
  <c r="BG72" i="7"/>
  <c r="N73" i="7"/>
  <c r="O73" i="7"/>
  <c r="AB73" i="7"/>
  <c r="AC73" i="7"/>
  <c r="AQ73" i="7"/>
  <c r="AR73" i="7"/>
  <c r="BF73" i="7"/>
  <c r="BG73" i="7"/>
  <c r="N74" i="7"/>
  <c r="O74" i="7"/>
  <c r="AB74" i="7"/>
  <c r="AC74" i="7"/>
  <c r="AQ74" i="7"/>
  <c r="AR74" i="7"/>
  <c r="BF74" i="7"/>
  <c r="BG74" i="7"/>
  <c r="N75" i="7"/>
  <c r="O75" i="7"/>
  <c r="AB75" i="7"/>
  <c r="AC75" i="7"/>
  <c r="AQ75" i="7"/>
  <c r="AR75" i="7"/>
  <c r="BF75" i="7"/>
  <c r="BG75" i="7"/>
  <c r="N76" i="7"/>
  <c r="O76" i="7"/>
  <c r="AB76" i="7"/>
  <c r="AC76" i="7"/>
  <c r="AQ76" i="7"/>
  <c r="AR76" i="7"/>
  <c r="BF76" i="7"/>
  <c r="BG76" i="7"/>
  <c r="N77" i="7"/>
  <c r="O77" i="7"/>
  <c r="AB77" i="7"/>
  <c r="AC77" i="7"/>
  <c r="AQ77" i="7"/>
  <c r="AR77" i="7"/>
  <c r="BF77" i="7"/>
  <c r="BG77" i="7"/>
  <c r="N78" i="7"/>
  <c r="O78" i="7"/>
  <c r="AB78" i="7"/>
  <c r="AC78" i="7"/>
  <c r="AQ78" i="7"/>
  <c r="AR78" i="7"/>
  <c r="BF78" i="7"/>
  <c r="BG78" i="7"/>
  <c r="N79" i="7"/>
  <c r="O79" i="7"/>
  <c r="AB79" i="7"/>
  <c r="AC79" i="7"/>
  <c r="AQ79" i="7"/>
  <c r="AR79" i="7"/>
  <c r="BF79" i="7"/>
  <c r="BG79" i="7"/>
  <c r="N80" i="7"/>
  <c r="O80" i="7"/>
  <c r="AB80" i="7"/>
  <c r="AC80" i="7"/>
  <c r="AQ80" i="7"/>
  <c r="AR80" i="7"/>
  <c r="BF80" i="7"/>
  <c r="BG80" i="7"/>
  <c r="N81" i="7"/>
  <c r="O81" i="7"/>
  <c r="AB81" i="7"/>
  <c r="AC81" i="7"/>
  <c r="AQ81" i="7"/>
  <c r="AR81" i="7"/>
  <c r="BF81" i="7"/>
  <c r="BG81" i="7"/>
  <c r="N82" i="7"/>
  <c r="O82" i="7"/>
  <c r="AB82" i="7"/>
  <c r="AC82" i="7"/>
  <c r="AQ82" i="7"/>
  <c r="AR82" i="7"/>
  <c r="BF82" i="7"/>
  <c r="BG82" i="7"/>
  <c r="N83" i="7"/>
  <c r="O83" i="7"/>
  <c r="AB83" i="7"/>
  <c r="AC83" i="7"/>
  <c r="AQ83" i="7"/>
  <c r="AR83" i="7"/>
  <c r="BF83" i="7"/>
  <c r="BG83" i="7"/>
  <c r="N84" i="7"/>
  <c r="O84" i="7"/>
  <c r="AB84" i="7"/>
  <c r="AC84" i="7"/>
  <c r="AQ84" i="7"/>
  <c r="AR84" i="7"/>
  <c r="BF84" i="7"/>
  <c r="BG84" i="7"/>
  <c r="N85" i="7"/>
  <c r="O85" i="7"/>
  <c r="AB85" i="7"/>
  <c r="AC85" i="7"/>
  <c r="AQ85" i="7"/>
  <c r="AR85" i="7"/>
  <c r="BF85" i="7"/>
  <c r="BG85" i="7"/>
  <c r="N86" i="7"/>
  <c r="O86" i="7"/>
  <c r="AB86" i="7"/>
  <c r="AC86" i="7"/>
  <c r="AQ86" i="7"/>
  <c r="AR86" i="7"/>
  <c r="BF86" i="7"/>
  <c r="BG86" i="7"/>
  <c r="CN15" i="7"/>
  <c r="F240" i="6"/>
  <c r="E238" i="6" s="1"/>
  <c r="K240" i="6"/>
  <c r="K238" i="6" s="1"/>
  <c r="P240" i="6"/>
  <c r="O238" i="6" s="1"/>
  <c r="F241" i="6"/>
  <c r="K241" i="6"/>
  <c r="P241" i="6"/>
  <c r="P238" i="6" s="1"/>
  <c r="F242" i="6"/>
  <c r="K242" i="6"/>
  <c r="P242" i="6"/>
  <c r="F243" i="6"/>
  <c r="K243" i="6"/>
  <c r="P243" i="6"/>
  <c r="F244" i="6"/>
  <c r="K244" i="6"/>
  <c r="P244" i="6"/>
  <c r="F245" i="6"/>
  <c r="K245" i="6"/>
  <c r="P245" i="6"/>
  <c r="F246" i="6"/>
  <c r="K246" i="6"/>
  <c r="P246" i="6"/>
  <c r="F247" i="6"/>
  <c r="K247" i="6"/>
  <c r="P247" i="6"/>
  <c r="F248" i="6"/>
  <c r="K248" i="6"/>
  <c r="P248" i="6"/>
  <c r="F249" i="6"/>
  <c r="K249" i="6"/>
  <c r="P249" i="6"/>
  <c r="F250" i="6"/>
  <c r="K250" i="6"/>
  <c r="P250" i="6"/>
  <c r="F251" i="6"/>
  <c r="K251" i="6"/>
  <c r="P251" i="6"/>
  <c r="F252" i="6"/>
  <c r="K252" i="6"/>
  <c r="P252" i="6"/>
  <c r="F253" i="6"/>
  <c r="K253" i="6"/>
  <c r="P253" i="6"/>
  <c r="F254" i="6"/>
  <c r="K254" i="6"/>
  <c r="P254" i="6"/>
  <c r="F255" i="6"/>
  <c r="K255" i="6"/>
  <c r="P255" i="6"/>
  <c r="F256" i="6"/>
  <c r="K256" i="6"/>
  <c r="P256" i="6"/>
  <c r="F257" i="6"/>
  <c r="K257" i="6"/>
  <c r="P257" i="6"/>
  <c r="F258" i="6"/>
  <c r="K258" i="6"/>
  <c r="P258" i="6"/>
  <c r="F259" i="6"/>
  <c r="K259" i="6"/>
  <c r="P259" i="6"/>
  <c r="F260" i="6"/>
  <c r="K260" i="6"/>
  <c r="P260" i="6"/>
  <c r="F261" i="6"/>
  <c r="K261" i="6"/>
  <c r="P261" i="6"/>
  <c r="F262" i="6"/>
  <c r="K262" i="6"/>
  <c r="P262" i="6"/>
  <c r="F263" i="6"/>
  <c r="K263" i="6"/>
  <c r="P263" i="6"/>
  <c r="F264" i="6"/>
  <c r="K264" i="6"/>
  <c r="P264" i="6"/>
  <c r="F265" i="6"/>
  <c r="K265" i="6"/>
  <c r="P265" i="6"/>
  <c r="F266" i="6"/>
  <c r="K266" i="6"/>
  <c r="P266" i="6"/>
  <c r="F267" i="6"/>
  <c r="K267" i="6"/>
  <c r="P267" i="6"/>
  <c r="K268" i="6"/>
  <c r="P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J205" i="6"/>
  <c r="K205" i="6"/>
  <c r="T205" i="6"/>
  <c r="U205" i="6"/>
  <c r="AC205" i="6"/>
  <c r="AD205" i="6"/>
  <c r="AL205" i="6"/>
  <c r="AM205" i="6"/>
  <c r="J206" i="6"/>
  <c r="K206" i="6"/>
  <c r="T206" i="6"/>
  <c r="U206" i="6"/>
  <c r="AC206" i="6"/>
  <c r="AD206" i="6"/>
  <c r="AL206" i="6"/>
  <c r="AM206" i="6"/>
  <c r="J207" i="6"/>
  <c r="K207" i="6"/>
  <c r="T207" i="6"/>
  <c r="U207" i="6"/>
  <c r="AC207" i="6"/>
  <c r="AD207" i="6"/>
  <c r="AL207" i="6"/>
  <c r="AM207" i="6"/>
  <c r="J208" i="6"/>
  <c r="K208" i="6"/>
  <c r="T208" i="6"/>
  <c r="U208" i="6"/>
  <c r="AC208" i="6"/>
  <c r="AD208" i="6"/>
  <c r="AL208" i="6"/>
  <c r="AM208" i="6"/>
  <c r="J209" i="6"/>
  <c r="K209" i="6"/>
  <c r="T209" i="6"/>
  <c r="U209" i="6"/>
  <c r="AC209" i="6"/>
  <c r="AD209" i="6"/>
  <c r="AL209" i="6"/>
  <c r="AM209" i="6"/>
  <c r="J210" i="6"/>
  <c r="K210" i="6"/>
  <c r="T210" i="6"/>
  <c r="U210" i="6"/>
  <c r="AC210" i="6"/>
  <c r="AD210" i="6"/>
  <c r="AL210" i="6"/>
  <c r="AM210" i="6"/>
  <c r="J211" i="6"/>
  <c r="K211" i="6"/>
  <c r="T211" i="6"/>
  <c r="U211" i="6"/>
  <c r="AC211" i="6"/>
  <c r="AD211" i="6"/>
  <c r="AL211" i="6"/>
  <c r="AM211" i="6"/>
  <c r="J212" i="6"/>
  <c r="K212" i="6"/>
  <c r="T212" i="6"/>
  <c r="U212" i="6"/>
  <c r="AC212" i="6"/>
  <c r="AD212" i="6"/>
  <c r="AL212" i="6"/>
  <c r="AM212" i="6"/>
  <c r="J213" i="6"/>
  <c r="K213" i="6"/>
  <c r="T213" i="6"/>
  <c r="U213" i="6"/>
  <c r="AC213" i="6"/>
  <c r="AD213" i="6"/>
  <c r="AL213" i="6"/>
  <c r="AM213" i="6"/>
  <c r="J214" i="6"/>
  <c r="K214" i="6"/>
  <c r="T214" i="6"/>
  <c r="U214" i="6"/>
  <c r="AC214" i="6"/>
  <c r="AD214" i="6"/>
  <c r="AL214" i="6"/>
  <c r="AM214" i="6"/>
  <c r="J215" i="6"/>
  <c r="K215" i="6"/>
  <c r="T215" i="6"/>
  <c r="U215" i="6"/>
  <c r="AC215" i="6"/>
  <c r="AD215" i="6"/>
  <c r="AL215" i="6"/>
  <c r="AM215" i="6"/>
  <c r="J216" i="6"/>
  <c r="K216" i="6"/>
  <c r="T216" i="6"/>
  <c r="U216" i="6"/>
  <c r="AC216" i="6"/>
  <c r="AD216" i="6"/>
  <c r="AL216" i="6"/>
  <c r="AM216" i="6"/>
  <c r="J217" i="6"/>
  <c r="K217" i="6"/>
  <c r="T217" i="6"/>
  <c r="U217" i="6"/>
  <c r="AC217" i="6"/>
  <c r="AD217" i="6"/>
  <c r="AL217" i="6"/>
  <c r="AM217" i="6"/>
  <c r="J218" i="6"/>
  <c r="K218" i="6"/>
  <c r="T218" i="6"/>
  <c r="U218" i="6"/>
  <c r="AC218" i="6"/>
  <c r="AD218" i="6"/>
  <c r="AL218" i="6"/>
  <c r="AM218" i="6"/>
  <c r="J219" i="6"/>
  <c r="K219" i="6"/>
  <c r="T219" i="6"/>
  <c r="U219" i="6"/>
  <c r="AC219" i="6"/>
  <c r="AD219" i="6"/>
  <c r="AL219" i="6"/>
  <c r="AM219" i="6"/>
  <c r="J220" i="6"/>
  <c r="K220" i="6"/>
  <c r="T220" i="6"/>
  <c r="U220" i="6"/>
  <c r="AC220" i="6"/>
  <c r="AD220" i="6"/>
  <c r="AL220" i="6"/>
  <c r="AM220" i="6"/>
  <c r="J221" i="6"/>
  <c r="K221" i="6"/>
  <c r="T221" i="6"/>
  <c r="U221" i="6"/>
  <c r="AC221" i="6"/>
  <c r="AD221" i="6"/>
  <c r="AL221" i="6"/>
  <c r="AM221" i="6"/>
  <c r="J222" i="6"/>
  <c r="K222" i="6"/>
  <c r="T222" i="6"/>
  <c r="U222" i="6"/>
  <c r="AC222" i="6"/>
  <c r="AD222" i="6"/>
  <c r="AL222" i="6"/>
  <c r="AM222" i="6"/>
  <c r="J223" i="6"/>
  <c r="K223" i="6"/>
  <c r="T223" i="6"/>
  <c r="U223" i="6"/>
  <c r="AC223" i="6"/>
  <c r="AD223" i="6"/>
  <c r="AL223" i="6"/>
  <c r="AM223" i="6"/>
  <c r="J224" i="6"/>
  <c r="K224" i="6"/>
  <c r="T224" i="6"/>
  <c r="U224" i="6"/>
  <c r="AC224" i="6"/>
  <c r="AD224" i="6"/>
  <c r="AL224" i="6"/>
  <c r="AM224" i="6"/>
  <c r="J225" i="6"/>
  <c r="K225" i="6"/>
  <c r="T225" i="6"/>
  <c r="U225" i="6"/>
  <c r="AC225" i="6"/>
  <c r="AD225" i="6"/>
  <c r="AL225" i="6"/>
  <c r="AM225" i="6"/>
  <c r="J226" i="6"/>
  <c r="K226" i="6"/>
  <c r="T226" i="6"/>
  <c r="U226" i="6"/>
  <c r="AC226" i="6"/>
  <c r="AD226" i="6"/>
  <c r="AL226" i="6"/>
  <c r="AM226" i="6"/>
  <c r="J227" i="6"/>
  <c r="K227" i="6"/>
  <c r="T227" i="6"/>
  <c r="U227" i="6"/>
  <c r="AC227" i="6"/>
  <c r="AD227" i="6"/>
  <c r="AL227" i="6"/>
  <c r="AM227" i="6"/>
  <c r="J228" i="6"/>
  <c r="K228" i="6"/>
  <c r="T228" i="6"/>
  <c r="U228" i="6"/>
  <c r="AC228" i="6"/>
  <c r="AD228" i="6"/>
  <c r="AL228" i="6"/>
  <c r="AM228" i="6"/>
  <c r="J229" i="6"/>
  <c r="K229" i="6"/>
  <c r="T229" i="6"/>
  <c r="U229" i="6"/>
  <c r="AC229" i="6"/>
  <c r="AD229" i="6"/>
  <c r="AL229" i="6"/>
  <c r="AM229" i="6"/>
  <c r="J230" i="6"/>
  <c r="K230" i="6"/>
  <c r="T230" i="6"/>
  <c r="U230" i="6"/>
  <c r="AC230" i="6"/>
  <c r="AD230" i="6"/>
  <c r="AL230" i="6"/>
  <c r="AM230" i="6"/>
  <c r="J231" i="6"/>
  <c r="K231" i="6"/>
  <c r="T231" i="6"/>
  <c r="U231" i="6"/>
  <c r="AC231" i="6"/>
  <c r="AD231" i="6"/>
  <c r="AL231" i="6"/>
  <c r="AM231" i="6"/>
  <c r="J232" i="6"/>
  <c r="K232" i="6"/>
  <c r="T232" i="6"/>
  <c r="U232" i="6"/>
  <c r="AC232" i="6"/>
  <c r="AD232" i="6"/>
  <c r="AL232" i="6"/>
  <c r="AM232" i="6"/>
  <c r="J233" i="6"/>
  <c r="K233" i="6"/>
  <c r="T233" i="6"/>
  <c r="U233" i="6"/>
  <c r="AC233" i="6"/>
  <c r="AD233" i="6"/>
  <c r="AL233" i="6"/>
  <c r="AM233" i="6"/>
  <c r="J234" i="6"/>
  <c r="K234" i="6"/>
  <c r="T234" i="6"/>
  <c r="U234" i="6"/>
  <c r="AC234" i="6"/>
  <c r="AD234" i="6"/>
  <c r="AL234" i="6"/>
  <c r="AM234" i="6"/>
  <c r="J235" i="6"/>
  <c r="K235" i="6"/>
  <c r="T235" i="6"/>
  <c r="U235" i="6"/>
  <c r="AC235" i="6"/>
  <c r="AD235" i="6"/>
  <c r="AL235" i="6"/>
  <c r="AM235" i="6"/>
  <c r="O171" i="6"/>
  <c r="P171" i="6"/>
  <c r="AD171" i="6"/>
  <c r="AE171" i="6"/>
  <c r="AN171" i="6"/>
  <c r="AO171" i="6"/>
  <c r="AX171" i="6"/>
  <c r="AY171" i="6"/>
  <c r="O172" i="6"/>
  <c r="P172" i="6"/>
  <c r="AD172" i="6"/>
  <c r="AE172" i="6"/>
  <c r="AN172" i="6"/>
  <c r="AO172" i="6"/>
  <c r="AX172" i="6"/>
  <c r="AY172" i="6"/>
  <c r="O173" i="6"/>
  <c r="P173" i="6"/>
  <c r="AD173" i="6"/>
  <c r="AE173" i="6"/>
  <c r="AN173" i="6"/>
  <c r="AO173" i="6"/>
  <c r="AX173" i="6"/>
  <c r="AY173" i="6"/>
  <c r="O174" i="6"/>
  <c r="P174" i="6"/>
  <c r="AD174" i="6"/>
  <c r="AE174" i="6"/>
  <c r="AN174" i="6"/>
  <c r="AO174" i="6"/>
  <c r="AX174" i="6"/>
  <c r="AY174" i="6"/>
  <c r="O175" i="6"/>
  <c r="P175" i="6"/>
  <c r="AD175" i="6"/>
  <c r="AE175" i="6"/>
  <c r="AN175" i="6"/>
  <c r="AO175" i="6"/>
  <c r="AX175" i="6"/>
  <c r="AY175" i="6"/>
  <c r="O176" i="6"/>
  <c r="P176" i="6"/>
  <c r="AD176" i="6"/>
  <c r="AE176" i="6"/>
  <c r="AN176" i="6"/>
  <c r="AO176" i="6"/>
  <c r="AX176" i="6"/>
  <c r="AY176" i="6"/>
  <c r="O177" i="6"/>
  <c r="P177" i="6"/>
  <c r="AD177" i="6"/>
  <c r="AE177" i="6"/>
  <c r="AN177" i="6"/>
  <c r="AO177" i="6"/>
  <c r="AX177" i="6"/>
  <c r="AY177" i="6"/>
  <c r="O178" i="6"/>
  <c r="P178" i="6"/>
  <c r="AD178" i="6"/>
  <c r="AE178" i="6"/>
  <c r="AN178" i="6"/>
  <c r="AO178" i="6"/>
  <c r="AX178" i="6"/>
  <c r="AY178" i="6"/>
  <c r="O179" i="6"/>
  <c r="P179" i="6"/>
  <c r="AD179" i="6"/>
  <c r="AE179" i="6"/>
  <c r="AN179" i="6"/>
  <c r="AO179" i="6"/>
  <c r="AX179" i="6"/>
  <c r="AY179" i="6"/>
  <c r="O180" i="6"/>
  <c r="P180" i="6"/>
  <c r="AD180" i="6"/>
  <c r="AE180" i="6"/>
  <c r="AN180" i="6"/>
  <c r="AO180" i="6"/>
  <c r="AX180" i="6"/>
  <c r="AY180" i="6"/>
  <c r="O181" i="6"/>
  <c r="P181" i="6"/>
  <c r="AD181" i="6"/>
  <c r="AE181" i="6"/>
  <c r="AN181" i="6"/>
  <c r="AO181" i="6"/>
  <c r="AX181" i="6"/>
  <c r="AY181" i="6"/>
  <c r="O182" i="6"/>
  <c r="P182" i="6"/>
  <c r="AD182" i="6"/>
  <c r="AE182" i="6"/>
  <c r="AN182" i="6"/>
  <c r="AO182" i="6"/>
  <c r="AX182" i="6"/>
  <c r="AY182" i="6"/>
  <c r="O183" i="6"/>
  <c r="P183" i="6"/>
  <c r="AD183" i="6"/>
  <c r="AE183" i="6"/>
  <c r="AN183" i="6"/>
  <c r="AO183" i="6"/>
  <c r="AX183" i="6"/>
  <c r="AY183" i="6"/>
  <c r="O184" i="6"/>
  <c r="P184" i="6"/>
  <c r="AD184" i="6"/>
  <c r="AE184" i="6"/>
  <c r="AN184" i="6"/>
  <c r="AO184" i="6"/>
  <c r="AX184" i="6"/>
  <c r="AY184" i="6"/>
  <c r="O185" i="6"/>
  <c r="P185" i="6"/>
  <c r="AD185" i="6"/>
  <c r="AE185" i="6"/>
  <c r="AN185" i="6"/>
  <c r="AO185" i="6"/>
  <c r="AX185" i="6"/>
  <c r="AY185" i="6"/>
  <c r="O186" i="6"/>
  <c r="P186" i="6"/>
  <c r="AD186" i="6"/>
  <c r="AE186" i="6"/>
  <c r="AN186" i="6"/>
  <c r="AO186" i="6"/>
  <c r="AX186" i="6"/>
  <c r="AY186" i="6"/>
  <c r="O187" i="6"/>
  <c r="P187" i="6"/>
  <c r="AD187" i="6"/>
  <c r="AE187" i="6"/>
  <c r="AN187" i="6"/>
  <c r="AO187" i="6"/>
  <c r="AX187" i="6"/>
  <c r="AY187" i="6"/>
  <c r="O188" i="6"/>
  <c r="P188" i="6"/>
  <c r="AD188" i="6"/>
  <c r="AE188" i="6"/>
  <c r="AN188" i="6"/>
  <c r="AO188" i="6"/>
  <c r="AX188" i="6"/>
  <c r="AY188" i="6"/>
  <c r="O189" i="6"/>
  <c r="P189" i="6"/>
  <c r="AD189" i="6"/>
  <c r="AE189" i="6"/>
  <c r="AN189" i="6"/>
  <c r="AO189" i="6"/>
  <c r="AX189" i="6"/>
  <c r="AY189" i="6"/>
  <c r="O190" i="6"/>
  <c r="P190" i="6"/>
  <c r="AD190" i="6"/>
  <c r="AE190" i="6"/>
  <c r="AN190" i="6"/>
  <c r="AO190" i="6"/>
  <c r="AX190" i="6"/>
  <c r="AY190" i="6"/>
  <c r="O191" i="6"/>
  <c r="P191" i="6"/>
  <c r="AD191" i="6"/>
  <c r="AE191" i="6"/>
  <c r="AN191" i="6"/>
  <c r="AO191" i="6"/>
  <c r="AX191" i="6"/>
  <c r="AY191" i="6"/>
  <c r="O192" i="6"/>
  <c r="P192" i="6"/>
  <c r="AD192" i="6"/>
  <c r="AE192" i="6"/>
  <c r="AN192" i="6"/>
  <c r="AO192" i="6"/>
  <c r="AX192" i="6"/>
  <c r="AY192" i="6"/>
  <c r="O193" i="6"/>
  <c r="P193" i="6"/>
  <c r="AD193" i="6"/>
  <c r="AE193" i="6"/>
  <c r="AN193" i="6"/>
  <c r="AO193" i="6"/>
  <c r="AX193" i="6"/>
  <c r="AY193" i="6"/>
  <c r="O194" i="6"/>
  <c r="P194" i="6"/>
  <c r="AD194" i="6"/>
  <c r="AE194" i="6"/>
  <c r="AN194" i="6"/>
  <c r="AO194" i="6"/>
  <c r="AX194" i="6"/>
  <c r="AY194" i="6"/>
  <c r="O195" i="6"/>
  <c r="P195" i="6"/>
  <c r="AD195" i="6"/>
  <c r="AE195" i="6"/>
  <c r="AN195" i="6"/>
  <c r="AO195" i="6"/>
  <c r="AX195" i="6"/>
  <c r="AY195" i="6"/>
  <c r="O196" i="6"/>
  <c r="P196" i="6"/>
  <c r="AD196" i="6"/>
  <c r="AE196" i="6"/>
  <c r="AN196" i="6"/>
  <c r="AO196" i="6"/>
  <c r="AX196" i="6"/>
  <c r="AY196" i="6"/>
  <c r="O197" i="6"/>
  <c r="P197" i="6"/>
  <c r="AD197" i="6"/>
  <c r="AE197" i="6"/>
  <c r="AN197" i="6"/>
  <c r="AO197" i="6"/>
  <c r="AX197" i="6"/>
  <c r="AY197" i="6"/>
  <c r="O198" i="6"/>
  <c r="P198" i="6"/>
  <c r="AD198" i="6"/>
  <c r="AE198" i="6"/>
  <c r="AN198" i="6"/>
  <c r="AO198" i="6"/>
  <c r="AX198" i="6"/>
  <c r="AY198" i="6"/>
  <c r="O199" i="6"/>
  <c r="P199" i="6"/>
  <c r="AD199" i="6"/>
  <c r="AE199" i="6"/>
  <c r="AN199" i="6"/>
  <c r="AO199" i="6"/>
  <c r="AX199" i="6"/>
  <c r="AY199" i="6"/>
  <c r="O200" i="6"/>
  <c r="P200" i="6"/>
  <c r="AD200" i="6"/>
  <c r="AE200" i="6"/>
  <c r="AN200" i="6"/>
  <c r="AO200" i="6"/>
  <c r="AX200" i="6"/>
  <c r="AY200" i="6"/>
  <c r="O201" i="6"/>
  <c r="P201" i="6"/>
  <c r="AD201" i="6"/>
  <c r="AE201" i="6"/>
  <c r="AN201" i="6"/>
  <c r="AO201" i="6"/>
  <c r="AX201" i="6"/>
  <c r="AY201" i="6"/>
  <c r="M147" i="6"/>
  <c r="N147" i="6"/>
  <c r="M148" i="6"/>
  <c r="N148" i="6"/>
  <c r="M149" i="6"/>
  <c r="N149" i="6"/>
  <c r="M150" i="6"/>
  <c r="N150" i="6"/>
  <c r="M151" i="6"/>
  <c r="N151" i="6"/>
  <c r="M152" i="6"/>
  <c r="N152" i="6"/>
  <c r="M153" i="6"/>
  <c r="N153" i="6"/>
  <c r="M154" i="6"/>
  <c r="N154" i="6"/>
  <c r="M155" i="6"/>
  <c r="N155" i="6"/>
  <c r="M156" i="6"/>
  <c r="N156" i="6"/>
  <c r="M157" i="6"/>
  <c r="N157" i="6"/>
  <c r="M158" i="6"/>
  <c r="N158" i="6"/>
  <c r="M159" i="6"/>
  <c r="N159" i="6"/>
  <c r="M160" i="6"/>
  <c r="N160" i="6"/>
  <c r="M161" i="6"/>
  <c r="N161" i="6"/>
  <c r="M162" i="6"/>
  <c r="N162" i="6"/>
  <c r="M163" i="6"/>
  <c r="N163" i="6"/>
  <c r="M164" i="6"/>
  <c r="N164" i="6"/>
  <c r="M165" i="6"/>
  <c r="N165" i="6"/>
  <c r="M166" i="6"/>
  <c r="N166" i="6"/>
  <c r="M167" i="6"/>
  <c r="N167" i="6"/>
  <c r="F41" i="6"/>
  <c r="J41" i="6"/>
  <c r="N41" i="6"/>
  <c r="R41" i="6"/>
  <c r="V41" i="6"/>
  <c r="F42" i="6"/>
  <c r="J42" i="6"/>
  <c r="N42" i="6"/>
  <c r="R42" i="6"/>
  <c r="V42" i="6"/>
  <c r="F43" i="6"/>
  <c r="J43" i="6"/>
  <c r="N43" i="6"/>
  <c r="R43" i="6"/>
  <c r="V43" i="6"/>
  <c r="F44" i="6"/>
  <c r="J44" i="6"/>
  <c r="N44" i="6"/>
  <c r="R44" i="6"/>
  <c r="V44" i="6"/>
  <c r="F45" i="6"/>
  <c r="J45" i="6"/>
  <c r="N45" i="6"/>
  <c r="R45" i="6"/>
  <c r="V45" i="6"/>
  <c r="F46" i="6"/>
  <c r="J46" i="6"/>
  <c r="N46" i="6"/>
  <c r="V46" i="6"/>
  <c r="F47" i="6"/>
  <c r="J47" i="6"/>
  <c r="D48" i="6"/>
  <c r="F48" i="6" s="1"/>
  <c r="E48" i="6"/>
  <c r="H48" i="6"/>
  <c r="I48" i="6"/>
  <c r="L48" i="6"/>
  <c r="M48" i="6"/>
  <c r="P48" i="6"/>
  <c r="Q48" i="6"/>
  <c r="T48" i="6"/>
  <c r="U48" i="6"/>
  <c r="F55" i="6"/>
  <c r="J55" i="6"/>
  <c r="N55" i="6"/>
  <c r="R55" i="6"/>
  <c r="V55" i="6"/>
  <c r="F56" i="6"/>
  <c r="J56" i="6"/>
  <c r="N56" i="6"/>
  <c r="R56" i="6"/>
  <c r="V56" i="6"/>
  <c r="F57" i="6"/>
  <c r="J57" i="6"/>
  <c r="N57" i="6"/>
  <c r="R57" i="6"/>
  <c r="V57" i="6"/>
  <c r="F58" i="6"/>
  <c r="J58" i="6"/>
  <c r="N58" i="6"/>
  <c r="R58" i="6"/>
  <c r="V58" i="6"/>
  <c r="F59" i="6"/>
  <c r="J59" i="6"/>
  <c r="N59" i="6"/>
  <c r="R59" i="6"/>
  <c r="V59" i="6"/>
  <c r="F60" i="6"/>
  <c r="J60" i="6"/>
  <c r="N60" i="6"/>
  <c r="R60" i="6"/>
  <c r="V60" i="6"/>
  <c r="F61" i="6"/>
  <c r="J61" i="6"/>
  <c r="V61" i="6"/>
  <c r="F62" i="6"/>
  <c r="D63" i="6"/>
  <c r="E63" i="6"/>
  <c r="H63" i="6"/>
  <c r="I63" i="6"/>
  <c r="L63" i="6"/>
  <c r="M63" i="6"/>
  <c r="P63" i="6"/>
  <c r="Q63" i="6"/>
  <c r="T63" i="6"/>
  <c r="U63" i="6"/>
  <c r="F70" i="6"/>
  <c r="J70" i="6"/>
  <c r="N70" i="6"/>
  <c r="R70" i="6"/>
  <c r="V70" i="6"/>
  <c r="Z70" i="6"/>
  <c r="AD70" i="6"/>
  <c r="F71" i="6"/>
  <c r="J71" i="6"/>
  <c r="N71" i="6"/>
  <c r="R71" i="6"/>
  <c r="V71" i="6"/>
  <c r="Z71" i="6"/>
  <c r="AD71" i="6"/>
  <c r="F72" i="6"/>
  <c r="J72" i="6"/>
  <c r="N72" i="6"/>
  <c r="R72" i="6"/>
  <c r="V72" i="6"/>
  <c r="Z72" i="6"/>
  <c r="AD72" i="6"/>
  <c r="F73" i="6"/>
  <c r="J73" i="6"/>
  <c r="N73" i="6"/>
  <c r="R73" i="6"/>
  <c r="V73" i="6"/>
  <c r="Z73" i="6"/>
  <c r="AD73" i="6"/>
  <c r="F74" i="6"/>
  <c r="J74" i="6"/>
  <c r="N74" i="6"/>
  <c r="R74" i="6"/>
  <c r="V74" i="6"/>
  <c r="Z74" i="6"/>
  <c r="AD74" i="6"/>
  <c r="F75" i="6"/>
  <c r="J75" i="6"/>
  <c r="R75" i="6"/>
  <c r="V75" i="6"/>
  <c r="Z75" i="6"/>
  <c r="AD75" i="6"/>
  <c r="F76" i="6"/>
  <c r="J76" i="6"/>
  <c r="R76" i="6"/>
  <c r="V76" i="6"/>
  <c r="AD76" i="6"/>
  <c r="F77" i="6"/>
  <c r="F78" i="6"/>
  <c r="D79" i="6"/>
  <c r="E79" i="6"/>
  <c r="F79" i="6"/>
  <c r="H79" i="6"/>
  <c r="I79" i="6"/>
  <c r="L79" i="6"/>
  <c r="M79" i="6"/>
  <c r="P79" i="6"/>
  <c r="Q79" i="6"/>
  <c r="T79" i="6"/>
  <c r="U79" i="6"/>
  <c r="X79" i="6"/>
  <c r="Y79" i="6"/>
  <c r="AB79" i="6"/>
  <c r="AC79" i="6"/>
  <c r="F86" i="6"/>
  <c r="J86" i="6"/>
  <c r="N86" i="6"/>
  <c r="R86" i="6"/>
  <c r="V86" i="6"/>
  <c r="Z86" i="6"/>
  <c r="F87" i="6"/>
  <c r="J87" i="6"/>
  <c r="N87" i="6"/>
  <c r="R87" i="6"/>
  <c r="V87" i="6"/>
  <c r="Z87" i="6"/>
  <c r="F88" i="6"/>
  <c r="J88" i="6"/>
  <c r="N88" i="6"/>
  <c r="R88" i="6"/>
  <c r="V88" i="6"/>
  <c r="Z88" i="6"/>
  <c r="F89" i="6"/>
  <c r="J89" i="6"/>
  <c r="N89" i="6"/>
  <c r="R89" i="6"/>
  <c r="V89" i="6"/>
  <c r="Z89" i="6"/>
  <c r="F90" i="6"/>
  <c r="J90" i="6"/>
  <c r="N90" i="6"/>
  <c r="R90" i="6"/>
  <c r="V90" i="6"/>
  <c r="Z90" i="6"/>
  <c r="N91" i="6"/>
  <c r="R91" i="6"/>
  <c r="V91" i="6"/>
  <c r="Z91" i="6"/>
  <c r="N92" i="6"/>
  <c r="R92" i="6"/>
  <c r="V92" i="6"/>
  <c r="Z92" i="6"/>
  <c r="N93" i="6"/>
  <c r="D94" i="6"/>
  <c r="E94" i="6"/>
  <c r="H94" i="6"/>
  <c r="I94" i="6"/>
  <c r="J94" i="6" s="1"/>
  <c r="L94" i="6"/>
  <c r="M94" i="6"/>
  <c r="P94" i="6"/>
  <c r="Q94" i="6"/>
  <c r="T94" i="6"/>
  <c r="U94" i="6"/>
  <c r="X94" i="6"/>
  <c r="Y94" i="6"/>
  <c r="F101" i="6"/>
  <c r="J101" i="6"/>
  <c r="N101" i="6"/>
  <c r="R101" i="6"/>
  <c r="V101" i="6"/>
  <c r="Z101" i="6"/>
  <c r="F102" i="6"/>
  <c r="J102" i="6"/>
  <c r="N102" i="6"/>
  <c r="R102" i="6"/>
  <c r="V102" i="6"/>
  <c r="Z102" i="6"/>
  <c r="F103" i="6"/>
  <c r="J103" i="6"/>
  <c r="N103" i="6"/>
  <c r="R103" i="6"/>
  <c r="V103" i="6"/>
  <c r="Z103" i="6"/>
  <c r="F104" i="6"/>
  <c r="J104" i="6"/>
  <c r="N104" i="6"/>
  <c r="R104" i="6"/>
  <c r="V104" i="6"/>
  <c r="Z104" i="6"/>
  <c r="F105" i="6"/>
  <c r="J105" i="6"/>
  <c r="N105" i="6"/>
  <c r="R105" i="6"/>
  <c r="V105" i="6"/>
  <c r="Z105" i="6"/>
  <c r="F106" i="6"/>
  <c r="J106" i="6"/>
  <c r="R106" i="6"/>
  <c r="V106" i="6"/>
  <c r="Z106" i="6"/>
  <c r="F107" i="6"/>
  <c r="J107" i="6"/>
  <c r="R107" i="6"/>
  <c r="Z107" i="6"/>
  <c r="F108" i="6"/>
  <c r="J108" i="6"/>
  <c r="Z108" i="6"/>
  <c r="F109" i="6"/>
  <c r="F110" i="6"/>
  <c r="F111" i="6"/>
  <c r="F112" i="6"/>
  <c r="D113" i="6"/>
  <c r="E113" i="6"/>
  <c r="H113" i="6"/>
  <c r="I113" i="6"/>
  <c r="L113" i="6"/>
  <c r="M113" i="6"/>
  <c r="P113" i="6"/>
  <c r="Q113" i="6"/>
  <c r="T113" i="6"/>
  <c r="U113" i="6"/>
  <c r="X113" i="6"/>
  <c r="Y113" i="6"/>
  <c r="F120" i="6"/>
  <c r="J120" i="6"/>
  <c r="N120" i="6"/>
  <c r="R120" i="6"/>
  <c r="V120" i="6"/>
  <c r="Z120" i="6"/>
  <c r="AD120" i="6"/>
  <c r="AH120" i="6"/>
  <c r="F121" i="6"/>
  <c r="J121" i="6"/>
  <c r="N121" i="6"/>
  <c r="R121" i="6"/>
  <c r="V121" i="6"/>
  <c r="Z121" i="6"/>
  <c r="AD121" i="6"/>
  <c r="AH121" i="6"/>
  <c r="F122" i="6"/>
  <c r="J122" i="6"/>
  <c r="N122" i="6"/>
  <c r="R122" i="6"/>
  <c r="V122" i="6"/>
  <c r="Z122" i="6"/>
  <c r="AD122" i="6"/>
  <c r="AH122" i="6"/>
  <c r="F123" i="6"/>
  <c r="J123" i="6"/>
  <c r="N123" i="6"/>
  <c r="R123" i="6"/>
  <c r="V123" i="6"/>
  <c r="Z123" i="6"/>
  <c r="AD123" i="6"/>
  <c r="AH123" i="6"/>
  <c r="F124" i="6"/>
  <c r="J124" i="6"/>
  <c r="N124" i="6"/>
  <c r="R124" i="6"/>
  <c r="V124" i="6"/>
  <c r="Z124" i="6"/>
  <c r="AD124" i="6"/>
  <c r="AH124" i="6"/>
  <c r="F125" i="6"/>
  <c r="J125" i="6"/>
  <c r="N125" i="6"/>
  <c r="R125" i="6"/>
  <c r="Z125" i="6"/>
  <c r="AD125" i="6"/>
  <c r="AH125" i="6"/>
  <c r="F126" i="6"/>
  <c r="J126" i="6"/>
  <c r="N126" i="6"/>
  <c r="R126" i="6"/>
  <c r="Z126" i="6"/>
  <c r="AH126" i="6"/>
  <c r="F127" i="6"/>
  <c r="J127" i="6"/>
  <c r="F128" i="6"/>
  <c r="F129" i="6"/>
  <c r="D130" i="6"/>
  <c r="F130" i="6" s="1"/>
  <c r="E130" i="6"/>
  <c r="H130" i="6"/>
  <c r="I130" i="6"/>
  <c r="L130" i="6"/>
  <c r="M130" i="6"/>
  <c r="P130" i="6"/>
  <c r="Q130" i="6"/>
  <c r="T130" i="6"/>
  <c r="U130" i="6"/>
  <c r="X130" i="6"/>
  <c r="Y130" i="6"/>
  <c r="AB130" i="6"/>
  <c r="AC130" i="6"/>
  <c r="AF130" i="6"/>
  <c r="AG130" i="6"/>
  <c r="AD30" i="46" l="1"/>
  <c r="Q59" i="34"/>
  <c r="V54" i="46"/>
  <c r="V55" i="46"/>
  <c r="BU294" i="20"/>
  <c r="BT292" i="20"/>
  <c r="BT287" i="20"/>
  <c r="BU286" i="20"/>
  <c r="BU278" i="20"/>
  <c r="BT271" i="20"/>
  <c r="BT268" i="20"/>
  <c r="BT265" i="20"/>
  <c r="BU263" i="20"/>
  <c r="CJ219" i="20"/>
  <c r="CK212" i="20"/>
  <c r="CJ203" i="20"/>
  <c r="CJ187" i="20"/>
  <c r="CJ171" i="20"/>
  <c r="CH89" i="20"/>
  <c r="BT293" i="20"/>
  <c r="BU288" i="20"/>
  <c r="BU287" i="20"/>
  <c r="BT285" i="20"/>
  <c r="BU280" i="20"/>
  <c r="BT277" i="20"/>
  <c r="BU272" i="20"/>
  <c r="BU271" i="20"/>
  <c r="BT269" i="20"/>
  <c r="BU259" i="20"/>
  <c r="BT250" i="20"/>
  <c r="BT234" i="20"/>
  <c r="CJ215" i="20"/>
  <c r="CJ199" i="20"/>
  <c r="CK187" i="20"/>
  <c r="CJ183" i="20"/>
  <c r="CK176" i="20"/>
  <c r="CK171" i="20"/>
  <c r="CI100" i="20"/>
  <c r="CI92" i="20"/>
  <c r="CI89" i="20"/>
  <c r="CH69" i="20"/>
  <c r="CH61" i="20"/>
  <c r="CH53" i="20"/>
  <c r="CH45" i="20"/>
  <c r="CH81" i="20"/>
  <c r="CH73" i="20"/>
  <c r="U310" i="20"/>
  <c r="BT291" i="20"/>
  <c r="BU290" i="20"/>
  <c r="BT288" i="20"/>
  <c r="BT283" i="20"/>
  <c r="BU282" i="20"/>
  <c r="BT280" i="20"/>
  <c r="BT275" i="20"/>
  <c r="BU274" i="20"/>
  <c r="BT272" i="20"/>
  <c r="BT267" i="20"/>
  <c r="BU266" i="20"/>
  <c r="BT262" i="20"/>
  <c r="BT246" i="20"/>
  <c r="BU239" i="20"/>
  <c r="CJ227" i="20"/>
  <c r="CK220" i="20"/>
  <c r="CJ211" i="20"/>
  <c r="CJ195" i="20"/>
  <c r="CK188" i="20"/>
  <c r="CJ179" i="20"/>
  <c r="CH101" i="20"/>
  <c r="CH93" i="20"/>
  <c r="CH85" i="20"/>
  <c r="CH77" i="20"/>
  <c r="CH70" i="20"/>
  <c r="CI56" i="20"/>
  <c r="BT284" i="20"/>
  <c r="BT279" i="20"/>
  <c r="BT276" i="20"/>
  <c r="BU270" i="20"/>
  <c r="BT254" i="20"/>
  <c r="BT238" i="20"/>
  <c r="CK180" i="20"/>
  <c r="CH97" i="20"/>
  <c r="BT294" i="20"/>
  <c r="BU292" i="20"/>
  <c r="BT289" i="20"/>
  <c r="BT286" i="20"/>
  <c r="BU284" i="20"/>
  <c r="BT281" i="20"/>
  <c r="BT278" i="20"/>
  <c r="BU276" i="20"/>
  <c r="BT273" i="20"/>
  <c r="BT270" i="20"/>
  <c r="BU268" i="20"/>
  <c r="BT258" i="20"/>
  <c r="BU251" i="20"/>
  <c r="BT242" i="20"/>
  <c r="CJ223" i="20"/>
  <c r="CK216" i="20"/>
  <c r="CJ207" i="20"/>
  <c r="CJ191" i="20"/>
  <c r="CJ175" i="20"/>
  <c r="CC157" i="20"/>
  <c r="CI88" i="20"/>
  <c r="CI80" i="20"/>
  <c r="CH65" i="20"/>
  <c r="CH57" i="20"/>
  <c r="CH49" i="20"/>
  <c r="Y35" i="20"/>
  <c r="BU253" i="20"/>
  <c r="BU245" i="20"/>
  <c r="BU241" i="20"/>
  <c r="CK230" i="20"/>
  <c r="CK222" i="20"/>
  <c r="CK210" i="20"/>
  <c r="CK178" i="20"/>
  <c r="CD149" i="20"/>
  <c r="CD140" i="20"/>
  <c r="CC140" i="20"/>
  <c r="CD133" i="20"/>
  <c r="CD117" i="20"/>
  <c r="CD108" i="20"/>
  <c r="CC108" i="20"/>
  <c r="CH84" i="20"/>
  <c r="CH76" i="20"/>
  <c r="CH72" i="20"/>
  <c r="CH68" i="20"/>
  <c r="CH64" i="20"/>
  <c r="CH60" i="20"/>
  <c r="Y36" i="20"/>
  <c r="BT256" i="20"/>
  <c r="BU256" i="20"/>
  <c r="BT255" i="20"/>
  <c r="BT248" i="20"/>
  <c r="BU248" i="20"/>
  <c r="BT247" i="20"/>
  <c r="BT243" i="20"/>
  <c r="BT236" i="20"/>
  <c r="BU236" i="20"/>
  <c r="BT235" i="20"/>
  <c r="CJ229" i="20"/>
  <c r="CK229" i="20"/>
  <c r="CJ228" i="20"/>
  <c r="CJ225" i="20"/>
  <c r="CK225" i="20"/>
  <c r="CJ224" i="20"/>
  <c r="CJ217" i="20"/>
  <c r="CK217" i="20"/>
  <c r="CJ213" i="20"/>
  <c r="CK213" i="20"/>
  <c r="CJ208" i="20"/>
  <c r="CJ204" i="20"/>
  <c r="CJ201" i="20"/>
  <c r="CK201" i="20"/>
  <c r="CJ200" i="20"/>
  <c r="CJ197" i="20"/>
  <c r="CK197" i="20"/>
  <c r="CJ196" i="20"/>
  <c r="CJ193" i="20"/>
  <c r="CK193" i="20"/>
  <c r="CJ192" i="20"/>
  <c r="CJ185" i="20"/>
  <c r="CK185" i="20"/>
  <c r="CJ184" i="20"/>
  <c r="CJ181" i="20"/>
  <c r="CK181" i="20"/>
  <c r="CJ173" i="20"/>
  <c r="CK173" i="20"/>
  <c r="CJ172" i="20"/>
  <c r="CD144" i="20"/>
  <c r="CC144" i="20"/>
  <c r="CD137" i="20"/>
  <c r="CD128" i="20"/>
  <c r="CC128" i="20"/>
  <c r="CD121" i="20"/>
  <c r="CI102" i="20"/>
  <c r="CI98" i="20"/>
  <c r="CI94" i="20"/>
  <c r="CI90" i="20"/>
  <c r="CI84" i="20"/>
  <c r="CI82" i="20"/>
  <c r="CI76" i="20"/>
  <c r="CI68" i="20"/>
  <c r="CI64" i="20"/>
  <c r="CI60" i="20"/>
  <c r="Z37" i="20"/>
  <c r="Z36" i="20"/>
  <c r="BU293" i="20"/>
  <c r="BU289" i="20"/>
  <c r="BU285" i="20"/>
  <c r="BU281" i="20"/>
  <c r="BU277" i="20"/>
  <c r="BU273" i="20"/>
  <c r="BU269" i="20"/>
  <c r="BU255" i="20"/>
  <c r="BU247" i="20"/>
  <c r="BU243" i="20"/>
  <c r="BU235" i="20"/>
  <c r="CK228" i="20"/>
  <c r="CK224" i="20"/>
  <c r="CK208" i="20"/>
  <c r="CK204" i="20"/>
  <c r="CK200" i="20"/>
  <c r="CK196" i="20"/>
  <c r="CK192" i="20"/>
  <c r="CK184" i="20"/>
  <c r="CK172" i="20"/>
  <c r="CC166" i="20"/>
  <c r="CD166" i="20"/>
  <c r="CC164" i="20"/>
  <c r="CD164" i="20"/>
  <c r="CD157" i="20"/>
  <c r="CD148" i="20"/>
  <c r="CC148" i="20"/>
  <c r="CD141" i="20"/>
  <c r="CD132" i="20"/>
  <c r="CC132" i="20"/>
  <c r="CD125" i="20"/>
  <c r="CD116" i="20"/>
  <c r="CC116" i="20"/>
  <c r="CD109" i="20"/>
  <c r="Y38" i="20"/>
  <c r="BU261" i="20"/>
  <c r="BU257" i="20"/>
  <c r="BU249" i="20"/>
  <c r="BU237" i="20"/>
  <c r="CK226" i="20"/>
  <c r="CK218" i="20"/>
  <c r="CK214" i="20"/>
  <c r="CK206" i="20"/>
  <c r="CK202" i="20"/>
  <c r="CK198" i="20"/>
  <c r="CK194" i="20"/>
  <c r="CK190" i="20"/>
  <c r="CK186" i="20"/>
  <c r="CK182" i="20"/>
  <c r="CK174" i="20"/>
  <c r="CK170" i="20"/>
  <c r="CC165" i="20"/>
  <c r="CD165" i="20"/>
  <c r="CD156" i="20"/>
  <c r="CC156" i="20"/>
  <c r="CD124" i="20"/>
  <c r="CC124" i="20"/>
  <c r="CH100" i="20"/>
  <c r="CH96" i="20"/>
  <c r="CH92" i="20"/>
  <c r="CH88" i="20"/>
  <c r="CH80" i="20"/>
  <c r="CH56" i="20"/>
  <c r="CH52" i="20"/>
  <c r="CH48" i="20"/>
  <c r="CH44" i="20"/>
  <c r="Z38" i="20"/>
  <c r="BT264" i="20"/>
  <c r="BT263" i="20"/>
  <c r="BT260" i="20"/>
  <c r="BU260" i="20"/>
  <c r="BT259" i="20"/>
  <c r="BT252" i="20"/>
  <c r="BU252" i="20"/>
  <c r="BT251" i="20"/>
  <c r="BT244" i="20"/>
  <c r="BU244" i="20"/>
  <c r="BT240" i="20"/>
  <c r="BU240" i="20"/>
  <c r="BT239" i="20"/>
  <c r="CJ221" i="20"/>
  <c r="CK221" i="20"/>
  <c r="CJ220" i="20"/>
  <c r="CJ216" i="20"/>
  <c r="CJ212" i="20"/>
  <c r="CJ209" i="20"/>
  <c r="CK209" i="20"/>
  <c r="CJ205" i="20"/>
  <c r="CK205" i="20"/>
  <c r="CJ189" i="20"/>
  <c r="CK189" i="20"/>
  <c r="CJ188" i="20"/>
  <c r="CJ180" i="20"/>
  <c r="CJ177" i="20"/>
  <c r="CK177" i="20"/>
  <c r="CJ176" i="20"/>
  <c r="CC162" i="20"/>
  <c r="CD162" i="20"/>
  <c r="CC160" i="20"/>
  <c r="CD160" i="20"/>
  <c r="CD153" i="20"/>
  <c r="CD112" i="20"/>
  <c r="CC112" i="20"/>
  <c r="CI96" i="20"/>
  <c r="CI86" i="20"/>
  <c r="CI78" i="20"/>
  <c r="CI72" i="20"/>
  <c r="CI52" i="20"/>
  <c r="CI48" i="20"/>
  <c r="CI44" i="20"/>
  <c r="Y37" i="20"/>
  <c r="Z35" i="20"/>
  <c r="BU265" i="20"/>
  <c r="BT261" i="20"/>
  <c r="BT257" i="20"/>
  <c r="BT253" i="20"/>
  <c r="BT249" i="20"/>
  <c r="BT245" i="20"/>
  <c r="BT241" i="20"/>
  <c r="BT237" i="20"/>
  <c r="CJ230" i="20"/>
  <c r="CJ226" i="20"/>
  <c r="CJ222" i="20"/>
  <c r="CJ218" i="20"/>
  <c r="CJ214" i="20"/>
  <c r="CJ210" i="20"/>
  <c r="CJ206" i="20"/>
  <c r="CJ202" i="20"/>
  <c r="CJ198" i="20"/>
  <c r="CJ194" i="20"/>
  <c r="CJ190" i="20"/>
  <c r="CJ186" i="20"/>
  <c r="CJ182" i="20"/>
  <c r="CJ178" i="20"/>
  <c r="CJ174" i="20"/>
  <c r="CJ170" i="20"/>
  <c r="CC163" i="20"/>
  <c r="CD163" i="20"/>
  <c r="CC161" i="20"/>
  <c r="CD161" i="20"/>
  <c r="CD152" i="20"/>
  <c r="CC152" i="20"/>
  <c r="CC149" i="20"/>
  <c r="CD145" i="20"/>
  <c r="CD136" i="20"/>
  <c r="CC136" i="20"/>
  <c r="CC133" i="20"/>
  <c r="CD129" i="20"/>
  <c r="CD120" i="20"/>
  <c r="CC120" i="20"/>
  <c r="CC117" i="20"/>
  <c r="CD113" i="20"/>
  <c r="CD158" i="20"/>
  <c r="CD154" i="20"/>
  <c r="CD150" i="20"/>
  <c r="CD146" i="20"/>
  <c r="CD142" i="20"/>
  <c r="CD138" i="20"/>
  <c r="CD134" i="20"/>
  <c r="CD130" i="20"/>
  <c r="CD126" i="20"/>
  <c r="CD122" i="20"/>
  <c r="CD118" i="20"/>
  <c r="CD114" i="20"/>
  <c r="CD110" i="20"/>
  <c r="CD106" i="20"/>
  <c r="CH99" i="20"/>
  <c r="CI99" i="20"/>
  <c r="CH95" i="20"/>
  <c r="CI95" i="20"/>
  <c r="CH91" i="20"/>
  <c r="CI91" i="20"/>
  <c r="CH87" i="20"/>
  <c r="CI87" i="20"/>
  <c r="CH83" i="20"/>
  <c r="CI83" i="20"/>
  <c r="CH79" i="20"/>
  <c r="CI79" i="20"/>
  <c r="CH75" i="20"/>
  <c r="CI75" i="20"/>
  <c r="CI74" i="20"/>
  <c r="CI71" i="20"/>
  <c r="CI70" i="20"/>
  <c r="CI67" i="20"/>
  <c r="CI66" i="20"/>
  <c r="CI63" i="20"/>
  <c r="CI62" i="20"/>
  <c r="CI59" i="20"/>
  <c r="CI58" i="20"/>
  <c r="CI55" i="20"/>
  <c r="CI54" i="20"/>
  <c r="CI51" i="20"/>
  <c r="CI50" i="20"/>
  <c r="CI47" i="20"/>
  <c r="CI46" i="20"/>
  <c r="CI43" i="20"/>
  <c r="CI42" i="20"/>
  <c r="CD159" i="20"/>
  <c r="CD155" i="20"/>
  <c r="CD151" i="20"/>
  <c r="CD147" i="20"/>
  <c r="CD143" i="20"/>
  <c r="CD139" i="20"/>
  <c r="CD135" i="20"/>
  <c r="CD131" i="20"/>
  <c r="CD127" i="20"/>
  <c r="CD123" i="20"/>
  <c r="CD119" i="20"/>
  <c r="CD115" i="20"/>
  <c r="CD111" i="20"/>
  <c r="CD107" i="20"/>
  <c r="CH71" i="20"/>
  <c r="CH67" i="20"/>
  <c r="CH63" i="20"/>
  <c r="CH59" i="20"/>
  <c r="CH55" i="20"/>
  <c r="CH51" i="20"/>
  <c r="CH47" i="20"/>
  <c r="CH43" i="20"/>
  <c r="Z152" i="17"/>
  <c r="Z153" i="17"/>
  <c r="AH209" i="17"/>
  <c r="V196" i="17"/>
  <c r="V195" i="17"/>
  <c r="Z135" i="17"/>
  <c r="Z136" i="17"/>
  <c r="V167" i="17"/>
  <c r="V168" i="17"/>
  <c r="AH210" i="17"/>
  <c r="AW131" i="17"/>
  <c r="AV120" i="17"/>
  <c r="AV112" i="17"/>
  <c r="AV104" i="17"/>
  <c r="Z180" i="17"/>
  <c r="AV127" i="17"/>
  <c r="AV131" i="17"/>
  <c r="AW128" i="17"/>
  <c r="AV132" i="17"/>
  <c r="AW126" i="17"/>
  <c r="AV124" i="17"/>
  <c r="AV116" i="17"/>
  <c r="AV108" i="17"/>
  <c r="AI99" i="17"/>
  <c r="AI97" i="17"/>
  <c r="AI95" i="17"/>
  <c r="AI93" i="17"/>
  <c r="AI91" i="17"/>
  <c r="AI89" i="17"/>
  <c r="AI87" i="17"/>
  <c r="AI85" i="17"/>
  <c r="AI83" i="17"/>
  <c r="AI81" i="17"/>
  <c r="AI79" i="17"/>
  <c r="AI77" i="17"/>
  <c r="AI75" i="17"/>
  <c r="AI73" i="17"/>
  <c r="AI71" i="17"/>
  <c r="AW129" i="17"/>
  <c r="AV123" i="17"/>
  <c r="AV119" i="17"/>
  <c r="AV115" i="17"/>
  <c r="AV111" i="17"/>
  <c r="AV107" i="17"/>
  <c r="AV103" i="17"/>
  <c r="AJ98" i="17"/>
  <c r="AJ96" i="17"/>
  <c r="AJ94" i="17"/>
  <c r="AJ92" i="17"/>
  <c r="AJ90" i="17"/>
  <c r="AJ88" i="17"/>
  <c r="AJ86" i="17"/>
  <c r="AJ84" i="17"/>
  <c r="AJ82" i="17"/>
  <c r="AJ80" i="17"/>
  <c r="AJ78" i="17"/>
  <c r="AJ76" i="17"/>
  <c r="AJ74" i="17"/>
  <c r="AJ72" i="17"/>
  <c r="AJ70" i="17"/>
  <c r="AV126" i="17"/>
  <c r="AW125" i="17"/>
  <c r="AW123" i="17"/>
  <c r="AV122" i="17"/>
  <c r="AW122" i="17"/>
  <c r="AW121" i="17"/>
  <c r="AW119" i="17"/>
  <c r="AV118" i="17"/>
  <c r="AW118" i="17"/>
  <c r="AW117" i="17"/>
  <c r="AW115" i="17"/>
  <c r="AV114" i="17"/>
  <c r="AW114" i="17"/>
  <c r="AW113" i="17"/>
  <c r="AW111" i="17"/>
  <c r="AV110" i="17"/>
  <c r="AW110" i="17"/>
  <c r="AW109" i="17"/>
  <c r="AW107" i="17"/>
  <c r="AV106" i="17"/>
  <c r="AW106" i="17"/>
  <c r="AW105" i="17"/>
  <c r="AW103" i="17"/>
  <c r="AI98" i="17"/>
  <c r="AI96" i="17"/>
  <c r="AI94" i="17"/>
  <c r="AI92" i="17"/>
  <c r="AI90" i="17"/>
  <c r="AI88" i="17"/>
  <c r="AI86" i="17"/>
  <c r="AI84" i="17"/>
  <c r="AI82" i="17"/>
  <c r="AI80" i="17"/>
  <c r="AI78" i="17"/>
  <c r="AI76" i="17"/>
  <c r="AI74" i="17"/>
  <c r="AI72" i="17"/>
  <c r="AI70" i="17"/>
  <c r="AV130" i="17"/>
  <c r="AW130" i="17"/>
  <c r="AV129" i="17"/>
  <c r="AJ99" i="17"/>
  <c r="AJ97" i="17"/>
  <c r="AJ95" i="17"/>
  <c r="AJ93" i="17"/>
  <c r="AJ91" i="17"/>
  <c r="AJ89" i="17"/>
  <c r="AJ87" i="17"/>
  <c r="AJ85" i="17"/>
  <c r="AJ83" i="17"/>
  <c r="AJ81" i="17"/>
  <c r="AJ79" i="17"/>
  <c r="AJ77" i="17"/>
  <c r="AJ75" i="17"/>
  <c r="AJ73" i="17"/>
  <c r="AJ71" i="17"/>
  <c r="G30" i="14"/>
  <c r="S36" i="14"/>
  <c r="G31" i="14"/>
  <c r="H30" i="14"/>
  <c r="R36" i="14"/>
  <c r="R37" i="14"/>
  <c r="S37" i="14"/>
  <c r="G32" i="14"/>
  <c r="H32" i="14"/>
  <c r="H31" i="14"/>
  <c r="S27" i="11"/>
  <c r="AC151" i="7"/>
  <c r="AC147" i="7"/>
  <c r="AC143" i="7"/>
  <c r="Y135" i="7"/>
  <c r="Y131" i="7"/>
  <c r="Y127" i="7"/>
  <c r="X171" i="7"/>
  <c r="X170" i="7"/>
  <c r="X169" i="7"/>
  <c r="X168" i="7"/>
  <c r="X167" i="7"/>
  <c r="X166" i="7"/>
  <c r="X165" i="7"/>
  <c r="X164" i="7"/>
  <c r="X163" i="7"/>
  <c r="X162" i="7"/>
  <c r="X161" i="7"/>
  <c r="X160" i="7"/>
  <c r="X159" i="7"/>
  <c r="AC154" i="7"/>
  <c r="AC150" i="7"/>
  <c r="AC146" i="7"/>
  <c r="AC142" i="7"/>
  <c r="Y134" i="7"/>
  <c r="Y130" i="7"/>
  <c r="Y126" i="7"/>
  <c r="J238" i="6"/>
  <c r="F238" i="6"/>
  <c r="N94" i="6"/>
  <c r="N63" i="6"/>
  <c r="F94" i="6"/>
  <c r="AH130" i="6"/>
  <c r="J130" i="6"/>
  <c r="V113" i="6"/>
  <c r="F113" i="6"/>
  <c r="V130" i="6"/>
  <c r="Z94" i="6"/>
  <c r="V79" i="6"/>
  <c r="V48" i="6"/>
  <c r="R113" i="6"/>
  <c r="J113" i="6"/>
  <c r="R63" i="6"/>
  <c r="AD130" i="6"/>
  <c r="N130" i="6"/>
  <c r="R94" i="6"/>
  <c r="AD79" i="6"/>
  <c r="F63" i="6"/>
  <c r="Z130" i="6"/>
  <c r="Z79" i="6"/>
  <c r="R79" i="6"/>
  <c r="J79" i="6"/>
  <c r="R48" i="6"/>
  <c r="Z113" i="6"/>
  <c r="N113" i="6"/>
  <c r="V94" i="6"/>
  <c r="Z82" i="6" s="1"/>
  <c r="V63" i="6"/>
  <c r="V52" i="6" s="1"/>
  <c r="J63" i="6"/>
  <c r="N48" i="6"/>
  <c r="R130" i="6"/>
  <c r="N79" i="6"/>
  <c r="J48" i="6"/>
  <c r="Z98" i="6"/>
  <c r="Z97" i="6" l="1"/>
  <c r="V51" i="6"/>
  <c r="AH116" i="6"/>
  <c r="AD66" i="6"/>
  <c r="AH117" i="6"/>
  <c r="V38" i="6"/>
  <c r="AD67" i="6"/>
  <c r="V37" i="6"/>
  <c r="Z83" i="6"/>
  <c r="O5" i="24"/>
  <c r="P5" i="24"/>
  <c r="O6" i="24"/>
  <c r="P6" i="24"/>
  <c r="D7" i="24"/>
  <c r="E7" i="24"/>
  <c r="F7" i="24"/>
  <c r="G7" i="24"/>
  <c r="H7" i="24"/>
  <c r="I7" i="24"/>
  <c r="J7" i="24"/>
  <c r="K7" i="24"/>
  <c r="L7" i="24"/>
  <c r="M7" i="24"/>
  <c r="N7" i="24"/>
  <c r="Q12" i="24"/>
  <c r="R12" i="24"/>
  <c r="Q13" i="24"/>
  <c r="R13" i="24"/>
  <c r="D14" i="24"/>
  <c r="E14" i="24"/>
  <c r="F14" i="24"/>
  <c r="G14" i="24"/>
  <c r="H14" i="24"/>
  <c r="I14" i="24"/>
  <c r="J14" i="24"/>
  <c r="K14" i="24"/>
  <c r="L14" i="24"/>
  <c r="M14" i="24"/>
  <c r="N14" i="24"/>
  <c r="O14" i="24"/>
  <c r="P14" i="24"/>
  <c r="P18" i="24"/>
  <c r="Q18" i="24"/>
  <c r="P19" i="24"/>
  <c r="Q19" i="24"/>
  <c r="P20" i="24"/>
  <c r="Q20" i="24"/>
  <c r="D12" i="20"/>
  <c r="E12" i="20"/>
  <c r="F12" i="20"/>
  <c r="G12" i="20"/>
  <c r="D13" i="20"/>
  <c r="E13" i="20"/>
  <c r="F13" i="20"/>
  <c r="G13" i="20"/>
  <c r="D14" i="20"/>
  <c r="E14" i="20"/>
  <c r="F14" i="20"/>
  <c r="G14" i="20"/>
  <c r="D15" i="20"/>
  <c r="E15" i="20"/>
  <c r="F15" i="20"/>
  <c r="G15" i="20"/>
  <c r="M12" i="20"/>
  <c r="N12" i="20"/>
  <c r="O12" i="20"/>
  <c r="P12" i="20"/>
  <c r="Q12" i="20"/>
  <c r="R12" i="20"/>
  <c r="M13" i="20"/>
  <c r="N13" i="20"/>
  <c r="O13" i="20"/>
  <c r="P13" i="20"/>
  <c r="Q13" i="20"/>
  <c r="R13" i="20"/>
  <c r="S12" i="20" l="1"/>
  <c r="T12" i="20"/>
  <c r="I14" i="20"/>
  <c r="I12" i="20"/>
  <c r="O7" i="24"/>
  <c r="Q14" i="24"/>
  <c r="P7" i="24"/>
  <c r="R14" i="24"/>
  <c r="I15" i="20"/>
  <c r="H14" i="20"/>
  <c r="H12" i="20"/>
  <c r="H13" i="20"/>
  <c r="I13" i="20"/>
  <c r="S13" i="20"/>
  <c r="H15" i="20"/>
  <c r="T13" i="20"/>
  <c r="W4" i="17"/>
  <c r="X4" i="17"/>
  <c r="Y4" i="17"/>
  <c r="Z4" i="17"/>
  <c r="AA4" i="17"/>
  <c r="AB4" i="17"/>
  <c r="AC4" i="17"/>
  <c r="AD4" i="17"/>
  <c r="AE4" i="17"/>
  <c r="AF4" i="17"/>
  <c r="AG4" i="17"/>
  <c r="AH4" i="17"/>
  <c r="AI4" i="17"/>
  <c r="AJ4" i="17"/>
  <c r="AK4" i="17"/>
  <c r="AL4" i="17"/>
  <c r="AM4" i="17"/>
  <c r="BI4" i="17"/>
  <c r="BJ4" i="17"/>
  <c r="W5" i="17"/>
  <c r="X5" i="17"/>
  <c r="Y5" i="17"/>
  <c r="Z5" i="17"/>
  <c r="AA5" i="17"/>
  <c r="AB5" i="17"/>
  <c r="AC5" i="17"/>
  <c r="AD5" i="17"/>
  <c r="AE5" i="17"/>
  <c r="AF5" i="17"/>
  <c r="AG5" i="17"/>
  <c r="AH5" i="17"/>
  <c r="AI5" i="17"/>
  <c r="AJ5" i="17"/>
  <c r="AK5" i="17"/>
  <c r="AL5" i="17"/>
  <c r="AM5" i="17"/>
  <c r="BI5" i="17"/>
  <c r="BJ5" i="17"/>
  <c r="W6" i="17"/>
  <c r="X6" i="17"/>
  <c r="Y6" i="17"/>
  <c r="Z6" i="17"/>
  <c r="AA6" i="17"/>
  <c r="AB6" i="17"/>
  <c r="AC6" i="17"/>
  <c r="AD6" i="17"/>
  <c r="AE6" i="17"/>
  <c r="AF6" i="17"/>
  <c r="AG6" i="17"/>
  <c r="AH6" i="17"/>
  <c r="AI6" i="17"/>
  <c r="AJ6" i="17"/>
  <c r="AK6" i="17"/>
  <c r="AL6" i="17"/>
  <c r="AM6" i="17"/>
  <c r="BI6" i="17"/>
  <c r="BJ6" i="17"/>
  <c r="W7" i="17"/>
  <c r="X7" i="17"/>
  <c r="Y7" i="17"/>
  <c r="Z7" i="17"/>
  <c r="AA7" i="17"/>
  <c r="AB7" i="17"/>
  <c r="AC7" i="17"/>
  <c r="AD7" i="17"/>
  <c r="AE7" i="17"/>
  <c r="AF7" i="17"/>
  <c r="AG7" i="17"/>
  <c r="AH7" i="17"/>
  <c r="AI7" i="17"/>
  <c r="AJ7" i="17"/>
  <c r="AK7" i="17"/>
  <c r="AL7" i="17"/>
  <c r="AM7" i="17"/>
  <c r="BI7" i="17"/>
  <c r="BJ7" i="17"/>
  <c r="W8" i="17"/>
  <c r="X8" i="17"/>
  <c r="Y8" i="17"/>
  <c r="Z8" i="17"/>
  <c r="AA8" i="17"/>
  <c r="AB8" i="17"/>
  <c r="AC8" i="17"/>
  <c r="AD8" i="17"/>
  <c r="AE8" i="17"/>
  <c r="AF8" i="17"/>
  <c r="AG8" i="17"/>
  <c r="AH8" i="17"/>
  <c r="AI8" i="17"/>
  <c r="AJ8" i="17"/>
  <c r="AK8" i="17"/>
  <c r="AL8" i="17"/>
  <c r="AM8" i="17"/>
  <c r="BI8" i="17"/>
  <c r="BJ8" i="17"/>
  <c r="W9" i="17"/>
  <c r="X9" i="17"/>
  <c r="Y9" i="17"/>
  <c r="Z9" i="17"/>
  <c r="AA9" i="17"/>
  <c r="AB9" i="17"/>
  <c r="AC9" i="17"/>
  <c r="AD9" i="17"/>
  <c r="AE9" i="17"/>
  <c r="AF9" i="17"/>
  <c r="AG9" i="17"/>
  <c r="AH9" i="17"/>
  <c r="AI9" i="17"/>
  <c r="AJ9" i="17"/>
  <c r="AK9" i="17"/>
  <c r="AL9" i="17"/>
  <c r="AM9" i="17"/>
  <c r="BI9" i="17"/>
  <c r="BJ9" i="17"/>
  <c r="W10" i="17"/>
  <c r="X10" i="17"/>
  <c r="Y10" i="17"/>
  <c r="Z10" i="17"/>
  <c r="AA10" i="17"/>
  <c r="AB10" i="17"/>
  <c r="AC10" i="17"/>
  <c r="AD10" i="17"/>
  <c r="AE10" i="17"/>
  <c r="AF10" i="17"/>
  <c r="AG10" i="17"/>
  <c r="AH10" i="17"/>
  <c r="AI10" i="17"/>
  <c r="AJ10" i="17"/>
  <c r="AK10" i="17"/>
  <c r="AL10" i="17"/>
  <c r="AM10" i="17"/>
  <c r="BI10" i="17"/>
  <c r="BJ10" i="17"/>
  <c r="W11" i="17"/>
  <c r="X11" i="17"/>
  <c r="Y11" i="17"/>
  <c r="Z11" i="17"/>
  <c r="AA11" i="17"/>
  <c r="AB11" i="17"/>
  <c r="AC11" i="17"/>
  <c r="AD11" i="17"/>
  <c r="AE11" i="17"/>
  <c r="AF11" i="17"/>
  <c r="AG11" i="17"/>
  <c r="AH11" i="17"/>
  <c r="AI11" i="17"/>
  <c r="AJ11" i="17"/>
  <c r="AK11" i="17"/>
  <c r="AL11" i="17"/>
  <c r="AM11" i="17"/>
  <c r="BI11" i="17"/>
  <c r="BJ11" i="17"/>
  <c r="W12" i="17"/>
  <c r="X12" i="17"/>
  <c r="Y12" i="17"/>
  <c r="Z12" i="17"/>
  <c r="AA12" i="17"/>
  <c r="AB12" i="17"/>
  <c r="AC12" i="17"/>
  <c r="AD12" i="17"/>
  <c r="AE12" i="17"/>
  <c r="AF12" i="17"/>
  <c r="AG12" i="17"/>
  <c r="AH12" i="17"/>
  <c r="AI12" i="17"/>
  <c r="AJ12" i="17"/>
  <c r="AK12" i="17"/>
  <c r="AL12" i="17"/>
  <c r="AM12" i="17"/>
  <c r="BI12" i="17"/>
  <c r="BJ12" i="17"/>
  <c r="W13" i="17"/>
  <c r="X13" i="17"/>
  <c r="Y13" i="17"/>
  <c r="Z13" i="17"/>
  <c r="AA13" i="17"/>
  <c r="AB13" i="17"/>
  <c r="AC13" i="17"/>
  <c r="AD13" i="17"/>
  <c r="AE13" i="17"/>
  <c r="AF13" i="17"/>
  <c r="AG13" i="17"/>
  <c r="AH13" i="17"/>
  <c r="AI13" i="17"/>
  <c r="AJ13" i="17"/>
  <c r="AK13" i="17"/>
  <c r="AL13" i="17"/>
  <c r="AM13" i="17"/>
  <c r="BI13" i="17"/>
  <c r="BJ13" i="17"/>
  <c r="W14" i="17"/>
  <c r="X14" i="17"/>
  <c r="Y14" i="17"/>
  <c r="Z14" i="17"/>
  <c r="AA14" i="17"/>
  <c r="AB14" i="17"/>
  <c r="AC14" i="17"/>
  <c r="AD14" i="17"/>
  <c r="AE14" i="17"/>
  <c r="AF14" i="17"/>
  <c r="AG14" i="17"/>
  <c r="AH14" i="17"/>
  <c r="AI14" i="17"/>
  <c r="AJ14" i="17"/>
  <c r="AK14" i="17"/>
  <c r="AL14" i="17"/>
  <c r="AM14" i="17"/>
  <c r="BI14" i="17"/>
  <c r="BJ14" i="17"/>
  <c r="W15" i="17"/>
  <c r="X15" i="17"/>
  <c r="Y15" i="17"/>
  <c r="Z15" i="17"/>
  <c r="AA15" i="17"/>
  <c r="AB15" i="17"/>
  <c r="AC15" i="17"/>
  <c r="AD15" i="17"/>
  <c r="AE15" i="17"/>
  <c r="AF15" i="17"/>
  <c r="AG15" i="17"/>
  <c r="AH15" i="17"/>
  <c r="AI15" i="17"/>
  <c r="AJ15" i="17"/>
  <c r="AK15" i="17"/>
  <c r="AL15" i="17"/>
  <c r="AM15" i="17"/>
  <c r="BI15" i="17"/>
  <c r="BJ15" i="17"/>
  <c r="W16" i="17"/>
  <c r="X16" i="17"/>
  <c r="Y16" i="17"/>
  <c r="Z16" i="17"/>
  <c r="AA16" i="17"/>
  <c r="AB16" i="17"/>
  <c r="AC16" i="17"/>
  <c r="AD16" i="17"/>
  <c r="AE16" i="17"/>
  <c r="AF16" i="17"/>
  <c r="AG16" i="17"/>
  <c r="AH16" i="17"/>
  <c r="AI16" i="17"/>
  <c r="AJ16" i="17"/>
  <c r="AK16" i="17"/>
  <c r="AL16" i="17"/>
  <c r="AM16" i="17"/>
  <c r="BI16" i="17"/>
  <c r="BJ16" i="17"/>
  <c r="W17" i="17"/>
  <c r="X17" i="17"/>
  <c r="Y17" i="17"/>
  <c r="Z17" i="17"/>
  <c r="AA17" i="17"/>
  <c r="AB17" i="17"/>
  <c r="AC17" i="17"/>
  <c r="AD17" i="17"/>
  <c r="AE17" i="17"/>
  <c r="AF17" i="17"/>
  <c r="AG17" i="17"/>
  <c r="AH17" i="17"/>
  <c r="AI17" i="17"/>
  <c r="AJ17" i="17"/>
  <c r="AK17" i="17"/>
  <c r="AL17" i="17"/>
  <c r="AM17" i="17"/>
  <c r="BI17" i="17"/>
  <c r="BJ17" i="17"/>
  <c r="W18" i="17"/>
  <c r="X18" i="17"/>
  <c r="Y18" i="17"/>
  <c r="Z18" i="17"/>
  <c r="AA18" i="17"/>
  <c r="AB18" i="17"/>
  <c r="AC18" i="17"/>
  <c r="AD18" i="17"/>
  <c r="AE18" i="17"/>
  <c r="AF18" i="17"/>
  <c r="AG18" i="17"/>
  <c r="AH18" i="17"/>
  <c r="AI18" i="17"/>
  <c r="AJ18" i="17"/>
  <c r="AK18" i="17"/>
  <c r="AL18" i="17"/>
  <c r="AM18" i="17"/>
  <c r="BI18" i="17"/>
  <c r="BJ18" i="17"/>
  <c r="W19" i="17"/>
  <c r="X19" i="17"/>
  <c r="Y19" i="17"/>
  <c r="Z19" i="17"/>
  <c r="AA19" i="17"/>
  <c r="AB19" i="17"/>
  <c r="AC19" i="17"/>
  <c r="AD19" i="17"/>
  <c r="AE19" i="17"/>
  <c r="AF19" i="17"/>
  <c r="AG19" i="17"/>
  <c r="AH19" i="17"/>
  <c r="AI19" i="17"/>
  <c r="AJ19" i="17"/>
  <c r="AK19" i="17"/>
  <c r="AL19" i="17"/>
  <c r="AM19" i="17"/>
  <c r="BI19" i="17"/>
  <c r="BJ19" i="17"/>
  <c r="W20" i="17"/>
  <c r="X20" i="17"/>
  <c r="Y20" i="17"/>
  <c r="Z20" i="17"/>
  <c r="AA20" i="17"/>
  <c r="AB20" i="17"/>
  <c r="AC20" i="17"/>
  <c r="AD20" i="17"/>
  <c r="AE20" i="17"/>
  <c r="AF20" i="17"/>
  <c r="AG20" i="17"/>
  <c r="AH20" i="17"/>
  <c r="AI20" i="17"/>
  <c r="AJ20" i="17"/>
  <c r="AK20" i="17"/>
  <c r="AL20" i="17"/>
  <c r="AM20" i="17"/>
  <c r="BI20" i="17"/>
  <c r="BJ20" i="17"/>
  <c r="W21" i="17"/>
  <c r="X21" i="17"/>
  <c r="Y21" i="17"/>
  <c r="Z21" i="17"/>
  <c r="AA21" i="17"/>
  <c r="AB21" i="17"/>
  <c r="AC21" i="17"/>
  <c r="AD21" i="17"/>
  <c r="AE21" i="17"/>
  <c r="AF21" i="17"/>
  <c r="AG21" i="17"/>
  <c r="AH21" i="17"/>
  <c r="AI21" i="17"/>
  <c r="AJ21" i="17"/>
  <c r="AK21" i="17"/>
  <c r="AL21" i="17"/>
  <c r="AM21" i="17"/>
  <c r="BI21" i="17"/>
  <c r="BJ21" i="17"/>
  <c r="W22" i="17"/>
  <c r="X22" i="17"/>
  <c r="Y22" i="17"/>
  <c r="Z22" i="17"/>
  <c r="AA22" i="17"/>
  <c r="AB22" i="17"/>
  <c r="AC22" i="17"/>
  <c r="AD22" i="17"/>
  <c r="AE22" i="17"/>
  <c r="AF22" i="17"/>
  <c r="AG22" i="17"/>
  <c r="AH22" i="17"/>
  <c r="AI22" i="17"/>
  <c r="AJ22" i="17"/>
  <c r="AK22" i="17"/>
  <c r="AL22" i="17"/>
  <c r="AM22" i="17"/>
  <c r="BI22" i="17"/>
  <c r="BJ22" i="17"/>
  <c r="W23" i="17"/>
  <c r="X23" i="17"/>
  <c r="Y23" i="17"/>
  <c r="Z23" i="17"/>
  <c r="AA23" i="17"/>
  <c r="AB23" i="17"/>
  <c r="AC23" i="17"/>
  <c r="AD23" i="17"/>
  <c r="AE23" i="17"/>
  <c r="AF23" i="17"/>
  <c r="AG23" i="17"/>
  <c r="AH23" i="17"/>
  <c r="AI23" i="17"/>
  <c r="AJ23" i="17"/>
  <c r="AK23" i="17"/>
  <c r="AL23" i="17"/>
  <c r="AM23" i="17"/>
  <c r="BI23" i="17"/>
  <c r="BJ23" i="17"/>
  <c r="W24" i="17"/>
  <c r="X24" i="17"/>
  <c r="Y24" i="17"/>
  <c r="Z24" i="17"/>
  <c r="AA24" i="17"/>
  <c r="AB24" i="17"/>
  <c r="AC24" i="17"/>
  <c r="AD24" i="17"/>
  <c r="AE24" i="17"/>
  <c r="AF24" i="17"/>
  <c r="AG24" i="17"/>
  <c r="AH24" i="17"/>
  <c r="AI24" i="17"/>
  <c r="AJ24" i="17"/>
  <c r="AK24" i="17"/>
  <c r="AL24" i="17"/>
  <c r="AM24" i="17"/>
  <c r="BI24" i="17"/>
  <c r="BJ24" i="17"/>
  <c r="D25" i="17"/>
  <c r="W25" i="17" s="1"/>
  <c r="E25" i="17"/>
  <c r="F25" i="17"/>
  <c r="G25" i="17"/>
  <c r="H25" i="17"/>
  <c r="AA25" i="17" s="1"/>
  <c r="I25" i="17"/>
  <c r="AB25" i="17" s="1"/>
  <c r="J25" i="17"/>
  <c r="AC25" i="17" s="1"/>
  <c r="K25" i="17"/>
  <c r="L25" i="17"/>
  <c r="AE25" i="17" s="1"/>
  <c r="M25" i="17"/>
  <c r="AF25" i="17" s="1"/>
  <c r="N25" i="17"/>
  <c r="O25" i="17"/>
  <c r="AH25" i="17" s="1"/>
  <c r="P25" i="17"/>
  <c r="AI25" i="17" s="1"/>
  <c r="Q25" i="17"/>
  <c r="AJ25" i="17" s="1"/>
  <c r="R25" i="17"/>
  <c r="AK25" i="17" s="1"/>
  <c r="S25" i="17"/>
  <c r="T25" i="17"/>
  <c r="AM25" i="17" s="1"/>
  <c r="X25" i="17"/>
  <c r="Y25" i="17"/>
  <c r="Z25" i="17"/>
  <c r="AD25" i="17"/>
  <c r="AG25" i="17"/>
  <c r="AL25" i="17"/>
  <c r="BI25" i="17"/>
  <c r="BJ25" i="17"/>
  <c r="W26" i="17"/>
  <c r="X26" i="17"/>
  <c r="Y26" i="17"/>
  <c r="Z26" i="17"/>
  <c r="AA26" i="17"/>
  <c r="AB26" i="17"/>
  <c r="AC26" i="17"/>
  <c r="AD26" i="17"/>
  <c r="AE26" i="17"/>
  <c r="AF26" i="17"/>
  <c r="AG26" i="17"/>
  <c r="AH26" i="17"/>
  <c r="AI26" i="17"/>
  <c r="AJ26" i="17"/>
  <c r="AK26" i="17"/>
  <c r="AL26" i="17"/>
  <c r="AM26" i="17"/>
  <c r="BI26" i="17"/>
  <c r="BJ26" i="17"/>
  <c r="W27" i="17"/>
  <c r="X27" i="17"/>
  <c r="Y27" i="17"/>
  <c r="Z27" i="17"/>
  <c r="AA27" i="17"/>
  <c r="AB27" i="17"/>
  <c r="AC27" i="17"/>
  <c r="AD27" i="17"/>
  <c r="AE27" i="17"/>
  <c r="AF27" i="17"/>
  <c r="AG27" i="17"/>
  <c r="AH27" i="17"/>
  <c r="AI27" i="17"/>
  <c r="AJ27" i="17"/>
  <c r="AK27" i="17"/>
  <c r="AL27" i="17"/>
  <c r="AM27" i="17"/>
  <c r="BI27" i="17"/>
  <c r="BJ27" i="17"/>
  <c r="W28" i="17"/>
  <c r="X28" i="17"/>
  <c r="Y28" i="17"/>
  <c r="Z28" i="17"/>
  <c r="AA28" i="17"/>
  <c r="AB28" i="17"/>
  <c r="AC28" i="17"/>
  <c r="AD28" i="17"/>
  <c r="AE28" i="17"/>
  <c r="AF28" i="17"/>
  <c r="AG28" i="17"/>
  <c r="AH28" i="17"/>
  <c r="AI28" i="17"/>
  <c r="AJ28" i="17"/>
  <c r="AK28" i="17"/>
  <c r="AL28" i="17"/>
  <c r="AM28" i="17"/>
  <c r="BI28" i="17"/>
  <c r="BJ28" i="17"/>
  <c r="W29" i="17"/>
  <c r="X29" i="17"/>
  <c r="Y29" i="17"/>
  <c r="Z29" i="17"/>
  <c r="AA29" i="17"/>
  <c r="AB29" i="17"/>
  <c r="AC29" i="17"/>
  <c r="AD29" i="17"/>
  <c r="AE29" i="17"/>
  <c r="AF29" i="17"/>
  <c r="AG29" i="17"/>
  <c r="AH29" i="17"/>
  <c r="AI29" i="17"/>
  <c r="AJ29" i="17"/>
  <c r="AK29" i="17"/>
  <c r="AL29" i="17"/>
  <c r="AM29" i="17"/>
  <c r="BI29" i="17"/>
  <c r="BJ29" i="17"/>
  <c r="W30" i="17"/>
  <c r="X30" i="17"/>
  <c r="Y30" i="17"/>
  <c r="Z30" i="17"/>
  <c r="AA30" i="17"/>
  <c r="AB30" i="17"/>
  <c r="AC30" i="17"/>
  <c r="AD30" i="17"/>
  <c r="AE30" i="17"/>
  <c r="AF30" i="17"/>
  <c r="AG30" i="17"/>
  <c r="AH30" i="17"/>
  <c r="AI30" i="17"/>
  <c r="AJ30" i="17"/>
  <c r="AK30" i="17"/>
  <c r="AL30" i="17"/>
  <c r="AM30" i="17"/>
  <c r="BI30" i="17"/>
  <c r="BJ30" i="17"/>
  <c r="W31" i="17"/>
  <c r="X31" i="17"/>
  <c r="Y31" i="17"/>
  <c r="Z31" i="17"/>
  <c r="AA31" i="17"/>
  <c r="AB31" i="17"/>
  <c r="AC31" i="17"/>
  <c r="AD31" i="17"/>
  <c r="AE31" i="17"/>
  <c r="AF31" i="17"/>
  <c r="AG31" i="17"/>
  <c r="AH31" i="17"/>
  <c r="AI31" i="17"/>
  <c r="AJ31" i="17"/>
  <c r="AK31" i="17"/>
  <c r="AL31" i="17"/>
  <c r="AM31" i="17"/>
  <c r="BI31" i="17"/>
  <c r="BJ31" i="17"/>
  <c r="W32" i="17"/>
  <c r="X32" i="17"/>
  <c r="Y32" i="17"/>
  <c r="Z32" i="17"/>
  <c r="AA32" i="17"/>
  <c r="AB32" i="17"/>
  <c r="AC32" i="17"/>
  <c r="AD32" i="17"/>
  <c r="AE32" i="17"/>
  <c r="AF32" i="17"/>
  <c r="AG32" i="17"/>
  <c r="AH32" i="17"/>
  <c r="AI32" i="17"/>
  <c r="AJ32" i="17"/>
  <c r="AK32" i="17"/>
  <c r="AL32" i="17"/>
  <c r="AM32" i="17"/>
  <c r="BI32" i="17"/>
  <c r="BJ32" i="17"/>
  <c r="W33" i="17"/>
  <c r="X33" i="17"/>
  <c r="Y33" i="17"/>
  <c r="Z33" i="17"/>
  <c r="AA33" i="17"/>
  <c r="AB33" i="17"/>
  <c r="AC33" i="17"/>
  <c r="AD33" i="17"/>
  <c r="AE33" i="17"/>
  <c r="AF33" i="17"/>
  <c r="AG33" i="17"/>
  <c r="AH33" i="17"/>
  <c r="AI33" i="17"/>
  <c r="AJ33" i="17"/>
  <c r="AK33" i="17"/>
  <c r="AL33" i="17"/>
  <c r="AM33" i="17"/>
  <c r="BI33" i="17"/>
  <c r="BJ33" i="17"/>
  <c r="W37" i="17"/>
  <c r="X37" i="17"/>
  <c r="Y37" i="17"/>
  <c r="Z37" i="17"/>
  <c r="AA37" i="17"/>
  <c r="AB37" i="17"/>
  <c r="AC37" i="17"/>
  <c r="AD37" i="17"/>
  <c r="AE37" i="17"/>
  <c r="AF37" i="17"/>
  <c r="AG37" i="17"/>
  <c r="AH37" i="17"/>
  <c r="AI37" i="17"/>
  <c r="AJ37" i="17"/>
  <c r="AK37" i="17"/>
  <c r="BG37" i="17"/>
  <c r="BH37" i="17"/>
  <c r="W38" i="17"/>
  <c r="X38" i="17"/>
  <c r="Y38" i="17"/>
  <c r="Z38" i="17"/>
  <c r="AA38" i="17"/>
  <c r="AB38" i="17"/>
  <c r="AC38" i="17"/>
  <c r="AD38" i="17"/>
  <c r="AE38" i="17"/>
  <c r="AF38" i="17"/>
  <c r="AG38" i="17"/>
  <c r="AH38" i="17"/>
  <c r="AI38" i="17"/>
  <c r="AJ38" i="17"/>
  <c r="AK38" i="17"/>
  <c r="BG38" i="17"/>
  <c r="BH38" i="17"/>
  <c r="W39" i="17"/>
  <c r="X39" i="17"/>
  <c r="Y39" i="17"/>
  <c r="Z39" i="17"/>
  <c r="AA39" i="17"/>
  <c r="AB39" i="17"/>
  <c r="AC39" i="17"/>
  <c r="AD39" i="17"/>
  <c r="AE39" i="17"/>
  <c r="AF39" i="17"/>
  <c r="AG39" i="17"/>
  <c r="AH39" i="17"/>
  <c r="AI39" i="17"/>
  <c r="AJ39" i="17"/>
  <c r="AK39" i="17"/>
  <c r="BG39" i="17"/>
  <c r="BH39" i="17"/>
  <c r="W40" i="17"/>
  <c r="X40" i="17"/>
  <c r="Y40" i="17"/>
  <c r="Z40" i="17"/>
  <c r="AA40" i="17"/>
  <c r="AB40" i="17"/>
  <c r="AC40" i="17"/>
  <c r="AD40" i="17"/>
  <c r="AE40" i="17"/>
  <c r="AF40" i="17"/>
  <c r="AG40" i="17"/>
  <c r="AH40" i="17"/>
  <c r="AI40" i="17"/>
  <c r="AJ40" i="17"/>
  <c r="AK40" i="17"/>
  <c r="BG40" i="17"/>
  <c r="BH40" i="17"/>
  <c r="W41" i="17"/>
  <c r="X41" i="17"/>
  <c r="Y41" i="17"/>
  <c r="Z41" i="17"/>
  <c r="AA41" i="17"/>
  <c r="AB41" i="17"/>
  <c r="AC41" i="17"/>
  <c r="AD41" i="17"/>
  <c r="AE41" i="17"/>
  <c r="AF41" i="17"/>
  <c r="AG41" i="17"/>
  <c r="AH41" i="17"/>
  <c r="AI41" i="17"/>
  <c r="AJ41" i="17"/>
  <c r="AK41" i="17"/>
  <c r="BG41" i="17"/>
  <c r="BH41" i="17"/>
  <c r="W42" i="17"/>
  <c r="X42" i="17"/>
  <c r="Y42" i="17"/>
  <c r="Z42" i="17"/>
  <c r="AA42" i="17"/>
  <c r="AB42" i="17"/>
  <c r="AC42" i="17"/>
  <c r="AD42" i="17"/>
  <c r="AE42" i="17"/>
  <c r="AF42" i="17"/>
  <c r="AG42" i="17"/>
  <c r="AH42" i="17"/>
  <c r="AI42" i="17"/>
  <c r="AJ42" i="17"/>
  <c r="AK42" i="17"/>
  <c r="BG42" i="17"/>
  <c r="BH42" i="17"/>
  <c r="W43" i="17"/>
  <c r="AM43" i="17" s="1"/>
  <c r="X43" i="17"/>
  <c r="Y43" i="17"/>
  <c r="Z43" i="17"/>
  <c r="AA43" i="17"/>
  <c r="AB43" i="17"/>
  <c r="AC43" i="17"/>
  <c r="AD43" i="17"/>
  <c r="AE43" i="17"/>
  <c r="AF43" i="17"/>
  <c r="AG43" i="17"/>
  <c r="AH43" i="17"/>
  <c r="AI43" i="17"/>
  <c r="AJ43" i="17"/>
  <c r="AK43" i="17"/>
  <c r="BG43" i="17"/>
  <c r="BH43" i="17"/>
  <c r="W44" i="17"/>
  <c r="X44" i="17"/>
  <c r="Y44" i="17"/>
  <c r="Z44" i="17"/>
  <c r="AA44" i="17"/>
  <c r="AB44" i="17"/>
  <c r="AC44" i="17"/>
  <c r="AD44" i="17"/>
  <c r="AE44" i="17"/>
  <c r="AF44" i="17"/>
  <c r="AG44" i="17"/>
  <c r="AH44" i="17"/>
  <c r="AI44" i="17"/>
  <c r="AJ44" i="17"/>
  <c r="AK44" i="17"/>
  <c r="BG44" i="17"/>
  <c r="BH44" i="17"/>
  <c r="W45" i="17"/>
  <c r="X45" i="17"/>
  <c r="Y45" i="17"/>
  <c r="Z45" i="17"/>
  <c r="AA45" i="17"/>
  <c r="AB45" i="17"/>
  <c r="AC45" i="17"/>
  <c r="AD45" i="17"/>
  <c r="AE45" i="17"/>
  <c r="AF45" i="17"/>
  <c r="AG45" i="17"/>
  <c r="AH45" i="17"/>
  <c r="AI45" i="17"/>
  <c r="AJ45" i="17"/>
  <c r="AK45" i="17"/>
  <c r="BG45" i="17"/>
  <c r="BH45" i="17"/>
  <c r="W46" i="17"/>
  <c r="AL46" i="17" s="1"/>
  <c r="X46" i="17"/>
  <c r="Y46" i="17"/>
  <c r="Z46" i="17"/>
  <c r="AA46" i="17"/>
  <c r="AB46" i="17"/>
  <c r="AC46" i="17"/>
  <c r="AD46" i="17"/>
  <c r="AE46" i="17"/>
  <c r="AF46" i="17"/>
  <c r="AG46" i="17"/>
  <c r="AH46" i="17"/>
  <c r="AI46" i="17"/>
  <c r="AJ46" i="17"/>
  <c r="AK46" i="17"/>
  <c r="BG46" i="17"/>
  <c r="BH46" i="17"/>
  <c r="W47" i="17"/>
  <c r="X47" i="17"/>
  <c r="Y47" i="17"/>
  <c r="Z47" i="17"/>
  <c r="AA47" i="17"/>
  <c r="AB47" i="17"/>
  <c r="AC47" i="17"/>
  <c r="AD47" i="17"/>
  <c r="AE47" i="17"/>
  <c r="AF47" i="17"/>
  <c r="AG47" i="17"/>
  <c r="AH47" i="17"/>
  <c r="AI47" i="17"/>
  <c r="AJ47" i="17"/>
  <c r="AK47" i="17"/>
  <c r="BG47" i="17"/>
  <c r="BH47" i="17"/>
  <c r="W48" i="17"/>
  <c r="X48" i="17"/>
  <c r="Y48" i="17"/>
  <c r="Z48" i="17"/>
  <c r="AA48" i="17"/>
  <c r="AB48" i="17"/>
  <c r="AC48" i="17"/>
  <c r="AD48" i="17"/>
  <c r="AE48" i="17"/>
  <c r="AF48" i="17"/>
  <c r="AG48" i="17"/>
  <c r="AH48" i="17"/>
  <c r="AI48" i="17"/>
  <c r="AJ48" i="17"/>
  <c r="AK48" i="17"/>
  <c r="BG48" i="17"/>
  <c r="BH48" i="17"/>
  <c r="W49" i="17"/>
  <c r="X49" i="17"/>
  <c r="Y49" i="17"/>
  <c r="Z49" i="17"/>
  <c r="AA49" i="17"/>
  <c r="AB49" i="17"/>
  <c r="AC49" i="17"/>
  <c r="AD49" i="17"/>
  <c r="AE49" i="17"/>
  <c r="AF49" i="17"/>
  <c r="AG49" i="17"/>
  <c r="AH49" i="17"/>
  <c r="AI49" i="17"/>
  <c r="AJ49" i="17"/>
  <c r="AK49" i="17"/>
  <c r="BG49" i="17"/>
  <c r="BH49" i="17"/>
  <c r="W50" i="17"/>
  <c r="X50" i="17"/>
  <c r="Y50" i="17"/>
  <c r="Z50" i="17"/>
  <c r="AA50" i="17"/>
  <c r="AB50" i="17"/>
  <c r="AC50" i="17"/>
  <c r="AD50" i="17"/>
  <c r="AE50" i="17"/>
  <c r="AF50" i="17"/>
  <c r="AG50" i="17"/>
  <c r="AH50" i="17"/>
  <c r="AI50" i="17"/>
  <c r="AJ50" i="17"/>
  <c r="AK50" i="17"/>
  <c r="BG50" i="17"/>
  <c r="BH50" i="17"/>
  <c r="W51" i="17"/>
  <c r="X51" i="17"/>
  <c r="Y51" i="17"/>
  <c r="Z51" i="17"/>
  <c r="AA51" i="17"/>
  <c r="AB51" i="17"/>
  <c r="AC51" i="17"/>
  <c r="AD51" i="17"/>
  <c r="AE51" i="17"/>
  <c r="AF51" i="17"/>
  <c r="AG51" i="17"/>
  <c r="AH51" i="17"/>
  <c r="AI51" i="17"/>
  <c r="AJ51" i="17"/>
  <c r="AK51" i="17"/>
  <c r="BG51" i="17"/>
  <c r="BH51" i="17"/>
  <c r="W52" i="17"/>
  <c r="X52" i="17"/>
  <c r="Y52" i="17"/>
  <c r="Z52" i="17"/>
  <c r="AA52" i="17"/>
  <c r="AB52" i="17"/>
  <c r="AC52" i="17"/>
  <c r="AD52" i="17"/>
  <c r="AE52" i="17"/>
  <c r="AF52" i="17"/>
  <c r="AG52" i="17"/>
  <c r="AH52" i="17"/>
  <c r="AI52" i="17"/>
  <c r="AJ52" i="17"/>
  <c r="AK52" i="17"/>
  <c r="BG52" i="17"/>
  <c r="BH52" i="17"/>
  <c r="W53" i="17"/>
  <c r="X53" i="17"/>
  <c r="Y53" i="17"/>
  <c r="Z53" i="17"/>
  <c r="AA53" i="17"/>
  <c r="AB53" i="17"/>
  <c r="AC53" i="17"/>
  <c r="AD53" i="17"/>
  <c r="AE53" i="17"/>
  <c r="AF53" i="17"/>
  <c r="AG53" i="17"/>
  <c r="AH53" i="17"/>
  <c r="AI53" i="17"/>
  <c r="AJ53" i="17"/>
  <c r="AK53" i="17"/>
  <c r="BG53" i="17"/>
  <c r="BH53" i="17"/>
  <c r="W54" i="17"/>
  <c r="X54" i="17"/>
  <c r="Y54" i="17"/>
  <c r="Z54" i="17"/>
  <c r="AA54" i="17"/>
  <c r="AB54" i="17"/>
  <c r="AC54" i="17"/>
  <c r="AD54" i="17"/>
  <c r="AE54" i="17"/>
  <c r="AF54" i="17"/>
  <c r="AG54" i="17"/>
  <c r="AH54" i="17"/>
  <c r="AI54" i="17"/>
  <c r="AJ54" i="17"/>
  <c r="AK54" i="17"/>
  <c r="BG54" i="17"/>
  <c r="BH54" i="17"/>
  <c r="W55" i="17"/>
  <c r="X55" i="17"/>
  <c r="Y55" i="17"/>
  <c r="Z55" i="17"/>
  <c r="AA55" i="17"/>
  <c r="AB55" i="17"/>
  <c r="AC55" i="17"/>
  <c r="AD55" i="17"/>
  <c r="AE55" i="17"/>
  <c r="AF55" i="17"/>
  <c r="AG55" i="17"/>
  <c r="AH55" i="17"/>
  <c r="AI55" i="17"/>
  <c r="AJ55" i="17"/>
  <c r="AK55" i="17"/>
  <c r="BG55" i="17"/>
  <c r="BH55" i="17"/>
  <c r="W56" i="17"/>
  <c r="X56" i="17"/>
  <c r="Y56" i="17"/>
  <c r="Z56" i="17"/>
  <c r="AA56" i="17"/>
  <c r="AB56" i="17"/>
  <c r="AC56" i="17"/>
  <c r="AD56" i="17"/>
  <c r="AE56" i="17"/>
  <c r="AF56" i="17"/>
  <c r="AG56" i="17"/>
  <c r="AH56" i="17"/>
  <c r="AI56" i="17"/>
  <c r="AJ56" i="17"/>
  <c r="AK56" i="17"/>
  <c r="BG56" i="17"/>
  <c r="BH56" i="17"/>
  <c r="W57" i="17"/>
  <c r="X57" i="17"/>
  <c r="Y57" i="17"/>
  <c r="Z57" i="17"/>
  <c r="AA57" i="17"/>
  <c r="AB57" i="17"/>
  <c r="AC57" i="17"/>
  <c r="AD57" i="17"/>
  <c r="AE57" i="17"/>
  <c r="AF57" i="17"/>
  <c r="AG57" i="17"/>
  <c r="AH57" i="17"/>
  <c r="AI57" i="17"/>
  <c r="AJ57" i="17"/>
  <c r="AK57" i="17"/>
  <c r="BG57" i="17"/>
  <c r="BH57" i="17"/>
  <c r="W58" i="17"/>
  <c r="X58" i="17"/>
  <c r="Y58" i="17"/>
  <c r="Z58" i="17"/>
  <c r="AA58" i="17"/>
  <c r="AB58" i="17"/>
  <c r="AC58" i="17"/>
  <c r="AD58" i="17"/>
  <c r="AE58" i="17"/>
  <c r="AF58" i="17"/>
  <c r="AG58" i="17"/>
  <c r="AH58" i="17"/>
  <c r="AI58" i="17"/>
  <c r="AJ58" i="17"/>
  <c r="AK58" i="17"/>
  <c r="BG58" i="17"/>
  <c r="BH58" i="17"/>
  <c r="W59" i="17"/>
  <c r="X59" i="17"/>
  <c r="Y59" i="17"/>
  <c r="Z59" i="17"/>
  <c r="AA59" i="17"/>
  <c r="AB59" i="17"/>
  <c r="AC59" i="17"/>
  <c r="AD59" i="17"/>
  <c r="AE59" i="17"/>
  <c r="AF59" i="17"/>
  <c r="AG59" i="17"/>
  <c r="AH59" i="17"/>
  <c r="AI59" i="17"/>
  <c r="AJ59" i="17"/>
  <c r="AK59" i="17"/>
  <c r="BG59" i="17"/>
  <c r="BH59" i="17"/>
  <c r="W60" i="17"/>
  <c r="X60" i="17"/>
  <c r="AM60" i="17" s="1"/>
  <c r="Y60" i="17"/>
  <c r="Z60" i="17"/>
  <c r="AA60" i="17"/>
  <c r="AB60" i="17"/>
  <c r="AC60" i="17"/>
  <c r="AD60" i="17"/>
  <c r="AE60" i="17"/>
  <c r="AF60" i="17"/>
  <c r="AG60" i="17"/>
  <c r="AH60" i="17"/>
  <c r="AI60" i="17"/>
  <c r="AJ60" i="17"/>
  <c r="AK60" i="17"/>
  <c r="BG60" i="17"/>
  <c r="BH60" i="17"/>
  <c r="W61" i="17"/>
  <c r="X61" i="17"/>
  <c r="Y61" i="17"/>
  <c r="Z61" i="17"/>
  <c r="AA61" i="17"/>
  <c r="AB61" i="17"/>
  <c r="AC61" i="17"/>
  <c r="AD61" i="17"/>
  <c r="AE61" i="17"/>
  <c r="AF61" i="17"/>
  <c r="AG61" i="17"/>
  <c r="AH61" i="17"/>
  <c r="AI61" i="17"/>
  <c r="AJ61" i="17"/>
  <c r="AK61" i="17"/>
  <c r="BG61" i="17"/>
  <c r="BH61" i="17"/>
  <c r="W62" i="17"/>
  <c r="X62" i="17"/>
  <c r="Y62" i="17"/>
  <c r="Z62" i="17"/>
  <c r="AA62" i="17"/>
  <c r="AB62" i="17"/>
  <c r="AC62" i="17"/>
  <c r="AD62" i="17"/>
  <c r="AE62" i="17"/>
  <c r="AF62" i="17"/>
  <c r="AG62" i="17"/>
  <c r="AH62" i="17"/>
  <c r="AI62" i="17"/>
  <c r="AJ62" i="17"/>
  <c r="AK62" i="17"/>
  <c r="BG62" i="17"/>
  <c r="BH62" i="17"/>
  <c r="W63" i="17"/>
  <c r="X63" i="17"/>
  <c r="Y63" i="17"/>
  <c r="Z63" i="17"/>
  <c r="AA63" i="17"/>
  <c r="AB63" i="17"/>
  <c r="AC63" i="17"/>
  <c r="AD63" i="17"/>
  <c r="AE63" i="17"/>
  <c r="AF63" i="17"/>
  <c r="AG63" i="17"/>
  <c r="AH63" i="17"/>
  <c r="AI63" i="17"/>
  <c r="AJ63" i="17"/>
  <c r="AK63" i="17"/>
  <c r="BG63" i="17"/>
  <c r="BH63" i="17"/>
  <c r="W64" i="17"/>
  <c r="X64" i="17"/>
  <c r="Y64" i="17"/>
  <c r="Z64" i="17"/>
  <c r="AA64" i="17"/>
  <c r="AB64" i="17"/>
  <c r="AC64" i="17"/>
  <c r="AD64" i="17"/>
  <c r="AE64" i="17"/>
  <c r="AF64" i="17"/>
  <c r="AG64" i="17"/>
  <c r="AH64" i="17"/>
  <c r="AI64" i="17"/>
  <c r="AJ64" i="17"/>
  <c r="AK64" i="17"/>
  <c r="BG64" i="17"/>
  <c r="BH64" i="17"/>
  <c r="W65" i="17"/>
  <c r="X65" i="17"/>
  <c r="Y65" i="17"/>
  <c r="Z65" i="17"/>
  <c r="AA65" i="17"/>
  <c r="AB65" i="17"/>
  <c r="AC65" i="17"/>
  <c r="AD65" i="17"/>
  <c r="AE65" i="17"/>
  <c r="AF65" i="17"/>
  <c r="AG65" i="17"/>
  <c r="AH65" i="17"/>
  <c r="AI65" i="17"/>
  <c r="AJ65" i="17"/>
  <c r="AK65" i="17"/>
  <c r="BG65" i="17"/>
  <c r="BH65" i="17"/>
  <c r="W66" i="17"/>
  <c r="X66" i="17"/>
  <c r="Y66" i="17"/>
  <c r="Z66" i="17"/>
  <c r="AA66" i="17"/>
  <c r="AB66" i="17"/>
  <c r="AC66" i="17"/>
  <c r="AD66" i="17"/>
  <c r="AE66" i="17"/>
  <c r="AF66" i="17"/>
  <c r="AG66" i="17"/>
  <c r="AH66" i="17"/>
  <c r="AI66" i="17"/>
  <c r="AJ66" i="17"/>
  <c r="AK66" i="17"/>
  <c r="BG66" i="17"/>
  <c r="BH66" i="17"/>
  <c r="AO11" i="17" l="1"/>
  <c r="AM64" i="17"/>
  <c r="AL63" i="17"/>
  <c r="AM52" i="17"/>
  <c r="AN31" i="17"/>
  <c r="AN24" i="17"/>
  <c r="AN12" i="17"/>
  <c r="AL55" i="17"/>
  <c r="AL51" i="17"/>
  <c r="AM56" i="17"/>
  <c r="AN16" i="17"/>
  <c r="AN8" i="17"/>
  <c r="AL42" i="17"/>
  <c r="AO26" i="17"/>
  <c r="AN20" i="17"/>
  <c r="AN4" i="17"/>
  <c r="AN27" i="17"/>
  <c r="AL59" i="17"/>
  <c r="AL38" i="17"/>
  <c r="AO19" i="17"/>
  <c r="AM53" i="17"/>
  <c r="AM63" i="17"/>
  <c r="AL61" i="17"/>
  <c r="AM55" i="17"/>
  <c r="AL53" i="17"/>
  <c r="AM65" i="17"/>
  <c r="AM57" i="17"/>
  <c r="AM51" i="17"/>
  <c r="AL50" i="17"/>
  <c r="AL66" i="17"/>
  <c r="AL64" i="17"/>
  <c r="AL58" i="17"/>
  <c r="AL56" i="17"/>
  <c r="AO15" i="17"/>
  <c r="AL65" i="17"/>
  <c r="AL62" i="17"/>
  <c r="AL60" i="17"/>
  <c r="AM59" i="17"/>
  <c r="AL57" i="17"/>
  <c r="AL54" i="17"/>
  <c r="AL52" i="17"/>
  <c r="AM61" i="17"/>
  <c r="AO7" i="17"/>
  <c r="AL41" i="17"/>
  <c r="AM41" i="17"/>
  <c r="AN33" i="17"/>
  <c r="AO33" i="17"/>
  <c r="AN30" i="17"/>
  <c r="AN28" i="17"/>
  <c r="AO28" i="17"/>
  <c r="AO20" i="17"/>
  <c r="AL47" i="17"/>
  <c r="AL39" i="17"/>
  <c r="AO31" i="17"/>
  <c r="AN23" i="17"/>
  <c r="AN21" i="17"/>
  <c r="AO21" i="17"/>
  <c r="AN18" i="17"/>
  <c r="AO18" i="17"/>
  <c r="AN5" i="17"/>
  <c r="AO5" i="17"/>
  <c r="AM66" i="17"/>
  <c r="AM62" i="17"/>
  <c r="AM58" i="17"/>
  <c r="AM54" i="17"/>
  <c r="AL48" i="17"/>
  <c r="AM48" i="17"/>
  <c r="AM47" i="17"/>
  <c r="AL45" i="17"/>
  <c r="AM45" i="17"/>
  <c r="AM42" i="17"/>
  <c r="AL40" i="17"/>
  <c r="AM40" i="17"/>
  <c r="AM39" i="17"/>
  <c r="AL37" i="17"/>
  <c r="AM37" i="17"/>
  <c r="AN32" i="17"/>
  <c r="AO32" i="17"/>
  <c r="AN29" i="17"/>
  <c r="AO29" i="17"/>
  <c r="AN26" i="17"/>
  <c r="AO24" i="17"/>
  <c r="AO23" i="17"/>
  <c r="AO16" i="17"/>
  <c r="AO8" i="17"/>
  <c r="AL49" i="17"/>
  <c r="AM49" i="17"/>
  <c r="AM46" i="17"/>
  <c r="AL44" i="17"/>
  <c r="AM44" i="17"/>
  <c r="AM38" i="17"/>
  <c r="AO12" i="17"/>
  <c r="AO4" i="17"/>
  <c r="AO30" i="17"/>
  <c r="AN15" i="17"/>
  <c r="AN13" i="17"/>
  <c r="AO13" i="17"/>
  <c r="AN10" i="17"/>
  <c r="AO10" i="17"/>
  <c r="AN7" i="17"/>
  <c r="AM50" i="17"/>
  <c r="AL43" i="17"/>
  <c r="AO27" i="17"/>
  <c r="AN25" i="17"/>
  <c r="AO25" i="17"/>
  <c r="AN22" i="17"/>
  <c r="AO22" i="17"/>
  <c r="AN19" i="17"/>
  <c r="AN17" i="17"/>
  <c r="AO17" i="17"/>
  <c r="AN14" i="17"/>
  <c r="AO14" i="17"/>
  <c r="AN11" i="17"/>
  <c r="AN9" i="17"/>
  <c r="AO9" i="17"/>
  <c r="AN6" i="17"/>
  <c r="AO6" i="17"/>
  <c r="U5" i="14"/>
  <c r="V5" i="14"/>
  <c r="U6" i="14"/>
  <c r="V6" i="14"/>
  <c r="U7" i="14"/>
  <c r="V7" i="14"/>
  <c r="U11" i="14"/>
  <c r="V11" i="14"/>
  <c r="U12" i="14"/>
  <c r="V12" i="14"/>
  <c r="U13" i="14"/>
  <c r="V13" i="14"/>
  <c r="D17" i="14"/>
  <c r="E17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R17" i="14"/>
  <c r="S17" i="14"/>
  <c r="D18" i="14"/>
  <c r="E18" i="14"/>
  <c r="F18" i="14"/>
  <c r="G18" i="14"/>
  <c r="H18" i="14"/>
  <c r="I18" i="14"/>
  <c r="J18" i="14"/>
  <c r="D19" i="14"/>
  <c r="E19" i="14"/>
  <c r="F19" i="14"/>
  <c r="G19" i="14"/>
  <c r="H19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7" i="14" l="1"/>
  <c r="V17" i="14"/>
  <c r="V19" i="14"/>
  <c r="U18" i="14"/>
  <c r="U19" i="14"/>
  <c r="V18" i="14"/>
  <c r="D3" i="11"/>
  <c r="E3" i="11"/>
  <c r="D4" i="11"/>
  <c r="E4" i="11"/>
  <c r="D5" i="11"/>
  <c r="E5" i="11"/>
  <c r="D6" i="11"/>
  <c r="E6" i="11"/>
  <c r="D7" i="11"/>
  <c r="E7" i="11"/>
  <c r="D10" i="11"/>
  <c r="E10" i="11"/>
  <c r="D11" i="11"/>
  <c r="E11" i="11"/>
  <c r="D12" i="11"/>
  <c r="E12" i="11"/>
  <c r="D13" i="11"/>
  <c r="E13" i="11"/>
  <c r="D14" i="11"/>
  <c r="E14" i="11"/>
  <c r="D17" i="11"/>
  <c r="E17" i="11"/>
  <c r="D18" i="11"/>
  <c r="E18" i="11"/>
  <c r="D19" i="11"/>
  <c r="E19" i="11"/>
  <c r="D20" i="11"/>
  <c r="E20" i="11"/>
  <c r="D21" i="11"/>
  <c r="E21" i="11"/>
  <c r="AH4" i="7" l="1"/>
  <c r="AI4" i="7"/>
  <c r="AJ4" i="7"/>
  <c r="AK4" i="7"/>
  <c r="AL4" i="7"/>
  <c r="AM4" i="7"/>
  <c r="AN4" i="7"/>
  <c r="AO4" i="7"/>
  <c r="AP4" i="7"/>
  <c r="AQ4" i="7"/>
  <c r="AR4" i="7"/>
  <c r="AS4" i="7"/>
  <c r="AT4" i="7"/>
  <c r="AU4" i="7"/>
  <c r="AV4" i="7"/>
  <c r="AW4" i="7"/>
  <c r="AX4" i="7"/>
  <c r="AY4" i="7"/>
  <c r="AZ4" i="7"/>
  <c r="BA4" i="7"/>
  <c r="BB4" i="7"/>
  <c r="BC4" i="7"/>
  <c r="BD4" i="7"/>
  <c r="BE4" i="7"/>
  <c r="BF4" i="7"/>
  <c r="BG4" i="7"/>
  <c r="BH4" i="7"/>
  <c r="BI4" i="7"/>
  <c r="AH5" i="7"/>
  <c r="AI5" i="7"/>
  <c r="AJ5" i="7"/>
  <c r="AK5" i="7"/>
  <c r="AL5" i="7"/>
  <c r="AM5" i="7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BG5" i="7"/>
  <c r="BH5" i="7"/>
  <c r="BI5" i="7"/>
  <c r="AH6" i="7"/>
  <c r="AI6" i="7"/>
  <c r="AJ6" i="7"/>
  <c r="AK6" i="7"/>
  <c r="AL6" i="7"/>
  <c r="AM6" i="7"/>
  <c r="AN6" i="7"/>
  <c r="AO6" i="7"/>
  <c r="AP6" i="7"/>
  <c r="AQ6" i="7"/>
  <c r="AR6" i="7"/>
  <c r="AS6" i="7"/>
  <c r="AT6" i="7"/>
  <c r="AU6" i="7"/>
  <c r="AV6" i="7"/>
  <c r="AW6" i="7"/>
  <c r="AX6" i="7"/>
  <c r="AY6" i="7"/>
  <c r="AZ6" i="7"/>
  <c r="BA6" i="7"/>
  <c r="BB6" i="7"/>
  <c r="BC6" i="7"/>
  <c r="BD6" i="7"/>
  <c r="BE6" i="7"/>
  <c r="BF6" i="7"/>
  <c r="BG6" i="7"/>
  <c r="BH6" i="7"/>
  <c r="BI6" i="7"/>
  <c r="AH7" i="7"/>
  <c r="AI7" i="7"/>
  <c r="AJ7" i="7"/>
  <c r="AK7" i="7"/>
  <c r="AL7" i="7"/>
  <c r="AM7" i="7"/>
  <c r="AN7" i="7"/>
  <c r="AO7" i="7"/>
  <c r="AP7" i="7"/>
  <c r="AQ7" i="7"/>
  <c r="AR7" i="7"/>
  <c r="AS7" i="7"/>
  <c r="AT7" i="7"/>
  <c r="AU7" i="7"/>
  <c r="AV7" i="7"/>
  <c r="AW7" i="7"/>
  <c r="AX7" i="7"/>
  <c r="AY7" i="7"/>
  <c r="AZ7" i="7"/>
  <c r="BA7" i="7"/>
  <c r="BB7" i="7"/>
  <c r="BC7" i="7"/>
  <c r="BD7" i="7"/>
  <c r="BE7" i="7"/>
  <c r="BF7" i="7"/>
  <c r="BG7" i="7"/>
  <c r="BH7" i="7"/>
  <c r="BI7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BG8" i="7"/>
  <c r="BH8" i="7"/>
  <c r="BI8" i="7"/>
  <c r="AH9" i="7"/>
  <c r="AI9" i="7"/>
  <c r="AJ9" i="7"/>
  <c r="AK9" i="7"/>
  <c r="AL9" i="7"/>
  <c r="AM9" i="7"/>
  <c r="AN9" i="7"/>
  <c r="AO9" i="7"/>
  <c r="AP9" i="7"/>
  <c r="AQ9" i="7"/>
  <c r="AR9" i="7"/>
  <c r="AS9" i="7"/>
  <c r="AT9" i="7"/>
  <c r="AU9" i="7"/>
  <c r="AV9" i="7"/>
  <c r="AW9" i="7"/>
  <c r="AX9" i="7"/>
  <c r="AY9" i="7"/>
  <c r="AZ9" i="7"/>
  <c r="BA9" i="7"/>
  <c r="BB9" i="7"/>
  <c r="BC9" i="7"/>
  <c r="BD9" i="7"/>
  <c r="BE9" i="7"/>
  <c r="BF9" i="7"/>
  <c r="BG9" i="7"/>
  <c r="BH9" i="7"/>
  <c r="BI9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AH11" i="7"/>
  <c r="AI11" i="7"/>
  <c r="AJ11" i="7"/>
  <c r="AK11" i="7"/>
  <c r="AL11" i="7"/>
  <c r="AM11" i="7"/>
  <c r="AN11" i="7"/>
  <c r="AO11" i="7"/>
  <c r="AP11" i="7"/>
  <c r="AQ11" i="7"/>
  <c r="AR11" i="7"/>
  <c r="AS11" i="7"/>
  <c r="AT11" i="7"/>
  <c r="AU11" i="7"/>
  <c r="AV11" i="7"/>
  <c r="AW11" i="7"/>
  <c r="AX11" i="7"/>
  <c r="AY11" i="7"/>
  <c r="AZ11" i="7"/>
  <c r="BA11" i="7"/>
  <c r="BB11" i="7"/>
  <c r="BC11" i="7"/>
  <c r="BD11" i="7"/>
  <c r="BE11" i="7"/>
  <c r="BF11" i="7"/>
  <c r="BG11" i="7"/>
  <c r="BH11" i="7"/>
  <c r="BI11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BG12" i="7"/>
  <c r="BH12" i="7"/>
  <c r="BI12" i="7"/>
  <c r="AH13" i="7"/>
  <c r="AI13" i="7"/>
  <c r="AJ13" i="7"/>
  <c r="AK13" i="7"/>
  <c r="AL13" i="7"/>
  <c r="AM13" i="7"/>
  <c r="AN13" i="7"/>
  <c r="AO13" i="7"/>
  <c r="AP13" i="7"/>
  <c r="AQ13" i="7"/>
  <c r="AR13" i="7"/>
  <c r="AS13" i="7"/>
  <c r="AT13" i="7"/>
  <c r="AU13" i="7"/>
  <c r="AV13" i="7"/>
  <c r="AW13" i="7"/>
  <c r="AX13" i="7"/>
  <c r="AY13" i="7"/>
  <c r="AZ13" i="7"/>
  <c r="BA13" i="7"/>
  <c r="BB13" i="7"/>
  <c r="BC13" i="7"/>
  <c r="BD13" i="7"/>
  <c r="BE13" i="7"/>
  <c r="BF13" i="7"/>
  <c r="BG13" i="7"/>
  <c r="BH13" i="7"/>
  <c r="BI13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BA14" i="7"/>
  <c r="BB14" i="7"/>
  <c r="BC14" i="7"/>
  <c r="BD14" i="7"/>
  <c r="BE14" i="7"/>
  <c r="BF14" i="7"/>
  <c r="BG14" i="7"/>
  <c r="BH14" i="7"/>
  <c r="BI14" i="7"/>
  <c r="AH15" i="7"/>
  <c r="AI15" i="7"/>
  <c r="AJ15" i="7"/>
  <c r="AK15" i="7"/>
  <c r="AL15" i="7"/>
  <c r="AM15" i="7"/>
  <c r="AN15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E15" i="7"/>
  <c r="BF15" i="7"/>
  <c r="BG15" i="7"/>
  <c r="BH15" i="7"/>
  <c r="BI15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BG16" i="7"/>
  <c r="BH16" i="7"/>
  <c r="BI16" i="7"/>
  <c r="AH17" i="7"/>
  <c r="AI17" i="7"/>
  <c r="AJ17" i="7"/>
  <c r="AK17" i="7"/>
  <c r="AL17" i="7"/>
  <c r="AM17" i="7"/>
  <c r="AN17" i="7"/>
  <c r="AO17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B17" i="7"/>
  <c r="BC17" i="7"/>
  <c r="BD17" i="7"/>
  <c r="BE17" i="7"/>
  <c r="BF17" i="7"/>
  <c r="BG17" i="7"/>
  <c r="BH17" i="7"/>
  <c r="BI17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BA18" i="7"/>
  <c r="BB18" i="7"/>
  <c r="BC18" i="7"/>
  <c r="BD18" i="7"/>
  <c r="BE18" i="7"/>
  <c r="BF18" i="7"/>
  <c r="BG18" i="7"/>
  <c r="BH18" i="7"/>
  <c r="BI18" i="7"/>
  <c r="AH19" i="7"/>
  <c r="AI19" i="7"/>
  <c r="AJ19" i="7"/>
  <c r="AK19" i="7"/>
  <c r="AL19" i="7"/>
  <c r="AM19" i="7"/>
  <c r="AN19" i="7"/>
  <c r="AO19" i="7"/>
  <c r="AP19" i="7"/>
  <c r="AQ19" i="7"/>
  <c r="AR19" i="7"/>
  <c r="AS19" i="7"/>
  <c r="AT19" i="7"/>
  <c r="AU19" i="7"/>
  <c r="AV19" i="7"/>
  <c r="AW19" i="7"/>
  <c r="AX19" i="7"/>
  <c r="AY19" i="7"/>
  <c r="AZ19" i="7"/>
  <c r="BA19" i="7"/>
  <c r="BB19" i="7"/>
  <c r="BC19" i="7"/>
  <c r="BD19" i="7"/>
  <c r="BE19" i="7"/>
  <c r="BF19" i="7"/>
  <c r="BG19" i="7"/>
  <c r="BH19" i="7"/>
  <c r="BI19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BA20" i="7"/>
  <c r="BB20" i="7"/>
  <c r="BC20" i="7"/>
  <c r="BD20" i="7"/>
  <c r="BE20" i="7"/>
  <c r="BF20" i="7"/>
  <c r="BG20" i="7"/>
  <c r="BH20" i="7"/>
  <c r="BI20" i="7"/>
  <c r="AH21" i="7"/>
  <c r="AI21" i="7"/>
  <c r="AJ21" i="7"/>
  <c r="AK21" i="7"/>
  <c r="AL21" i="7"/>
  <c r="AM21" i="7"/>
  <c r="AN21" i="7"/>
  <c r="AO21" i="7"/>
  <c r="AP21" i="7"/>
  <c r="AQ21" i="7"/>
  <c r="AR21" i="7"/>
  <c r="AS21" i="7"/>
  <c r="AT21" i="7"/>
  <c r="AU21" i="7"/>
  <c r="AV21" i="7"/>
  <c r="AW21" i="7"/>
  <c r="AX21" i="7"/>
  <c r="AY21" i="7"/>
  <c r="AZ21" i="7"/>
  <c r="BA21" i="7"/>
  <c r="BB21" i="7"/>
  <c r="BC21" i="7"/>
  <c r="BD21" i="7"/>
  <c r="BE21" i="7"/>
  <c r="BF21" i="7"/>
  <c r="BG21" i="7"/>
  <c r="BH21" i="7"/>
  <c r="BI21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BA22" i="7"/>
  <c r="BB22" i="7"/>
  <c r="BC22" i="7"/>
  <c r="BD22" i="7"/>
  <c r="BE22" i="7"/>
  <c r="BF22" i="7"/>
  <c r="BG22" i="7"/>
  <c r="BH22" i="7"/>
  <c r="BI22" i="7"/>
  <c r="AH23" i="7"/>
  <c r="AI23" i="7"/>
  <c r="AJ23" i="7"/>
  <c r="AK23" i="7"/>
  <c r="AL23" i="7"/>
  <c r="AM23" i="7"/>
  <c r="AN23" i="7"/>
  <c r="AO23" i="7"/>
  <c r="AP23" i="7"/>
  <c r="AQ23" i="7"/>
  <c r="AR23" i="7"/>
  <c r="AS23" i="7"/>
  <c r="AT23" i="7"/>
  <c r="AU23" i="7"/>
  <c r="AV23" i="7"/>
  <c r="AW23" i="7"/>
  <c r="AX23" i="7"/>
  <c r="AY23" i="7"/>
  <c r="AZ23" i="7"/>
  <c r="BA23" i="7"/>
  <c r="BB23" i="7"/>
  <c r="BC23" i="7"/>
  <c r="BD23" i="7"/>
  <c r="BE23" i="7"/>
  <c r="BF23" i="7"/>
  <c r="BG23" i="7"/>
  <c r="BH23" i="7"/>
  <c r="BI23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BA24" i="7"/>
  <c r="BB24" i="7"/>
  <c r="BC24" i="7"/>
  <c r="BD24" i="7"/>
  <c r="BE24" i="7"/>
  <c r="BF24" i="7"/>
  <c r="BG24" i="7"/>
  <c r="BH24" i="7"/>
  <c r="BI24" i="7"/>
  <c r="AH25" i="7"/>
  <c r="AI25" i="7"/>
  <c r="AJ25" i="7"/>
  <c r="AK25" i="7"/>
  <c r="AL25" i="7"/>
  <c r="AM25" i="7"/>
  <c r="AN25" i="7"/>
  <c r="AO25" i="7"/>
  <c r="AP25" i="7"/>
  <c r="AQ25" i="7"/>
  <c r="AR25" i="7"/>
  <c r="AS25" i="7"/>
  <c r="AT25" i="7"/>
  <c r="AU25" i="7"/>
  <c r="AV25" i="7"/>
  <c r="AW25" i="7"/>
  <c r="AX25" i="7"/>
  <c r="AY25" i="7"/>
  <c r="AZ25" i="7"/>
  <c r="BA25" i="7"/>
  <c r="BB25" i="7"/>
  <c r="BC25" i="7"/>
  <c r="BD25" i="7"/>
  <c r="BE25" i="7"/>
  <c r="BF25" i="7"/>
  <c r="BG25" i="7"/>
  <c r="BH25" i="7"/>
  <c r="BI25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BA26" i="7"/>
  <c r="BB26" i="7"/>
  <c r="BC26" i="7"/>
  <c r="BD26" i="7"/>
  <c r="BE26" i="7"/>
  <c r="BF26" i="7"/>
  <c r="BG26" i="7"/>
  <c r="BH26" i="7"/>
  <c r="BI26" i="7"/>
  <c r="AH27" i="7"/>
  <c r="AI27" i="7"/>
  <c r="AJ27" i="7"/>
  <c r="AK27" i="7"/>
  <c r="AL27" i="7"/>
  <c r="AM27" i="7"/>
  <c r="AN27" i="7"/>
  <c r="AO27" i="7"/>
  <c r="AP27" i="7"/>
  <c r="AQ27" i="7"/>
  <c r="AR27" i="7"/>
  <c r="AS27" i="7"/>
  <c r="AT27" i="7"/>
  <c r="AU27" i="7"/>
  <c r="AV27" i="7"/>
  <c r="AW27" i="7"/>
  <c r="AX27" i="7"/>
  <c r="AY27" i="7"/>
  <c r="AZ27" i="7"/>
  <c r="BA27" i="7"/>
  <c r="BB27" i="7"/>
  <c r="BC27" i="7"/>
  <c r="BD27" i="7"/>
  <c r="BE27" i="7"/>
  <c r="BF27" i="7"/>
  <c r="BG27" i="7"/>
  <c r="BH27" i="7"/>
  <c r="BI27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BG28" i="7"/>
  <c r="BH28" i="7"/>
  <c r="BI28" i="7"/>
  <c r="AH29" i="7"/>
  <c r="AI29" i="7"/>
  <c r="AJ29" i="7"/>
  <c r="AK29" i="7"/>
  <c r="AL29" i="7"/>
  <c r="AM29" i="7"/>
  <c r="AN29" i="7"/>
  <c r="AO29" i="7"/>
  <c r="AP29" i="7"/>
  <c r="AQ29" i="7"/>
  <c r="AR29" i="7"/>
  <c r="AS29" i="7"/>
  <c r="AT29" i="7"/>
  <c r="AU29" i="7"/>
  <c r="AV29" i="7"/>
  <c r="AW29" i="7"/>
  <c r="AX29" i="7"/>
  <c r="AY29" i="7"/>
  <c r="AZ29" i="7"/>
  <c r="BA29" i="7"/>
  <c r="BB29" i="7"/>
  <c r="BC29" i="7"/>
  <c r="BD29" i="7"/>
  <c r="BE29" i="7"/>
  <c r="BF29" i="7"/>
  <c r="BG29" i="7"/>
  <c r="BH29" i="7"/>
  <c r="BI29" i="7"/>
  <c r="AH30" i="7"/>
  <c r="AI30" i="7"/>
  <c r="AJ30" i="7"/>
  <c r="AK30" i="7"/>
  <c r="AL30" i="7"/>
  <c r="AM30" i="7"/>
  <c r="AN30" i="7"/>
  <c r="AO30" i="7"/>
  <c r="AP30" i="7"/>
  <c r="AQ30" i="7"/>
  <c r="AR30" i="7"/>
  <c r="AS30" i="7"/>
  <c r="AT30" i="7"/>
  <c r="AU30" i="7"/>
  <c r="AV30" i="7"/>
  <c r="AW30" i="7"/>
  <c r="AX30" i="7"/>
  <c r="AY30" i="7"/>
  <c r="AZ30" i="7"/>
  <c r="BA30" i="7"/>
  <c r="BB30" i="7"/>
  <c r="BC30" i="7"/>
  <c r="BD30" i="7"/>
  <c r="BE30" i="7"/>
  <c r="BF30" i="7"/>
  <c r="BG30" i="7"/>
  <c r="BH30" i="7"/>
  <c r="BI30" i="7"/>
  <c r="AH31" i="7"/>
  <c r="AI31" i="7"/>
  <c r="AJ31" i="7"/>
  <c r="AK31" i="7"/>
  <c r="AL31" i="7"/>
  <c r="AM31" i="7"/>
  <c r="AN31" i="7"/>
  <c r="AO31" i="7"/>
  <c r="AP31" i="7"/>
  <c r="AQ31" i="7"/>
  <c r="AR31" i="7"/>
  <c r="AS31" i="7"/>
  <c r="AT31" i="7"/>
  <c r="AU31" i="7"/>
  <c r="AV31" i="7"/>
  <c r="AW31" i="7"/>
  <c r="AX31" i="7"/>
  <c r="AY31" i="7"/>
  <c r="AZ31" i="7"/>
  <c r="BA31" i="7"/>
  <c r="BB31" i="7"/>
  <c r="BC31" i="7"/>
  <c r="BD31" i="7"/>
  <c r="BE31" i="7"/>
  <c r="BF31" i="7"/>
  <c r="BG31" i="7"/>
  <c r="BH31" i="7"/>
  <c r="BI31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BA32" i="7"/>
  <c r="BB32" i="7"/>
  <c r="BC32" i="7"/>
  <c r="BD32" i="7"/>
  <c r="BE32" i="7"/>
  <c r="BF32" i="7"/>
  <c r="BG32" i="7"/>
  <c r="BH32" i="7"/>
  <c r="BI32" i="7"/>
  <c r="AH33" i="7"/>
  <c r="AI33" i="7"/>
  <c r="AJ33" i="7"/>
  <c r="AK33" i="7"/>
  <c r="AL33" i="7"/>
  <c r="AM33" i="7"/>
  <c r="AN33" i="7"/>
  <c r="AO33" i="7"/>
  <c r="AP33" i="7"/>
  <c r="AQ33" i="7"/>
  <c r="AR33" i="7"/>
  <c r="AS33" i="7"/>
  <c r="AT33" i="7"/>
  <c r="AU33" i="7"/>
  <c r="AV33" i="7"/>
  <c r="AW33" i="7"/>
  <c r="AX33" i="7"/>
  <c r="AY33" i="7"/>
  <c r="AZ33" i="7"/>
  <c r="BA33" i="7"/>
  <c r="BB33" i="7"/>
  <c r="BC33" i="7"/>
  <c r="BD33" i="7"/>
  <c r="BE33" i="7"/>
  <c r="BF33" i="7"/>
  <c r="BG33" i="7"/>
  <c r="BH33" i="7"/>
  <c r="BI33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AV34" i="7"/>
  <c r="AW34" i="7"/>
  <c r="AX34" i="7"/>
  <c r="AY34" i="7"/>
  <c r="AZ34" i="7"/>
  <c r="BA34" i="7"/>
  <c r="BB34" i="7"/>
  <c r="BC34" i="7"/>
  <c r="BD34" i="7"/>
  <c r="BE34" i="7"/>
  <c r="BF34" i="7"/>
  <c r="BG34" i="7"/>
  <c r="BH34" i="7"/>
  <c r="BI34" i="7"/>
  <c r="AH35" i="7"/>
  <c r="AI35" i="7"/>
  <c r="AJ35" i="7"/>
  <c r="AK35" i="7"/>
  <c r="AL35" i="7"/>
  <c r="AM35" i="7"/>
  <c r="AN35" i="7"/>
  <c r="AO35" i="7"/>
  <c r="AP35" i="7"/>
  <c r="AQ35" i="7"/>
  <c r="AR35" i="7"/>
  <c r="AS35" i="7"/>
  <c r="AT35" i="7"/>
  <c r="AU35" i="7"/>
  <c r="AV35" i="7"/>
  <c r="AW35" i="7"/>
  <c r="AX35" i="7"/>
  <c r="AY35" i="7"/>
  <c r="AZ35" i="7"/>
  <c r="BA35" i="7"/>
  <c r="BB35" i="7"/>
  <c r="BC35" i="7"/>
  <c r="BD35" i="7"/>
  <c r="BE35" i="7"/>
  <c r="BF35" i="7"/>
  <c r="BG35" i="7"/>
  <c r="BH35" i="7"/>
  <c r="BI35" i="7"/>
  <c r="AH36" i="7"/>
  <c r="AI36" i="7"/>
  <c r="AJ36" i="7"/>
  <c r="AK36" i="7"/>
  <c r="AL36" i="7"/>
  <c r="AM36" i="7"/>
  <c r="AN36" i="7"/>
  <c r="AO36" i="7"/>
  <c r="AP36" i="7"/>
  <c r="AQ36" i="7"/>
  <c r="AR36" i="7"/>
  <c r="AS36" i="7"/>
  <c r="AT36" i="7"/>
  <c r="AU36" i="7"/>
  <c r="AV36" i="7"/>
  <c r="AW36" i="7"/>
  <c r="AX36" i="7"/>
  <c r="AY36" i="7"/>
  <c r="AZ36" i="7"/>
  <c r="BA36" i="7"/>
  <c r="BB36" i="7"/>
  <c r="BC36" i="7"/>
  <c r="BD36" i="7"/>
  <c r="BE36" i="7"/>
  <c r="BF36" i="7"/>
  <c r="BG36" i="7"/>
  <c r="BH36" i="7"/>
  <c r="BI36" i="7"/>
  <c r="AH37" i="7"/>
  <c r="AI37" i="7"/>
  <c r="AJ37" i="7"/>
  <c r="AK37" i="7"/>
  <c r="AL37" i="7"/>
  <c r="AM37" i="7"/>
  <c r="AN37" i="7"/>
  <c r="AO37" i="7"/>
  <c r="AP37" i="7"/>
  <c r="AQ37" i="7"/>
  <c r="AR37" i="7"/>
  <c r="AS37" i="7"/>
  <c r="AT37" i="7"/>
  <c r="AU37" i="7"/>
  <c r="AV37" i="7"/>
  <c r="AW37" i="7"/>
  <c r="AX37" i="7"/>
  <c r="AY37" i="7"/>
  <c r="AZ37" i="7"/>
  <c r="BA37" i="7"/>
  <c r="BB37" i="7"/>
  <c r="BC37" i="7"/>
  <c r="BD37" i="7"/>
  <c r="BE37" i="7"/>
  <c r="BF37" i="7"/>
  <c r="BG37" i="7"/>
  <c r="BH37" i="7"/>
  <c r="BI37" i="7"/>
  <c r="AH38" i="7"/>
  <c r="AI38" i="7"/>
  <c r="AJ38" i="7"/>
  <c r="AK38" i="7"/>
  <c r="AL38" i="7"/>
  <c r="AM38" i="7"/>
  <c r="AN38" i="7"/>
  <c r="AO38" i="7"/>
  <c r="AP38" i="7"/>
  <c r="AQ38" i="7"/>
  <c r="AR38" i="7"/>
  <c r="AS38" i="7"/>
  <c r="AT38" i="7"/>
  <c r="AU38" i="7"/>
  <c r="AV38" i="7"/>
  <c r="AW38" i="7"/>
  <c r="AX38" i="7"/>
  <c r="AY38" i="7"/>
  <c r="AZ38" i="7"/>
  <c r="BA38" i="7"/>
  <c r="BB38" i="7"/>
  <c r="BC38" i="7"/>
  <c r="BD38" i="7"/>
  <c r="BE38" i="7"/>
  <c r="BF38" i="7"/>
  <c r="BG38" i="7"/>
  <c r="BH38" i="7"/>
  <c r="BI38" i="7"/>
  <c r="AH39" i="7"/>
  <c r="AI39" i="7"/>
  <c r="AJ39" i="7"/>
  <c r="AK39" i="7"/>
  <c r="AL39" i="7"/>
  <c r="AM39" i="7"/>
  <c r="AN39" i="7"/>
  <c r="AO39" i="7"/>
  <c r="AP39" i="7"/>
  <c r="AQ39" i="7"/>
  <c r="AR39" i="7"/>
  <c r="AS39" i="7"/>
  <c r="AT39" i="7"/>
  <c r="AU39" i="7"/>
  <c r="AV39" i="7"/>
  <c r="AW39" i="7"/>
  <c r="AX39" i="7"/>
  <c r="AY39" i="7"/>
  <c r="AZ39" i="7"/>
  <c r="BA39" i="7"/>
  <c r="BB39" i="7"/>
  <c r="BC39" i="7"/>
  <c r="BD39" i="7"/>
  <c r="BE39" i="7"/>
  <c r="BF39" i="7"/>
  <c r="BG39" i="7"/>
  <c r="BH39" i="7"/>
  <c r="BI39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BG40" i="7"/>
  <c r="BH40" i="7"/>
  <c r="BI40" i="7"/>
  <c r="AH41" i="7"/>
  <c r="AI41" i="7"/>
  <c r="AJ41" i="7"/>
  <c r="AK41" i="7"/>
  <c r="AL41" i="7"/>
  <c r="AM41" i="7"/>
  <c r="AN41" i="7"/>
  <c r="AO41" i="7"/>
  <c r="AP41" i="7"/>
  <c r="AQ41" i="7"/>
  <c r="AR41" i="7"/>
  <c r="AS41" i="7"/>
  <c r="AT41" i="7"/>
  <c r="AU41" i="7"/>
  <c r="AV41" i="7"/>
  <c r="AW41" i="7"/>
  <c r="AX41" i="7"/>
  <c r="AY41" i="7"/>
  <c r="AZ41" i="7"/>
  <c r="BA41" i="7"/>
  <c r="BB41" i="7"/>
  <c r="BC41" i="7"/>
  <c r="BD41" i="7"/>
  <c r="BE41" i="7"/>
  <c r="BF41" i="7"/>
  <c r="BG41" i="7"/>
  <c r="BH41" i="7"/>
  <c r="BI41" i="7"/>
  <c r="AH42" i="7"/>
  <c r="AI42" i="7"/>
  <c r="AJ42" i="7"/>
  <c r="AK42" i="7"/>
  <c r="AL42" i="7"/>
  <c r="AM42" i="7"/>
  <c r="AN42" i="7"/>
  <c r="AO42" i="7"/>
  <c r="AP42" i="7"/>
  <c r="AQ42" i="7"/>
  <c r="AR42" i="7"/>
  <c r="AS42" i="7"/>
  <c r="AT42" i="7"/>
  <c r="AU42" i="7"/>
  <c r="AV42" i="7"/>
  <c r="AW42" i="7"/>
  <c r="AX42" i="7"/>
  <c r="AY42" i="7"/>
  <c r="AZ42" i="7"/>
  <c r="BA42" i="7"/>
  <c r="BB42" i="7"/>
  <c r="BC42" i="7"/>
  <c r="BD42" i="7"/>
  <c r="BE42" i="7"/>
  <c r="BF42" i="7"/>
  <c r="BG42" i="7"/>
  <c r="BH42" i="7"/>
  <c r="BI42" i="7"/>
  <c r="AH43" i="7"/>
  <c r="AI43" i="7"/>
  <c r="AJ43" i="7"/>
  <c r="AK43" i="7"/>
  <c r="AL43" i="7"/>
  <c r="AM43" i="7"/>
  <c r="AN43" i="7"/>
  <c r="AO43" i="7"/>
  <c r="AP43" i="7"/>
  <c r="AQ43" i="7"/>
  <c r="AR43" i="7"/>
  <c r="AS43" i="7"/>
  <c r="AT43" i="7"/>
  <c r="AU43" i="7"/>
  <c r="AV43" i="7"/>
  <c r="AW43" i="7"/>
  <c r="AX43" i="7"/>
  <c r="AY43" i="7"/>
  <c r="AZ43" i="7"/>
  <c r="BA43" i="7"/>
  <c r="BB43" i="7"/>
  <c r="BC43" i="7"/>
  <c r="BD43" i="7"/>
  <c r="BE43" i="7"/>
  <c r="BF43" i="7"/>
  <c r="BG43" i="7"/>
  <c r="BH43" i="7"/>
  <c r="BI43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BA44" i="7"/>
  <c r="BB44" i="7"/>
  <c r="BC44" i="7"/>
  <c r="BD44" i="7"/>
  <c r="BE44" i="7"/>
  <c r="BF44" i="7"/>
  <c r="BG44" i="7"/>
  <c r="BH44" i="7"/>
  <c r="BI44" i="7"/>
  <c r="AH45" i="7"/>
  <c r="AI45" i="7"/>
  <c r="AJ45" i="7"/>
  <c r="AK45" i="7"/>
  <c r="AL45" i="7"/>
  <c r="AM45" i="7"/>
  <c r="AN45" i="7"/>
  <c r="AO45" i="7"/>
  <c r="AP45" i="7"/>
  <c r="AQ45" i="7"/>
  <c r="AR45" i="7"/>
  <c r="AS45" i="7"/>
  <c r="AT45" i="7"/>
  <c r="AU45" i="7"/>
  <c r="AV45" i="7"/>
  <c r="AW45" i="7"/>
  <c r="AX45" i="7"/>
  <c r="AY45" i="7"/>
  <c r="AZ45" i="7"/>
  <c r="BA45" i="7"/>
  <c r="BB45" i="7"/>
  <c r="BC45" i="7"/>
  <c r="BD45" i="7"/>
  <c r="BE45" i="7"/>
  <c r="BF45" i="7"/>
  <c r="BG45" i="7"/>
  <c r="BH45" i="7"/>
  <c r="BI45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BA46" i="7"/>
  <c r="BB46" i="7"/>
  <c r="BC46" i="7"/>
  <c r="BD46" i="7"/>
  <c r="BE46" i="7"/>
  <c r="BF46" i="7"/>
  <c r="BG46" i="7"/>
  <c r="BH46" i="7"/>
  <c r="BI46" i="7"/>
  <c r="AH47" i="7"/>
  <c r="AI47" i="7"/>
  <c r="AJ47" i="7"/>
  <c r="AK47" i="7"/>
  <c r="AL47" i="7"/>
  <c r="AM47" i="7"/>
  <c r="AN47" i="7"/>
  <c r="AO47" i="7"/>
  <c r="AP47" i="7"/>
  <c r="AQ47" i="7"/>
  <c r="AR47" i="7"/>
  <c r="AS47" i="7"/>
  <c r="AT47" i="7"/>
  <c r="AU47" i="7"/>
  <c r="AV47" i="7"/>
  <c r="AW47" i="7"/>
  <c r="AX47" i="7"/>
  <c r="AY47" i="7"/>
  <c r="AZ47" i="7"/>
  <c r="BA47" i="7"/>
  <c r="BB47" i="7"/>
  <c r="BC47" i="7"/>
  <c r="BD47" i="7"/>
  <c r="BE47" i="7"/>
  <c r="BF47" i="7"/>
  <c r="BG47" i="7"/>
  <c r="BH47" i="7"/>
  <c r="BI47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BA48" i="7"/>
  <c r="BB48" i="7"/>
  <c r="BC48" i="7"/>
  <c r="BD48" i="7"/>
  <c r="BE48" i="7"/>
  <c r="BF48" i="7"/>
  <c r="BG48" i="7"/>
  <c r="BH48" i="7"/>
  <c r="BI48" i="7"/>
  <c r="AH49" i="7"/>
  <c r="AI49" i="7"/>
  <c r="AJ49" i="7"/>
  <c r="AK49" i="7"/>
  <c r="AL49" i="7"/>
  <c r="AM49" i="7"/>
  <c r="AN49" i="7"/>
  <c r="AO49" i="7"/>
  <c r="AP49" i="7"/>
  <c r="AQ49" i="7"/>
  <c r="AR49" i="7"/>
  <c r="AS49" i="7"/>
  <c r="AT49" i="7"/>
  <c r="AU49" i="7"/>
  <c r="AV49" i="7"/>
  <c r="AW49" i="7"/>
  <c r="AX49" i="7"/>
  <c r="AY49" i="7"/>
  <c r="AZ49" i="7"/>
  <c r="BA49" i="7"/>
  <c r="BB49" i="7"/>
  <c r="BC49" i="7"/>
  <c r="BD49" i="7"/>
  <c r="BE49" i="7"/>
  <c r="BF49" i="7"/>
  <c r="BG49" i="7"/>
  <c r="BH49" i="7"/>
  <c r="BI49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BA50" i="7"/>
  <c r="BB50" i="7"/>
  <c r="BC50" i="7"/>
  <c r="BD50" i="7"/>
  <c r="BE50" i="7"/>
  <c r="BF50" i="7"/>
  <c r="BG50" i="7"/>
  <c r="BH50" i="7"/>
  <c r="BI50" i="7"/>
  <c r="AH51" i="7"/>
  <c r="AI51" i="7"/>
  <c r="AJ51" i="7"/>
  <c r="AK51" i="7"/>
  <c r="AL51" i="7"/>
  <c r="AM51" i="7"/>
  <c r="AN51" i="7"/>
  <c r="AO51" i="7"/>
  <c r="AP51" i="7"/>
  <c r="AQ51" i="7"/>
  <c r="AR51" i="7"/>
  <c r="AS51" i="7"/>
  <c r="AT51" i="7"/>
  <c r="AU51" i="7"/>
  <c r="AV51" i="7"/>
  <c r="AW51" i="7"/>
  <c r="AX51" i="7"/>
  <c r="AY51" i="7"/>
  <c r="AZ51" i="7"/>
  <c r="BA51" i="7"/>
  <c r="BB51" i="7"/>
  <c r="BC51" i="7"/>
  <c r="BD51" i="7"/>
  <c r="BE51" i="7"/>
  <c r="BF51" i="7"/>
  <c r="BG51" i="7"/>
  <c r="BH51" i="7"/>
  <c r="BI51" i="7"/>
  <c r="AH52" i="7"/>
  <c r="AI52" i="7"/>
  <c r="AJ52" i="7"/>
  <c r="AK52" i="7"/>
  <c r="AL52" i="7"/>
  <c r="AM52" i="7"/>
  <c r="AN52" i="7"/>
  <c r="AO52" i="7"/>
  <c r="AP52" i="7"/>
  <c r="AQ52" i="7"/>
  <c r="AR52" i="7"/>
  <c r="AS52" i="7"/>
  <c r="AT52" i="7"/>
  <c r="AU52" i="7"/>
  <c r="AV52" i="7"/>
  <c r="AW52" i="7"/>
  <c r="AX52" i="7"/>
  <c r="AY52" i="7"/>
  <c r="AZ52" i="7"/>
  <c r="BA52" i="7"/>
  <c r="BB52" i="7"/>
  <c r="BC52" i="7"/>
  <c r="BD52" i="7"/>
  <c r="BE52" i="7"/>
  <c r="BF52" i="7"/>
  <c r="BG52" i="7"/>
  <c r="BH52" i="7"/>
  <c r="BI52" i="7"/>
  <c r="CM4" i="7"/>
  <c r="CN4" i="7"/>
  <c r="CO4" i="7"/>
  <c r="CP4" i="7"/>
  <c r="CQ4" i="7"/>
  <c r="CR4" i="7"/>
  <c r="CS4" i="7"/>
  <c r="CT4" i="7"/>
  <c r="CU4" i="7"/>
  <c r="CV4" i="7"/>
  <c r="CW4" i="7"/>
  <c r="CX4" i="7"/>
  <c r="CY4" i="7"/>
  <c r="CZ4" i="7"/>
  <c r="DA4" i="7"/>
  <c r="DB4" i="7"/>
  <c r="DC4" i="7"/>
  <c r="DD4" i="7"/>
  <c r="DE4" i="7"/>
  <c r="DF4" i="7"/>
  <c r="DG4" i="7"/>
  <c r="DH4" i="7"/>
  <c r="DI4" i="7"/>
  <c r="CM5" i="7"/>
  <c r="CN5" i="7"/>
  <c r="CO5" i="7"/>
  <c r="CP5" i="7"/>
  <c r="CQ5" i="7"/>
  <c r="CR5" i="7"/>
  <c r="CS5" i="7"/>
  <c r="CT5" i="7"/>
  <c r="CU5" i="7"/>
  <c r="CV5" i="7"/>
  <c r="CW5" i="7"/>
  <c r="CX5" i="7"/>
  <c r="CY5" i="7"/>
  <c r="CZ5" i="7"/>
  <c r="DA5" i="7"/>
  <c r="DB5" i="7"/>
  <c r="DC5" i="7"/>
  <c r="DD5" i="7"/>
  <c r="DE5" i="7"/>
  <c r="DF5" i="7"/>
  <c r="DG5" i="7"/>
  <c r="DH5" i="7"/>
  <c r="DI5" i="7"/>
  <c r="CM6" i="7"/>
  <c r="CN6" i="7"/>
  <c r="CO6" i="7"/>
  <c r="CP6" i="7"/>
  <c r="CQ6" i="7"/>
  <c r="CR6" i="7"/>
  <c r="CS6" i="7"/>
  <c r="CT6" i="7"/>
  <c r="CU6" i="7"/>
  <c r="CV6" i="7"/>
  <c r="CW6" i="7"/>
  <c r="CX6" i="7"/>
  <c r="CY6" i="7"/>
  <c r="CZ6" i="7"/>
  <c r="DA6" i="7"/>
  <c r="DB6" i="7"/>
  <c r="DC6" i="7"/>
  <c r="DD6" i="7"/>
  <c r="DE6" i="7"/>
  <c r="DF6" i="7"/>
  <c r="DG6" i="7"/>
  <c r="DH6" i="7"/>
  <c r="DI6" i="7"/>
  <c r="CM7" i="7"/>
  <c r="CN7" i="7"/>
  <c r="CO7" i="7"/>
  <c r="CP7" i="7"/>
  <c r="CQ7" i="7"/>
  <c r="CR7" i="7"/>
  <c r="CS7" i="7"/>
  <c r="CT7" i="7"/>
  <c r="CU7" i="7"/>
  <c r="CV7" i="7"/>
  <c r="CW7" i="7"/>
  <c r="CX7" i="7"/>
  <c r="CY7" i="7"/>
  <c r="CZ7" i="7"/>
  <c r="DA7" i="7"/>
  <c r="DB7" i="7"/>
  <c r="DC7" i="7"/>
  <c r="DD7" i="7"/>
  <c r="DE7" i="7"/>
  <c r="DF7" i="7"/>
  <c r="DG7" i="7"/>
  <c r="DH7" i="7"/>
  <c r="DI7" i="7"/>
  <c r="CM8" i="7"/>
  <c r="CN8" i="7"/>
  <c r="CO8" i="7"/>
  <c r="CP8" i="7"/>
  <c r="CQ8" i="7"/>
  <c r="CR8" i="7"/>
  <c r="CS8" i="7"/>
  <c r="CT8" i="7"/>
  <c r="CU8" i="7"/>
  <c r="CV8" i="7"/>
  <c r="CW8" i="7"/>
  <c r="CX8" i="7"/>
  <c r="CY8" i="7"/>
  <c r="CZ8" i="7"/>
  <c r="DA8" i="7"/>
  <c r="DB8" i="7"/>
  <c r="DC8" i="7"/>
  <c r="DD8" i="7"/>
  <c r="DE8" i="7"/>
  <c r="DF8" i="7"/>
  <c r="DG8" i="7"/>
  <c r="DH8" i="7"/>
  <c r="DI8" i="7"/>
  <c r="CM9" i="7"/>
  <c r="CN9" i="7"/>
  <c r="CO9" i="7"/>
  <c r="CP9" i="7"/>
  <c r="CQ9" i="7"/>
  <c r="CR9" i="7"/>
  <c r="CS9" i="7"/>
  <c r="CT9" i="7"/>
  <c r="CU9" i="7"/>
  <c r="CV9" i="7"/>
  <c r="CW9" i="7"/>
  <c r="CX9" i="7"/>
  <c r="CY9" i="7"/>
  <c r="CZ9" i="7"/>
  <c r="DA9" i="7"/>
  <c r="DB9" i="7"/>
  <c r="DC9" i="7"/>
  <c r="DD9" i="7"/>
  <c r="DE9" i="7"/>
  <c r="DF9" i="7"/>
  <c r="DG9" i="7"/>
  <c r="DH9" i="7"/>
  <c r="DI9" i="7"/>
  <c r="CM10" i="7"/>
  <c r="CN10" i="7"/>
  <c r="CO10" i="7"/>
  <c r="CP10" i="7"/>
  <c r="CQ10" i="7"/>
  <c r="CR10" i="7"/>
  <c r="CS10" i="7"/>
  <c r="CT10" i="7"/>
  <c r="CU10" i="7"/>
  <c r="CV10" i="7"/>
  <c r="CW10" i="7"/>
  <c r="CX10" i="7"/>
  <c r="CY10" i="7"/>
  <c r="CZ10" i="7"/>
  <c r="DA10" i="7"/>
  <c r="DB10" i="7"/>
  <c r="DC10" i="7"/>
  <c r="DD10" i="7"/>
  <c r="DE10" i="7"/>
  <c r="DF10" i="7"/>
  <c r="DG10" i="7"/>
  <c r="DH10" i="7"/>
  <c r="DI10" i="7"/>
  <c r="CM11" i="7"/>
  <c r="CN11" i="7"/>
  <c r="CO11" i="7"/>
  <c r="CP11" i="7"/>
  <c r="CQ11" i="7"/>
  <c r="CR11" i="7"/>
  <c r="CS11" i="7"/>
  <c r="CT11" i="7"/>
  <c r="CU11" i="7"/>
  <c r="CV11" i="7"/>
  <c r="CW11" i="7"/>
  <c r="CX11" i="7"/>
  <c r="CY11" i="7"/>
  <c r="CZ11" i="7"/>
  <c r="DA11" i="7"/>
  <c r="DB11" i="7"/>
  <c r="DC11" i="7"/>
  <c r="DD11" i="7"/>
  <c r="DE11" i="7"/>
  <c r="DF11" i="7"/>
  <c r="DG11" i="7"/>
  <c r="DH11" i="7"/>
  <c r="DI11" i="7"/>
  <c r="CM12" i="7"/>
  <c r="CN12" i="7"/>
  <c r="CO12" i="7"/>
  <c r="CP12" i="7"/>
  <c r="CQ12" i="7"/>
  <c r="CR12" i="7"/>
  <c r="CS12" i="7"/>
  <c r="CT12" i="7"/>
  <c r="CU12" i="7"/>
  <c r="CV12" i="7"/>
  <c r="CW12" i="7"/>
  <c r="CX12" i="7"/>
  <c r="CY12" i="7"/>
  <c r="CZ12" i="7"/>
  <c r="DA12" i="7"/>
  <c r="DB12" i="7"/>
  <c r="DC12" i="7"/>
  <c r="DD12" i="7"/>
  <c r="DE12" i="7"/>
  <c r="DF12" i="7"/>
  <c r="DG12" i="7"/>
  <c r="DH12" i="7"/>
  <c r="DI12" i="7"/>
  <c r="CM13" i="7"/>
  <c r="CN13" i="7"/>
  <c r="CO13" i="7"/>
  <c r="CP13" i="7"/>
  <c r="CQ13" i="7"/>
  <c r="CR13" i="7"/>
  <c r="CS13" i="7"/>
  <c r="CT13" i="7"/>
  <c r="CU13" i="7"/>
  <c r="CV13" i="7"/>
  <c r="CW13" i="7"/>
  <c r="CX13" i="7"/>
  <c r="CY13" i="7"/>
  <c r="CZ13" i="7"/>
  <c r="DA13" i="7"/>
  <c r="DB13" i="7"/>
  <c r="DC13" i="7"/>
  <c r="DD13" i="7"/>
  <c r="DE13" i="7"/>
  <c r="DF13" i="7"/>
  <c r="DG13" i="7"/>
  <c r="DH13" i="7"/>
  <c r="DI13" i="7"/>
  <c r="CM14" i="7"/>
  <c r="CN14" i="7"/>
  <c r="CO14" i="7"/>
  <c r="CP14" i="7"/>
  <c r="CQ14" i="7"/>
  <c r="CR14" i="7"/>
  <c r="CS14" i="7"/>
  <c r="CT14" i="7"/>
  <c r="CU14" i="7"/>
  <c r="CV14" i="7"/>
  <c r="CW14" i="7"/>
  <c r="CX14" i="7"/>
  <c r="CY14" i="7"/>
  <c r="CZ14" i="7"/>
  <c r="DA14" i="7"/>
  <c r="DB14" i="7"/>
  <c r="DC14" i="7"/>
  <c r="DD14" i="7"/>
  <c r="DE14" i="7"/>
  <c r="DF14" i="7"/>
  <c r="DG14" i="7"/>
  <c r="DH14" i="7"/>
  <c r="DI14" i="7"/>
  <c r="CM15" i="7"/>
  <c r="CO15" i="7"/>
  <c r="CP15" i="7"/>
  <c r="CQ15" i="7"/>
  <c r="CR15" i="7"/>
  <c r="CS15" i="7"/>
  <c r="CT15" i="7"/>
  <c r="CU15" i="7"/>
  <c r="CV15" i="7"/>
  <c r="CW15" i="7"/>
  <c r="CX15" i="7"/>
  <c r="CY15" i="7"/>
  <c r="CZ15" i="7"/>
  <c r="DA15" i="7"/>
  <c r="DB15" i="7"/>
  <c r="DC15" i="7"/>
  <c r="DD15" i="7"/>
  <c r="DE15" i="7"/>
  <c r="DF15" i="7"/>
  <c r="DG15" i="7"/>
  <c r="DH15" i="7"/>
  <c r="DI15" i="7"/>
  <c r="CM16" i="7"/>
  <c r="CN16" i="7"/>
  <c r="CO16" i="7"/>
  <c r="CP16" i="7"/>
  <c r="CQ16" i="7"/>
  <c r="CR16" i="7"/>
  <c r="CS16" i="7"/>
  <c r="CT16" i="7"/>
  <c r="CU16" i="7"/>
  <c r="CV16" i="7"/>
  <c r="CW16" i="7"/>
  <c r="CX16" i="7"/>
  <c r="CY16" i="7"/>
  <c r="CZ16" i="7"/>
  <c r="DA16" i="7"/>
  <c r="DB16" i="7"/>
  <c r="DC16" i="7"/>
  <c r="DD16" i="7"/>
  <c r="DE16" i="7"/>
  <c r="DF16" i="7"/>
  <c r="DG16" i="7"/>
  <c r="DH16" i="7"/>
  <c r="DI16" i="7"/>
  <c r="CM17" i="7"/>
  <c r="CN17" i="7"/>
  <c r="CO17" i="7"/>
  <c r="CP17" i="7"/>
  <c r="CQ17" i="7"/>
  <c r="CR17" i="7"/>
  <c r="CS17" i="7"/>
  <c r="CT17" i="7"/>
  <c r="CU17" i="7"/>
  <c r="CV17" i="7"/>
  <c r="CW17" i="7"/>
  <c r="CX17" i="7"/>
  <c r="CY17" i="7"/>
  <c r="CZ17" i="7"/>
  <c r="DA17" i="7"/>
  <c r="DB17" i="7"/>
  <c r="DC17" i="7"/>
  <c r="DD17" i="7"/>
  <c r="DE17" i="7"/>
  <c r="DF17" i="7"/>
  <c r="DG17" i="7"/>
  <c r="DH17" i="7"/>
  <c r="DI17" i="7"/>
  <c r="CM18" i="7"/>
  <c r="CN18" i="7"/>
  <c r="CO18" i="7"/>
  <c r="CP18" i="7"/>
  <c r="CQ18" i="7"/>
  <c r="CR18" i="7"/>
  <c r="CS18" i="7"/>
  <c r="CT18" i="7"/>
  <c r="CU18" i="7"/>
  <c r="CV18" i="7"/>
  <c r="CW18" i="7"/>
  <c r="CX18" i="7"/>
  <c r="CY18" i="7"/>
  <c r="CZ18" i="7"/>
  <c r="DA18" i="7"/>
  <c r="DB18" i="7"/>
  <c r="DC18" i="7"/>
  <c r="DD18" i="7"/>
  <c r="DE18" i="7"/>
  <c r="DF18" i="7"/>
  <c r="DG18" i="7"/>
  <c r="DH18" i="7"/>
  <c r="DI18" i="7"/>
  <c r="CM19" i="7"/>
  <c r="CN19" i="7"/>
  <c r="CO19" i="7"/>
  <c r="CP19" i="7"/>
  <c r="CQ19" i="7"/>
  <c r="CR19" i="7"/>
  <c r="CS19" i="7"/>
  <c r="CT19" i="7"/>
  <c r="CU19" i="7"/>
  <c r="CV19" i="7"/>
  <c r="CW19" i="7"/>
  <c r="CX19" i="7"/>
  <c r="CY19" i="7"/>
  <c r="CZ19" i="7"/>
  <c r="DA19" i="7"/>
  <c r="DB19" i="7"/>
  <c r="DC19" i="7"/>
  <c r="DD19" i="7"/>
  <c r="DE19" i="7"/>
  <c r="DF19" i="7"/>
  <c r="DG19" i="7"/>
  <c r="DH19" i="7"/>
  <c r="DI19" i="7"/>
  <c r="CM20" i="7"/>
  <c r="CN20" i="7"/>
  <c r="CO20" i="7"/>
  <c r="CP20" i="7"/>
  <c r="CQ20" i="7"/>
  <c r="CR20" i="7"/>
  <c r="CS20" i="7"/>
  <c r="CT20" i="7"/>
  <c r="CU20" i="7"/>
  <c r="CV20" i="7"/>
  <c r="CW20" i="7"/>
  <c r="CX20" i="7"/>
  <c r="CY20" i="7"/>
  <c r="CZ20" i="7"/>
  <c r="DA20" i="7"/>
  <c r="DB20" i="7"/>
  <c r="DC20" i="7"/>
  <c r="DD20" i="7"/>
  <c r="DE20" i="7"/>
  <c r="DF20" i="7"/>
  <c r="DG20" i="7"/>
  <c r="DH20" i="7"/>
  <c r="DI20" i="7"/>
  <c r="CM21" i="7"/>
  <c r="CN21" i="7"/>
  <c r="CO21" i="7"/>
  <c r="CP21" i="7"/>
  <c r="CQ21" i="7"/>
  <c r="CR21" i="7"/>
  <c r="CS21" i="7"/>
  <c r="CT21" i="7"/>
  <c r="CU21" i="7"/>
  <c r="CV21" i="7"/>
  <c r="CW21" i="7"/>
  <c r="CX21" i="7"/>
  <c r="CY21" i="7"/>
  <c r="CZ21" i="7"/>
  <c r="DA21" i="7"/>
  <c r="DB21" i="7"/>
  <c r="DC21" i="7"/>
  <c r="DD21" i="7"/>
  <c r="DE21" i="7"/>
  <c r="DF21" i="7"/>
  <c r="DG21" i="7"/>
  <c r="DH21" i="7"/>
  <c r="DI21" i="7"/>
  <c r="CM22" i="7"/>
  <c r="CN22" i="7"/>
  <c r="CO22" i="7"/>
  <c r="CP22" i="7"/>
  <c r="CQ22" i="7"/>
  <c r="CR22" i="7"/>
  <c r="CS22" i="7"/>
  <c r="CT22" i="7"/>
  <c r="CU22" i="7"/>
  <c r="CV22" i="7"/>
  <c r="CW22" i="7"/>
  <c r="CX22" i="7"/>
  <c r="CY22" i="7"/>
  <c r="CZ22" i="7"/>
  <c r="DA22" i="7"/>
  <c r="DB22" i="7"/>
  <c r="DC22" i="7"/>
  <c r="DD22" i="7"/>
  <c r="DE22" i="7"/>
  <c r="DF22" i="7"/>
  <c r="DG22" i="7"/>
  <c r="DH22" i="7"/>
  <c r="DI22" i="7"/>
  <c r="CM23" i="7"/>
  <c r="CN23" i="7"/>
  <c r="CO23" i="7"/>
  <c r="CP23" i="7"/>
  <c r="CQ23" i="7"/>
  <c r="CR23" i="7"/>
  <c r="CS23" i="7"/>
  <c r="CT23" i="7"/>
  <c r="CU23" i="7"/>
  <c r="CV23" i="7"/>
  <c r="CW23" i="7"/>
  <c r="CX23" i="7"/>
  <c r="CY23" i="7"/>
  <c r="CZ23" i="7"/>
  <c r="DA23" i="7"/>
  <c r="DB23" i="7"/>
  <c r="DC23" i="7"/>
  <c r="DD23" i="7"/>
  <c r="DE23" i="7"/>
  <c r="DF23" i="7"/>
  <c r="DG23" i="7"/>
  <c r="DH23" i="7"/>
  <c r="DI23" i="7"/>
  <c r="CM24" i="7"/>
  <c r="CN24" i="7"/>
  <c r="CO24" i="7"/>
  <c r="CP24" i="7"/>
  <c r="CQ24" i="7"/>
  <c r="CR24" i="7"/>
  <c r="CS24" i="7"/>
  <c r="CT24" i="7"/>
  <c r="CU24" i="7"/>
  <c r="CV24" i="7"/>
  <c r="CW24" i="7"/>
  <c r="CX24" i="7"/>
  <c r="CY24" i="7"/>
  <c r="CZ24" i="7"/>
  <c r="DA24" i="7"/>
  <c r="DB24" i="7"/>
  <c r="DC24" i="7"/>
  <c r="DD24" i="7"/>
  <c r="DE24" i="7"/>
  <c r="DF24" i="7"/>
  <c r="DG24" i="7"/>
  <c r="DH24" i="7"/>
  <c r="DI24" i="7"/>
  <c r="CM25" i="7"/>
  <c r="CN25" i="7"/>
  <c r="CO25" i="7"/>
  <c r="CP25" i="7"/>
  <c r="CQ25" i="7"/>
  <c r="CR25" i="7"/>
  <c r="CS25" i="7"/>
  <c r="CT25" i="7"/>
  <c r="CU25" i="7"/>
  <c r="CV25" i="7"/>
  <c r="CW25" i="7"/>
  <c r="CX25" i="7"/>
  <c r="CY25" i="7"/>
  <c r="CZ25" i="7"/>
  <c r="DA25" i="7"/>
  <c r="DB25" i="7"/>
  <c r="DC25" i="7"/>
  <c r="DD25" i="7"/>
  <c r="DE25" i="7"/>
  <c r="DF25" i="7"/>
  <c r="DG25" i="7"/>
  <c r="DH25" i="7"/>
  <c r="DI25" i="7"/>
  <c r="CM26" i="7"/>
  <c r="CN26" i="7"/>
  <c r="CO26" i="7"/>
  <c r="CP26" i="7"/>
  <c r="CQ26" i="7"/>
  <c r="CR26" i="7"/>
  <c r="CS26" i="7"/>
  <c r="CT26" i="7"/>
  <c r="CU26" i="7"/>
  <c r="CV26" i="7"/>
  <c r="CW26" i="7"/>
  <c r="CX26" i="7"/>
  <c r="CY26" i="7"/>
  <c r="CZ26" i="7"/>
  <c r="DA26" i="7"/>
  <c r="DB26" i="7"/>
  <c r="DC26" i="7"/>
  <c r="DD26" i="7"/>
  <c r="DE26" i="7"/>
  <c r="DF26" i="7"/>
  <c r="DG26" i="7"/>
  <c r="DH26" i="7"/>
  <c r="DI26" i="7"/>
  <c r="CM27" i="7"/>
  <c r="CN27" i="7"/>
  <c r="CO27" i="7"/>
  <c r="CP27" i="7"/>
  <c r="CQ27" i="7"/>
  <c r="CR27" i="7"/>
  <c r="CS27" i="7"/>
  <c r="CT27" i="7"/>
  <c r="CU27" i="7"/>
  <c r="CV27" i="7"/>
  <c r="CW27" i="7"/>
  <c r="CX27" i="7"/>
  <c r="CY27" i="7"/>
  <c r="CZ27" i="7"/>
  <c r="DA27" i="7"/>
  <c r="DB27" i="7"/>
  <c r="DC27" i="7"/>
  <c r="DD27" i="7"/>
  <c r="DE27" i="7"/>
  <c r="DF27" i="7"/>
  <c r="DG27" i="7"/>
  <c r="DH27" i="7"/>
  <c r="DI27" i="7"/>
  <c r="CM28" i="7"/>
  <c r="CN28" i="7"/>
  <c r="CO28" i="7"/>
  <c r="CP28" i="7"/>
  <c r="CQ28" i="7"/>
  <c r="CR28" i="7"/>
  <c r="CS28" i="7"/>
  <c r="CT28" i="7"/>
  <c r="CU28" i="7"/>
  <c r="CV28" i="7"/>
  <c r="CW28" i="7"/>
  <c r="CX28" i="7"/>
  <c r="CY28" i="7"/>
  <c r="CZ28" i="7"/>
  <c r="DA28" i="7"/>
  <c r="DB28" i="7"/>
  <c r="DC28" i="7"/>
  <c r="DD28" i="7"/>
  <c r="DE28" i="7"/>
  <c r="DF28" i="7"/>
  <c r="DG28" i="7"/>
  <c r="DH28" i="7"/>
  <c r="DI28" i="7"/>
  <c r="CM29" i="7"/>
  <c r="CN29" i="7"/>
  <c r="CO29" i="7"/>
  <c r="CP29" i="7"/>
  <c r="CQ29" i="7"/>
  <c r="CR29" i="7"/>
  <c r="CS29" i="7"/>
  <c r="CT29" i="7"/>
  <c r="CU29" i="7"/>
  <c r="CV29" i="7"/>
  <c r="CW29" i="7"/>
  <c r="CX29" i="7"/>
  <c r="CY29" i="7"/>
  <c r="CZ29" i="7"/>
  <c r="DA29" i="7"/>
  <c r="DB29" i="7"/>
  <c r="DC29" i="7"/>
  <c r="DD29" i="7"/>
  <c r="DE29" i="7"/>
  <c r="DF29" i="7"/>
  <c r="DG29" i="7"/>
  <c r="DH29" i="7"/>
  <c r="DI29" i="7"/>
  <c r="CM30" i="7"/>
  <c r="CN30" i="7"/>
  <c r="CO30" i="7"/>
  <c r="CP30" i="7"/>
  <c r="CQ30" i="7"/>
  <c r="CR30" i="7"/>
  <c r="CS30" i="7"/>
  <c r="CT30" i="7"/>
  <c r="CU30" i="7"/>
  <c r="CV30" i="7"/>
  <c r="CW30" i="7"/>
  <c r="CX30" i="7"/>
  <c r="CY30" i="7"/>
  <c r="CZ30" i="7"/>
  <c r="DA30" i="7"/>
  <c r="DB30" i="7"/>
  <c r="DC30" i="7"/>
  <c r="DD30" i="7"/>
  <c r="DE30" i="7"/>
  <c r="DF30" i="7"/>
  <c r="DG30" i="7"/>
  <c r="DH30" i="7"/>
  <c r="DI30" i="7"/>
  <c r="CM31" i="7"/>
  <c r="CN31" i="7"/>
  <c r="CO31" i="7"/>
  <c r="CP31" i="7"/>
  <c r="CQ31" i="7"/>
  <c r="CR31" i="7"/>
  <c r="CS31" i="7"/>
  <c r="CT31" i="7"/>
  <c r="CU31" i="7"/>
  <c r="CV31" i="7"/>
  <c r="CW31" i="7"/>
  <c r="CX31" i="7"/>
  <c r="CY31" i="7"/>
  <c r="CZ31" i="7"/>
  <c r="DA31" i="7"/>
  <c r="DB31" i="7"/>
  <c r="DC31" i="7"/>
  <c r="DD31" i="7"/>
  <c r="DE31" i="7"/>
  <c r="DF31" i="7"/>
  <c r="DG31" i="7"/>
  <c r="DH31" i="7"/>
  <c r="DI31" i="7"/>
  <c r="CM32" i="7"/>
  <c r="CN32" i="7"/>
  <c r="CO32" i="7"/>
  <c r="CP32" i="7"/>
  <c r="CQ32" i="7"/>
  <c r="CR32" i="7"/>
  <c r="CS32" i="7"/>
  <c r="CT32" i="7"/>
  <c r="CU32" i="7"/>
  <c r="CV32" i="7"/>
  <c r="CW32" i="7"/>
  <c r="CX32" i="7"/>
  <c r="CY32" i="7"/>
  <c r="CZ32" i="7"/>
  <c r="DA32" i="7"/>
  <c r="DB32" i="7"/>
  <c r="DC32" i="7"/>
  <c r="DD32" i="7"/>
  <c r="DE32" i="7"/>
  <c r="DF32" i="7"/>
  <c r="DG32" i="7"/>
  <c r="DH32" i="7"/>
  <c r="DI32" i="7"/>
  <c r="CM33" i="7"/>
  <c r="CN33" i="7"/>
  <c r="CO33" i="7"/>
  <c r="CP33" i="7"/>
  <c r="CQ33" i="7"/>
  <c r="CR33" i="7"/>
  <c r="CS33" i="7"/>
  <c r="CT33" i="7"/>
  <c r="CU33" i="7"/>
  <c r="CV33" i="7"/>
  <c r="CW33" i="7"/>
  <c r="CX33" i="7"/>
  <c r="CY33" i="7"/>
  <c r="CZ33" i="7"/>
  <c r="DA33" i="7"/>
  <c r="DB33" i="7"/>
  <c r="DC33" i="7"/>
  <c r="DD33" i="7"/>
  <c r="DE33" i="7"/>
  <c r="DF33" i="7"/>
  <c r="DG33" i="7"/>
  <c r="DH33" i="7"/>
  <c r="DI33" i="7"/>
  <c r="CM34" i="7"/>
  <c r="CN34" i="7"/>
  <c r="CO34" i="7"/>
  <c r="CP34" i="7"/>
  <c r="CQ34" i="7"/>
  <c r="CR34" i="7"/>
  <c r="CS34" i="7"/>
  <c r="CT34" i="7"/>
  <c r="CU34" i="7"/>
  <c r="CV34" i="7"/>
  <c r="CW34" i="7"/>
  <c r="CX34" i="7"/>
  <c r="CY34" i="7"/>
  <c r="CZ34" i="7"/>
  <c r="DA34" i="7"/>
  <c r="DB34" i="7"/>
  <c r="DC34" i="7"/>
  <c r="DD34" i="7"/>
  <c r="DE34" i="7"/>
  <c r="DF34" i="7"/>
  <c r="DG34" i="7"/>
  <c r="DH34" i="7"/>
  <c r="DI34" i="7"/>
  <c r="CM35" i="7"/>
  <c r="CN35" i="7"/>
  <c r="CO35" i="7"/>
  <c r="CP35" i="7"/>
  <c r="CQ35" i="7"/>
  <c r="CR35" i="7"/>
  <c r="CS35" i="7"/>
  <c r="CT35" i="7"/>
  <c r="CU35" i="7"/>
  <c r="CV35" i="7"/>
  <c r="CW35" i="7"/>
  <c r="CX35" i="7"/>
  <c r="CY35" i="7"/>
  <c r="CZ35" i="7"/>
  <c r="DA35" i="7"/>
  <c r="DB35" i="7"/>
  <c r="DC35" i="7"/>
  <c r="DD35" i="7"/>
  <c r="DE35" i="7"/>
  <c r="DF35" i="7"/>
  <c r="DG35" i="7"/>
  <c r="DH35" i="7"/>
  <c r="DI35" i="7"/>
  <c r="CM36" i="7"/>
  <c r="CN36" i="7"/>
  <c r="CO36" i="7"/>
  <c r="CP36" i="7"/>
  <c r="CQ36" i="7"/>
  <c r="CR36" i="7"/>
  <c r="CS36" i="7"/>
  <c r="CT36" i="7"/>
  <c r="CU36" i="7"/>
  <c r="CV36" i="7"/>
  <c r="CW36" i="7"/>
  <c r="CX36" i="7"/>
  <c r="CY36" i="7"/>
  <c r="CZ36" i="7"/>
  <c r="DA36" i="7"/>
  <c r="DB36" i="7"/>
  <c r="DC36" i="7"/>
  <c r="DD36" i="7"/>
  <c r="DE36" i="7"/>
  <c r="DF36" i="7"/>
  <c r="DG36" i="7"/>
  <c r="DH36" i="7"/>
  <c r="DI36" i="7"/>
  <c r="CM37" i="7"/>
  <c r="CN37" i="7"/>
  <c r="CO37" i="7"/>
  <c r="CP37" i="7"/>
  <c r="CQ37" i="7"/>
  <c r="CR37" i="7"/>
  <c r="CS37" i="7"/>
  <c r="CT37" i="7"/>
  <c r="CU37" i="7"/>
  <c r="CV37" i="7"/>
  <c r="CW37" i="7"/>
  <c r="CX37" i="7"/>
  <c r="CY37" i="7"/>
  <c r="CZ37" i="7"/>
  <c r="DA37" i="7"/>
  <c r="DB37" i="7"/>
  <c r="DC37" i="7"/>
  <c r="DD37" i="7"/>
  <c r="DE37" i="7"/>
  <c r="DF37" i="7"/>
  <c r="DG37" i="7"/>
  <c r="DH37" i="7"/>
  <c r="DI37" i="7"/>
  <c r="CM38" i="7"/>
  <c r="CN38" i="7"/>
  <c r="CO38" i="7"/>
  <c r="CP38" i="7"/>
  <c r="CQ38" i="7"/>
  <c r="CR38" i="7"/>
  <c r="CS38" i="7"/>
  <c r="CT38" i="7"/>
  <c r="CU38" i="7"/>
  <c r="CV38" i="7"/>
  <c r="CW38" i="7"/>
  <c r="CX38" i="7"/>
  <c r="CY38" i="7"/>
  <c r="CZ38" i="7"/>
  <c r="DA38" i="7"/>
  <c r="DB38" i="7"/>
  <c r="DC38" i="7"/>
  <c r="DD38" i="7"/>
  <c r="DE38" i="7"/>
  <c r="DF38" i="7"/>
  <c r="DG38" i="7"/>
  <c r="DH38" i="7"/>
  <c r="DI38" i="7"/>
  <c r="CM39" i="7"/>
  <c r="CN39" i="7"/>
  <c r="CO39" i="7"/>
  <c r="CP39" i="7"/>
  <c r="CQ39" i="7"/>
  <c r="CR39" i="7"/>
  <c r="CS39" i="7"/>
  <c r="CT39" i="7"/>
  <c r="CU39" i="7"/>
  <c r="CV39" i="7"/>
  <c r="CW39" i="7"/>
  <c r="CX39" i="7"/>
  <c r="CY39" i="7"/>
  <c r="CZ39" i="7"/>
  <c r="DA39" i="7"/>
  <c r="DB39" i="7"/>
  <c r="DC39" i="7"/>
  <c r="DD39" i="7"/>
  <c r="DE39" i="7"/>
  <c r="DF39" i="7"/>
  <c r="DG39" i="7"/>
  <c r="DH39" i="7"/>
  <c r="DI39" i="7"/>
  <c r="CM40" i="7"/>
  <c r="CN40" i="7"/>
  <c r="CO40" i="7"/>
  <c r="CP40" i="7"/>
  <c r="CQ40" i="7"/>
  <c r="CR40" i="7"/>
  <c r="CS40" i="7"/>
  <c r="CT40" i="7"/>
  <c r="CU40" i="7"/>
  <c r="CV40" i="7"/>
  <c r="CW40" i="7"/>
  <c r="CX40" i="7"/>
  <c r="CY40" i="7"/>
  <c r="CZ40" i="7"/>
  <c r="DA40" i="7"/>
  <c r="DB40" i="7"/>
  <c r="DC40" i="7"/>
  <c r="DD40" i="7"/>
  <c r="DE40" i="7"/>
  <c r="DF40" i="7"/>
  <c r="DG40" i="7"/>
  <c r="DH40" i="7"/>
  <c r="DI40" i="7"/>
  <c r="CM41" i="7"/>
  <c r="CN41" i="7"/>
  <c r="CO41" i="7"/>
  <c r="CP41" i="7"/>
  <c r="CQ41" i="7"/>
  <c r="CR41" i="7"/>
  <c r="CS41" i="7"/>
  <c r="CT41" i="7"/>
  <c r="CU41" i="7"/>
  <c r="CV41" i="7"/>
  <c r="CW41" i="7"/>
  <c r="CX41" i="7"/>
  <c r="CY41" i="7"/>
  <c r="CZ41" i="7"/>
  <c r="DA41" i="7"/>
  <c r="DB41" i="7"/>
  <c r="DC41" i="7"/>
  <c r="DD41" i="7"/>
  <c r="DE41" i="7"/>
  <c r="DF41" i="7"/>
  <c r="DG41" i="7"/>
  <c r="DH41" i="7"/>
  <c r="DI41" i="7"/>
  <c r="CM42" i="7"/>
  <c r="CN42" i="7"/>
  <c r="CO42" i="7"/>
  <c r="CP42" i="7"/>
  <c r="CQ42" i="7"/>
  <c r="CR42" i="7"/>
  <c r="CS42" i="7"/>
  <c r="CT42" i="7"/>
  <c r="CU42" i="7"/>
  <c r="CV42" i="7"/>
  <c r="CW42" i="7"/>
  <c r="CX42" i="7"/>
  <c r="CY42" i="7"/>
  <c r="CZ42" i="7"/>
  <c r="DA42" i="7"/>
  <c r="DB42" i="7"/>
  <c r="DC42" i="7"/>
  <c r="DD42" i="7"/>
  <c r="DE42" i="7"/>
  <c r="DF42" i="7"/>
  <c r="DG42" i="7"/>
  <c r="DH42" i="7"/>
  <c r="DI42" i="7"/>
  <c r="CM43" i="7"/>
  <c r="CN43" i="7"/>
  <c r="CO43" i="7"/>
  <c r="CP43" i="7"/>
  <c r="CQ43" i="7"/>
  <c r="CR43" i="7"/>
  <c r="CS43" i="7"/>
  <c r="CT43" i="7"/>
  <c r="CU43" i="7"/>
  <c r="CV43" i="7"/>
  <c r="CW43" i="7"/>
  <c r="CX43" i="7"/>
  <c r="CY43" i="7"/>
  <c r="CZ43" i="7"/>
  <c r="DA43" i="7"/>
  <c r="DB43" i="7"/>
  <c r="DC43" i="7"/>
  <c r="DD43" i="7"/>
  <c r="DE43" i="7"/>
  <c r="DF43" i="7"/>
  <c r="DG43" i="7"/>
  <c r="DH43" i="7"/>
  <c r="DI43" i="7"/>
  <c r="CM44" i="7"/>
  <c r="CN44" i="7"/>
  <c r="CO44" i="7"/>
  <c r="CP44" i="7"/>
  <c r="CQ44" i="7"/>
  <c r="CR44" i="7"/>
  <c r="CS44" i="7"/>
  <c r="CT44" i="7"/>
  <c r="CU44" i="7"/>
  <c r="CV44" i="7"/>
  <c r="CW44" i="7"/>
  <c r="CX44" i="7"/>
  <c r="CY44" i="7"/>
  <c r="CZ44" i="7"/>
  <c r="DA44" i="7"/>
  <c r="DB44" i="7"/>
  <c r="DC44" i="7"/>
  <c r="DD44" i="7"/>
  <c r="DE44" i="7"/>
  <c r="DF44" i="7"/>
  <c r="DG44" i="7"/>
  <c r="DH44" i="7"/>
  <c r="DI44" i="7"/>
  <c r="CM45" i="7"/>
  <c r="CN45" i="7"/>
  <c r="CO45" i="7"/>
  <c r="CP45" i="7"/>
  <c r="CQ45" i="7"/>
  <c r="CR45" i="7"/>
  <c r="CS45" i="7"/>
  <c r="CT45" i="7"/>
  <c r="CU45" i="7"/>
  <c r="CV45" i="7"/>
  <c r="CW45" i="7"/>
  <c r="CX45" i="7"/>
  <c r="CY45" i="7"/>
  <c r="CZ45" i="7"/>
  <c r="DA45" i="7"/>
  <c r="DB45" i="7"/>
  <c r="DC45" i="7"/>
  <c r="DD45" i="7"/>
  <c r="DE45" i="7"/>
  <c r="DF45" i="7"/>
  <c r="DG45" i="7"/>
  <c r="DH45" i="7"/>
  <c r="DI45" i="7"/>
  <c r="CM46" i="7"/>
  <c r="CN46" i="7"/>
  <c r="CO46" i="7"/>
  <c r="CP46" i="7"/>
  <c r="CQ46" i="7"/>
  <c r="CR46" i="7"/>
  <c r="CS46" i="7"/>
  <c r="CT46" i="7"/>
  <c r="CU46" i="7"/>
  <c r="CV46" i="7"/>
  <c r="CW46" i="7"/>
  <c r="CX46" i="7"/>
  <c r="CY46" i="7"/>
  <c r="CZ46" i="7"/>
  <c r="DA46" i="7"/>
  <c r="DB46" i="7"/>
  <c r="DC46" i="7"/>
  <c r="DD46" i="7"/>
  <c r="DE46" i="7"/>
  <c r="DF46" i="7"/>
  <c r="DG46" i="7"/>
  <c r="DH46" i="7"/>
  <c r="DI46" i="7"/>
  <c r="CM47" i="7"/>
  <c r="CN47" i="7"/>
  <c r="CO47" i="7"/>
  <c r="CP47" i="7"/>
  <c r="CQ47" i="7"/>
  <c r="CR47" i="7"/>
  <c r="CS47" i="7"/>
  <c r="CT47" i="7"/>
  <c r="CU47" i="7"/>
  <c r="CV47" i="7"/>
  <c r="CW47" i="7"/>
  <c r="CX47" i="7"/>
  <c r="CY47" i="7"/>
  <c r="CZ47" i="7"/>
  <c r="DA47" i="7"/>
  <c r="DB47" i="7"/>
  <c r="DC47" i="7"/>
  <c r="DD47" i="7"/>
  <c r="DE47" i="7"/>
  <c r="DF47" i="7"/>
  <c r="DG47" i="7"/>
  <c r="DH47" i="7"/>
  <c r="DI47" i="7"/>
  <c r="CM48" i="7"/>
  <c r="CN48" i="7"/>
  <c r="CO48" i="7"/>
  <c r="CP48" i="7"/>
  <c r="CQ48" i="7"/>
  <c r="CR48" i="7"/>
  <c r="CS48" i="7"/>
  <c r="CT48" i="7"/>
  <c r="CU48" i="7"/>
  <c r="CV48" i="7"/>
  <c r="CW48" i="7"/>
  <c r="CX48" i="7"/>
  <c r="CY48" i="7"/>
  <c r="CZ48" i="7"/>
  <c r="DA48" i="7"/>
  <c r="DB48" i="7"/>
  <c r="DC48" i="7"/>
  <c r="DD48" i="7"/>
  <c r="DE48" i="7"/>
  <c r="DF48" i="7"/>
  <c r="DG48" i="7"/>
  <c r="DH48" i="7"/>
  <c r="DI48" i="7"/>
  <c r="CM49" i="7"/>
  <c r="CN49" i="7"/>
  <c r="CO49" i="7"/>
  <c r="CP49" i="7"/>
  <c r="CQ49" i="7"/>
  <c r="CR49" i="7"/>
  <c r="CS49" i="7"/>
  <c r="CT49" i="7"/>
  <c r="CU49" i="7"/>
  <c r="CV49" i="7"/>
  <c r="CW49" i="7"/>
  <c r="CX49" i="7"/>
  <c r="CY49" i="7"/>
  <c r="CZ49" i="7"/>
  <c r="DA49" i="7"/>
  <c r="DB49" i="7"/>
  <c r="DC49" i="7"/>
  <c r="DD49" i="7"/>
  <c r="DE49" i="7"/>
  <c r="DF49" i="7"/>
  <c r="DG49" i="7"/>
  <c r="DH49" i="7"/>
  <c r="DI49" i="7"/>
  <c r="CM50" i="7"/>
  <c r="CN50" i="7"/>
  <c r="CO50" i="7"/>
  <c r="CP50" i="7"/>
  <c r="CQ50" i="7"/>
  <c r="CR50" i="7"/>
  <c r="CS50" i="7"/>
  <c r="CT50" i="7"/>
  <c r="CU50" i="7"/>
  <c r="CV50" i="7"/>
  <c r="CW50" i="7"/>
  <c r="CX50" i="7"/>
  <c r="CY50" i="7"/>
  <c r="CZ50" i="7"/>
  <c r="DA50" i="7"/>
  <c r="DB50" i="7"/>
  <c r="DC50" i="7"/>
  <c r="DD50" i="7"/>
  <c r="DE50" i="7"/>
  <c r="DF50" i="7"/>
  <c r="DG50" i="7"/>
  <c r="DH50" i="7"/>
  <c r="DI50" i="7"/>
  <c r="CM51" i="7"/>
  <c r="CN51" i="7"/>
  <c r="CO51" i="7"/>
  <c r="CP51" i="7"/>
  <c r="CQ51" i="7"/>
  <c r="CR51" i="7"/>
  <c r="CS51" i="7"/>
  <c r="CT51" i="7"/>
  <c r="CU51" i="7"/>
  <c r="CV51" i="7"/>
  <c r="CW51" i="7"/>
  <c r="CX51" i="7"/>
  <c r="CY51" i="7"/>
  <c r="CZ51" i="7"/>
  <c r="DA51" i="7"/>
  <c r="DB51" i="7"/>
  <c r="DC51" i="7"/>
  <c r="DD51" i="7"/>
  <c r="DE51" i="7"/>
  <c r="DF51" i="7"/>
  <c r="DG51" i="7"/>
  <c r="DH51" i="7"/>
  <c r="DI51" i="7"/>
  <c r="CM52" i="7"/>
  <c r="CN52" i="7"/>
  <c r="CO52" i="7"/>
  <c r="CP52" i="7"/>
  <c r="CQ52" i="7"/>
  <c r="CR52" i="7"/>
  <c r="CS52" i="7"/>
  <c r="CT52" i="7"/>
  <c r="CU52" i="7"/>
  <c r="CV52" i="7"/>
  <c r="CW52" i="7"/>
  <c r="CX52" i="7"/>
  <c r="CY52" i="7"/>
  <c r="CZ52" i="7"/>
  <c r="DA52" i="7"/>
  <c r="DB52" i="7"/>
  <c r="DC52" i="7"/>
  <c r="DD52" i="7"/>
  <c r="DE52" i="7"/>
  <c r="DF52" i="7"/>
  <c r="DG52" i="7"/>
  <c r="DH52" i="7"/>
  <c r="DI52" i="7"/>
  <c r="BK45" i="7" l="1"/>
  <c r="BK29" i="7"/>
  <c r="BK15" i="7"/>
  <c r="BK13" i="7"/>
  <c r="DJ16" i="7"/>
  <c r="DJ8" i="7"/>
  <c r="DK17" i="7"/>
  <c r="DK9" i="7"/>
  <c r="DJ18" i="7"/>
  <c r="DJ10" i="7"/>
  <c r="DK15" i="7"/>
  <c r="DK7" i="7"/>
  <c r="DJ51" i="7"/>
  <c r="DJ43" i="7"/>
  <c r="DJ39" i="7"/>
  <c r="DJ35" i="7"/>
  <c r="DJ31" i="7"/>
  <c r="DJ27" i="7"/>
  <c r="DJ23" i="7"/>
  <c r="BK51" i="7"/>
  <c r="BJ50" i="7"/>
  <c r="BK47" i="7"/>
  <c r="BK23" i="7"/>
  <c r="BK21" i="7"/>
  <c r="BK7" i="7"/>
  <c r="BK5" i="7"/>
  <c r="BK39" i="7"/>
  <c r="BK37" i="7"/>
  <c r="BK31" i="7"/>
  <c r="DJ52" i="7"/>
  <c r="DJ49" i="7"/>
  <c r="DJ47" i="7"/>
  <c r="DK45" i="7"/>
  <c r="DK37" i="7"/>
  <c r="DK29" i="7"/>
  <c r="BK28" i="7"/>
  <c r="BK12" i="7"/>
  <c r="BK10" i="7"/>
  <c r="DJ50" i="7"/>
  <c r="DJ40" i="7"/>
  <c r="DJ37" i="7"/>
  <c r="DK23" i="7"/>
  <c r="DJ21" i="7"/>
  <c r="DK19" i="7"/>
  <c r="DK14" i="7"/>
  <c r="DK13" i="7"/>
  <c r="DJ11" i="7"/>
  <c r="DK6" i="7"/>
  <c r="BK19" i="7"/>
  <c r="DJ48" i="7"/>
  <c r="DJ38" i="7"/>
  <c r="DK33" i="7"/>
  <c r="DJ30" i="7"/>
  <c r="DJ24" i="7"/>
  <c r="DK10" i="7"/>
  <c r="DJ6" i="7"/>
  <c r="BK34" i="7"/>
  <c r="BK20" i="7"/>
  <c r="BK18" i="7"/>
  <c r="BK4" i="7"/>
  <c r="DK47" i="7"/>
  <c r="DJ42" i="7"/>
  <c r="DK39" i="7"/>
  <c r="DJ34" i="7"/>
  <c r="DK31" i="7"/>
  <c r="DJ26" i="7"/>
  <c r="DK21" i="7"/>
  <c r="BK52" i="7"/>
  <c r="BK26" i="7"/>
  <c r="DJ45" i="7"/>
  <c r="DK42" i="7"/>
  <c r="DK34" i="7"/>
  <c r="DJ32" i="7"/>
  <c r="DJ29" i="7"/>
  <c r="DK26" i="7"/>
  <c r="DK24" i="7"/>
  <c r="BJ52" i="7"/>
  <c r="DK50" i="7"/>
  <c r="DJ46" i="7"/>
  <c r="DK43" i="7"/>
  <c r="DK41" i="7"/>
  <c r="DK35" i="7"/>
  <c r="DK25" i="7"/>
  <c r="DJ22" i="7"/>
  <c r="DK18" i="7"/>
  <c r="DJ14" i="7"/>
  <c r="BK36" i="7"/>
  <c r="DK51" i="7"/>
  <c r="DK49" i="7"/>
  <c r="DK46" i="7"/>
  <c r="DJ44" i="7"/>
  <c r="DJ41" i="7"/>
  <c r="DK38" i="7"/>
  <c r="DJ36" i="7"/>
  <c r="DJ33" i="7"/>
  <c r="DK30" i="7"/>
  <c r="DJ28" i="7"/>
  <c r="DK27" i="7"/>
  <c r="DJ25" i="7"/>
  <c r="DK22" i="7"/>
  <c r="DJ20" i="7"/>
  <c r="DJ19" i="7"/>
  <c r="DJ15" i="7"/>
  <c r="DJ12" i="7"/>
  <c r="DJ7" i="7"/>
  <c r="DJ4" i="7"/>
  <c r="BK41" i="7"/>
  <c r="BK27" i="7"/>
  <c r="BK11" i="7"/>
  <c r="DJ5" i="7"/>
  <c r="BJ49" i="7"/>
  <c r="BJ44" i="7"/>
  <c r="BK44" i="7"/>
  <c r="BJ33" i="7"/>
  <c r="BJ28" i="7"/>
  <c r="BJ25" i="7"/>
  <c r="BJ20" i="7"/>
  <c r="BJ17" i="7"/>
  <c r="BJ12" i="7"/>
  <c r="BJ9" i="7"/>
  <c r="BJ4" i="7"/>
  <c r="DK52" i="7"/>
  <c r="DK48" i="7"/>
  <c r="DK44" i="7"/>
  <c r="DK40" i="7"/>
  <c r="DK36" i="7"/>
  <c r="DK32" i="7"/>
  <c r="DK28" i="7"/>
  <c r="DK16" i="7"/>
  <c r="DK11" i="7"/>
  <c r="DK8" i="7"/>
  <c r="DK5" i="7"/>
  <c r="BK50" i="7"/>
  <c r="BK49" i="7"/>
  <c r="BK48" i="7"/>
  <c r="BJ47" i="7"/>
  <c r="BJ42" i="7"/>
  <c r="BK42" i="7"/>
  <c r="BK40" i="7"/>
  <c r="BJ39" i="7"/>
  <c r="BJ34" i="7"/>
  <c r="BK33" i="7"/>
  <c r="BK32" i="7"/>
  <c r="BJ31" i="7"/>
  <c r="BJ26" i="7"/>
  <c r="BK25" i="7"/>
  <c r="BK24" i="7"/>
  <c r="BJ23" i="7"/>
  <c r="BJ18" i="7"/>
  <c r="BK17" i="7"/>
  <c r="BK16" i="7"/>
  <c r="BJ15" i="7"/>
  <c r="BJ10" i="7"/>
  <c r="BK9" i="7"/>
  <c r="BK8" i="7"/>
  <c r="BJ7" i="7"/>
  <c r="DK20" i="7"/>
  <c r="DK12" i="7"/>
  <c r="DK4" i="7"/>
  <c r="BJ46" i="7"/>
  <c r="BK46" i="7"/>
  <c r="BJ43" i="7"/>
  <c r="BJ38" i="7"/>
  <c r="BJ35" i="7"/>
  <c r="BJ30" i="7"/>
  <c r="BJ27" i="7"/>
  <c r="BJ22" i="7"/>
  <c r="BJ19" i="7"/>
  <c r="BJ14" i="7"/>
  <c r="BJ11" i="7"/>
  <c r="BJ6" i="7"/>
  <c r="DJ13" i="7"/>
  <c r="BK43" i="7"/>
  <c r="BJ41" i="7"/>
  <c r="BJ36" i="7"/>
  <c r="BK35" i="7"/>
  <c r="DJ17" i="7"/>
  <c r="DJ9" i="7"/>
  <c r="BJ51" i="7"/>
  <c r="BJ48" i="7"/>
  <c r="BJ45" i="7"/>
  <c r="BJ40" i="7"/>
  <c r="BK38" i="7"/>
  <c r="BJ37" i="7"/>
  <c r="BJ32" i="7"/>
  <c r="BK30" i="7"/>
  <c r="BJ29" i="7"/>
  <c r="BJ24" i="7"/>
  <c r="BK22" i="7"/>
  <c r="BJ21" i="7"/>
  <c r="BJ16" i="7"/>
  <c r="BK14" i="7"/>
  <c r="BJ13" i="7"/>
  <c r="BJ8" i="7"/>
  <c r="BK6" i="7"/>
  <c r="BJ5" i="7"/>
  <c r="X14" i="6" l="1"/>
  <c r="J13" i="6"/>
  <c r="X34" i="6"/>
  <c r="W34" i="6"/>
  <c r="X33" i="6"/>
  <c r="W33" i="6"/>
  <c r="X32" i="6"/>
  <c r="W32" i="6"/>
  <c r="X31" i="6"/>
  <c r="W31" i="6"/>
  <c r="X30" i="6"/>
  <c r="W30" i="6"/>
  <c r="X29" i="6"/>
  <c r="W29" i="6"/>
  <c r="X28" i="6"/>
  <c r="W28" i="6"/>
  <c r="X27" i="6"/>
  <c r="W27" i="6"/>
  <c r="X26" i="6"/>
  <c r="W26" i="6"/>
  <c r="X25" i="6"/>
  <c r="W25" i="6"/>
  <c r="X24" i="6"/>
  <c r="W24" i="6"/>
  <c r="X23" i="6"/>
  <c r="W23" i="6"/>
  <c r="X22" i="6"/>
  <c r="W22" i="6"/>
  <c r="X21" i="6"/>
  <c r="W21" i="6"/>
  <c r="X20" i="6"/>
  <c r="W20" i="6"/>
  <c r="X19" i="6"/>
  <c r="W19" i="6"/>
  <c r="X18" i="6"/>
  <c r="W18" i="6"/>
  <c r="X17" i="6"/>
  <c r="W17" i="6"/>
  <c r="X16" i="6"/>
  <c r="W16" i="6"/>
  <c r="X15" i="6"/>
  <c r="W15" i="6"/>
  <c r="W14" i="6"/>
  <c r="X13" i="6"/>
  <c r="W13" i="6"/>
  <c r="X12" i="6"/>
  <c r="W12" i="6"/>
  <c r="X11" i="6"/>
  <c r="W11" i="6"/>
  <c r="X10" i="6"/>
  <c r="W10" i="6"/>
  <c r="X9" i="6"/>
  <c r="W9" i="6"/>
  <c r="X8" i="6"/>
  <c r="W8" i="6"/>
  <c r="X7" i="6"/>
  <c r="W7" i="6"/>
  <c r="X6" i="6"/>
  <c r="W6" i="6"/>
  <c r="X5" i="6"/>
  <c r="W5" i="6"/>
  <c r="X4" i="6"/>
  <c r="W4" i="6"/>
  <c r="J34" i="6"/>
  <c r="I34" i="6"/>
  <c r="J33" i="6"/>
  <c r="I33" i="6"/>
  <c r="J32" i="6"/>
  <c r="I32" i="6"/>
  <c r="J31" i="6"/>
  <c r="I31" i="6"/>
  <c r="J30" i="6"/>
  <c r="I30" i="6"/>
  <c r="J29" i="6"/>
  <c r="I29" i="6"/>
  <c r="J28" i="6"/>
  <c r="I28" i="6"/>
  <c r="J27" i="6"/>
  <c r="I27" i="6"/>
  <c r="J26" i="6"/>
  <c r="I26" i="6"/>
  <c r="J25" i="6"/>
  <c r="I25" i="6"/>
  <c r="J24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J15" i="6"/>
  <c r="I15" i="6"/>
  <c r="J14" i="6"/>
  <c r="I14" i="6"/>
  <c r="I13" i="6"/>
  <c r="J12" i="6"/>
  <c r="I12" i="6"/>
  <c r="J11" i="6"/>
  <c r="I11" i="6"/>
  <c r="J10" i="6"/>
  <c r="I10" i="6"/>
  <c r="J9" i="6"/>
  <c r="I9" i="6"/>
  <c r="J8" i="6"/>
  <c r="I8" i="6"/>
  <c r="J7" i="6"/>
  <c r="I7" i="6"/>
  <c r="J6" i="6"/>
  <c r="I6" i="6"/>
  <c r="J5" i="6"/>
  <c r="I5" i="6"/>
  <c r="J4" i="6"/>
  <c r="I4" i="6"/>
</calcChain>
</file>

<file path=xl/sharedStrings.xml><?xml version="1.0" encoding="utf-8"?>
<sst xmlns="http://schemas.openxmlformats.org/spreadsheetml/2006/main" count="4354" uniqueCount="469">
  <si>
    <t>Time [min]</t>
  </si>
  <si>
    <t>Average</t>
    <phoneticPr fontId="1" type="noConversion"/>
  </si>
  <si>
    <t>SEM</t>
    <phoneticPr fontId="1" type="noConversion"/>
  </si>
  <si>
    <t>Sample_1</t>
    <phoneticPr fontId="1" type="noConversion"/>
  </si>
  <si>
    <t>Sample_2</t>
    <phoneticPr fontId="1" type="noConversion"/>
  </si>
  <si>
    <t>Sample_3</t>
    <phoneticPr fontId="1" type="noConversion"/>
  </si>
  <si>
    <t>Sample_4</t>
    <phoneticPr fontId="1" type="noConversion"/>
  </si>
  <si>
    <t>Sample_5</t>
  </si>
  <si>
    <t>Sample_6</t>
  </si>
  <si>
    <t>Sample_7</t>
  </si>
  <si>
    <t>Sample_8</t>
  </si>
  <si>
    <t>Sample_9</t>
  </si>
  <si>
    <t>Sample_10</t>
  </si>
  <si>
    <t xml:space="preserve">GFP </t>
    <phoneticPr fontId="1" type="noConversion"/>
  </si>
  <si>
    <t>16E</t>
    <phoneticPr fontId="1" type="noConversion"/>
  </si>
  <si>
    <t>Sample_1</t>
    <phoneticPr fontId="1" type="noConversion"/>
  </si>
  <si>
    <t>Sample_2</t>
    <phoneticPr fontId="1" type="noConversion"/>
  </si>
  <si>
    <t>Sample_3</t>
    <phoneticPr fontId="1" type="noConversion"/>
  </si>
  <si>
    <t>Sample_4</t>
    <phoneticPr fontId="1" type="noConversion"/>
  </si>
  <si>
    <t>Sample_5</t>
    <phoneticPr fontId="1" type="noConversion"/>
  </si>
  <si>
    <t>Chip 1</t>
    <phoneticPr fontId="1" type="noConversion"/>
  </si>
  <si>
    <t>Chip 2</t>
    <phoneticPr fontId="1" type="noConversion"/>
  </si>
  <si>
    <t>Chip 3</t>
    <phoneticPr fontId="1" type="noConversion"/>
  </si>
  <si>
    <t>Chip 4</t>
    <phoneticPr fontId="1" type="noConversion"/>
  </si>
  <si>
    <t>Chip 5</t>
    <phoneticPr fontId="1" type="noConversion"/>
  </si>
  <si>
    <t>AV-positive cells %</t>
    <phoneticPr fontId="1" type="noConversion"/>
  </si>
  <si>
    <t>Count</t>
    <phoneticPr fontId="1" type="noConversion"/>
  </si>
  <si>
    <r>
      <t>Ca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2+</t>
    </r>
    <r>
      <rPr>
        <b/>
        <sz val="11"/>
        <color theme="1"/>
        <rFont val="맑은 고딕"/>
        <family val="3"/>
        <charset val="129"/>
        <scheme val="minor"/>
      </rPr>
      <t>-PLS</t>
    </r>
    <phoneticPr fontId="1" type="noConversion"/>
  </si>
  <si>
    <t>Total</t>
    <phoneticPr fontId="1" type="noConversion"/>
  </si>
  <si>
    <t>GFP</t>
  </si>
  <si>
    <t>GFP</t>
    <phoneticPr fontId="1" type="noConversion"/>
  </si>
  <si>
    <t>Chip 6</t>
    <phoneticPr fontId="1" type="noConversion"/>
  </si>
  <si>
    <t>Chip 7</t>
    <phoneticPr fontId="1" type="noConversion"/>
  </si>
  <si>
    <t>TMEM16E-GFP</t>
  </si>
  <si>
    <t>TMEM16E-GFP</t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</si>
  <si>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+ A23187 1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(15 min)</t>
    </r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</si>
  <si>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+ A23187 5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(15 min)</t>
    </r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</si>
  <si>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+ A23187 10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(15 min)</t>
    </r>
    <phoneticPr fontId="1" type="noConversion"/>
  </si>
  <si>
    <r>
      <t>Solution :  0 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+ A23187 10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(5 min) # -&gt; 2.5 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>+ AV 568 1:200 (15 min)</t>
    </r>
    <phoneticPr fontId="1" type="noConversion"/>
  </si>
  <si>
    <t>Chip 8</t>
    <phoneticPr fontId="1" type="noConversion"/>
  </si>
  <si>
    <t>Solution :  2.5mM Ca2+ + AV 568 1:200 (15 min)</t>
    <phoneticPr fontId="1" type="noConversion"/>
  </si>
  <si>
    <t>n</t>
    <phoneticPr fontId="1" type="noConversion"/>
  </si>
  <si>
    <r>
      <t xml:space="preserve">5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</t>
    </r>
    <phoneticPr fontId="1" type="noConversion"/>
  </si>
  <si>
    <r>
      <t xml:space="preserve">1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</t>
    </r>
    <phoneticPr fontId="1" type="noConversion"/>
  </si>
  <si>
    <r>
      <t xml:space="preserve">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</t>
    </r>
    <phoneticPr fontId="1" type="noConversion"/>
  </si>
  <si>
    <r>
      <t xml:space="preserve">10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</t>
    </r>
    <phoneticPr fontId="1" type="noConversion"/>
  </si>
  <si>
    <r>
      <t xml:space="preserve">10 #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</t>
    </r>
    <phoneticPr fontId="1" type="noConversion"/>
  </si>
  <si>
    <r>
      <t xml:space="preserve">TMEM16E-GFP (1 </t>
    </r>
    <r>
      <rPr>
        <b/>
        <sz val="11"/>
        <color rgb="FF00B050"/>
        <rFont val="Calibri"/>
        <family val="3"/>
        <charset val="161"/>
      </rPr>
      <t>μ</t>
    </r>
    <r>
      <rPr>
        <b/>
        <sz val="11"/>
        <color rgb="FF00B050"/>
        <rFont val="맑은 고딕"/>
        <family val="3"/>
        <charset val="129"/>
      </rPr>
      <t>M A23187)</t>
    </r>
    <phoneticPr fontId="1" type="noConversion"/>
  </si>
  <si>
    <r>
      <t>2.5 mM Ca</t>
    </r>
    <r>
      <rPr>
        <vertAlign val="superscript"/>
        <sz val="11"/>
        <color theme="1"/>
        <rFont val="맑은 고딕"/>
        <family val="3"/>
        <charset val="129"/>
        <scheme val="minor"/>
      </rPr>
      <t>2+</t>
    </r>
    <r>
      <rPr>
        <sz val="11"/>
        <color theme="1"/>
        <rFont val="맑은 고딕"/>
        <family val="2"/>
        <charset val="129"/>
        <scheme val="minor"/>
      </rPr>
      <t xml:space="preserve"> external solution + 1 </t>
    </r>
    <r>
      <rPr>
        <sz val="11"/>
        <color theme="1"/>
        <rFont val="Calibri"/>
        <family val="2"/>
        <charset val="161"/>
      </rPr>
      <t>μ</t>
    </r>
    <r>
      <rPr>
        <sz val="11"/>
        <color theme="1"/>
        <rFont val="맑은 고딕"/>
        <family val="2"/>
        <charset val="129"/>
        <scheme val="minor"/>
      </rPr>
      <t>M A23187 + AV 1:200</t>
    </r>
    <phoneticPr fontId="1" type="noConversion"/>
  </si>
  <si>
    <r>
      <t>0 mM Ca</t>
    </r>
    <r>
      <rPr>
        <vertAlign val="superscript"/>
        <sz val="11"/>
        <color theme="1"/>
        <rFont val="맑은 고딕"/>
        <family val="3"/>
        <charset val="129"/>
        <scheme val="minor"/>
      </rPr>
      <t>2+</t>
    </r>
    <r>
      <rPr>
        <sz val="11"/>
        <color theme="1"/>
        <rFont val="맑은 고딕"/>
        <family val="2"/>
        <charset val="129"/>
        <scheme val="minor"/>
      </rPr>
      <t xml:space="preserve"> external solution+ 10 mM EGTA</t>
    </r>
    <phoneticPr fontId="1" type="noConversion"/>
  </si>
  <si>
    <t>Sample_11</t>
  </si>
  <si>
    <r>
      <t xml:space="preserve">TMEM16E-GFP (1 </t>
    </r>
    <r>
      <rPr>
        <b/>
        <sz val="11"/>
        <rFont val="Calibri"/>
        <family val="3"/>
        <charset val="161"/>
      </rPr>
      <t>μ</t>
    </r>
    <r>
      <rPr>
        <b/>
        <sz val="11"/>
        <rFont val="맑은 고딕"/>
        <family val="3"/>
        <charset val="129"/>
      </rPr>
      <t>M A23187)</t>
    </r>
    <r>
      <rPr>
        <b/>
        <sz val="11"/>
        <rFont val="맑은 고딕"/>
        <family val="3"/>
        <charset val="129"/>
        <scheme val="minor"/>
      </rPr>
      <t xml:space="preserve"> Control_PM</t>
    </r>
    <phoneticPr fontId="1" type="noConversion"/>
  </si>
  <si>
    <r>
      <t xml:space="preserve">TMEM16E-GFP (1 </t>
    </r>
    <r>
      <rPr>
        <b/>
        <sz val="11"/>
        <color rgb="FF7030A0"/>
        <rFont val="Calibri"/>
        <family val="3"/>
        <charset val="161"/>
      </rPr>
      <t>μ</t>
    </r>
    <r>
      <rPr>
        <b/>
        <sz val="11"/>
        <color rgb="FF7030A0"/>
        <rFont val="맑은 고딕"/>
        <family val="3"/>
        <charset val="129"/>
      </rPr>
      <t>M A23187)</t>
    </r>
    <r>
      <rPr>
        <b/>
        <sz val="11"/>
        <color rgb="FF7030A0"/>
        <rFont val="맑은 고딕"/>
        <family val="3"/>
        <charset val="129"/>
        <scheme val="minor"/>
      </rPr>
      <t xml:space="preserve"> Amiloride_PM</t>
    </r>
    <phoneticPr fontId="1" type="noConversion"/>
  </si>
  <si>
    <r>
      <t xml:space="preserve">TMEM16E-GFP (1 </t>
    </r>
    <r>
      <rPr>
        <b/>
        <sz val="11"/>
        <rFont val="맑은 고딕"/>
        <family val="3"/>
        <charset val="129"/>
      </rPr>
      <t>μM A23187)</t>
    </r>
    <r>
      <rPr>
        <b/>
        <sz val="11"/>
        <rFont val="맑은 고딕"/>
        <family val="3"/>
        <charset val="129"/>
        <scheme val="minor"/>
      </rPr>
      <t xml:space="preserve"> Control_Cytoplasm</t>
    </r>
    <phoneticPr fontId="1" type="noConversion"/>
  </si>
  <si>
    <r>
      <t xml:space="preserve">TMEM16E-GFP (1 </t>
    </r>
    <r>
      <rPr>
        <b/>
        <sz val="11"/>
        <color rgb="FF7030A0"/>
        <rFont val="맑은 고딕"/>
        <family val="3"/>
        <charset val="129"/>
      </rPr>
      <t>μM A23187)</t>
    </r>
    <r>
      <rPr>
        <b/>
        <sz val="11"/>
        <color rgb="FF7030A0"/>
        <rFont val="맑은 고딕"/>
        <family val="3"/>
        <charset val="129"/>
        <scheme val="minor"/>
      </rPr>
      <t xml:space="preserve"> Amiloride_Cytoplasm</t>
    </r>
    <phoneticPr fontId="1" type="noConversion"/>
  </si>
  <si>
    <r>
      <t>GFP vector (10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#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  <scheme val="minor"/>
      </rPr>
      <t>M A23187) Control_PM</t>
    </r>
    <phoneticPr fontId="1" type="noConversion"/>
  </si>
  <si>
    <r>
      <t>GFP vector (10</t>
    </r>
    <r>
      <rPr>
        <b/>
        <vertAlign val="superscript"/>
        <sz val="11"/>
        <color rgb="FF7030A0"/>
        <rFont val="맑은 고딕"/>
        <family val="3"/>
        <charset val="129"/>
        <scheme val="minor"/>
      </rPr>
      <t>#</t>
    </r>
    <r>
      <rPr>
        <b/>
        <sz val="11"/>
        <color rgb="FF7030A0"/>
        <rFont val="맑은 고딕"/>
        <family val="3"/>
        <charset val="129"/>
        <scheme val="minor"/>
      </rPr>
      <t xml:space="preserve"> </t>
    </r>
    <r>
      <rPr>
        <b/>
        <sz val="11"/>
        <color rgb="FF7030A0"/>
        <rFont val="Calibri"/>
        <family val="3"/>
        <charset val="161"/>
      </rPr>
      <t>μ</t>
    </r>
    <r>
      <rPr>
        <b/>
        <sz val="11"/>
        <color rgb="FF7030A0"/>
        <rFont val="맑은 고딕"/>
        <family val="3"/>
        <charset val="129"/>
        <scheme val="minor"/>
      </rPr>
      <t>M A23187) Amiloride_PM</t>
    </r>
    <phoneticPr fontId="1" type="noConversion"/>
  </si>
  <si>
    <r>
      <t>GFP vector (10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#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theme="1"/>
        <rFont val="맑은 고딕"/>
        <family val="3"/>
        <charset val="129"/>
      </rPr>
      <t>μ</t>
    </r>
    <r>
      <rPr>
        <b/>
        <sz val="11"/>
        <color theme="1"/>
        <rFont val="맑은 고딕"/>
        <family val="3"/>
        <charset val="129"/>
        <scheme val="minor"/>
      </rPr>
      <t>M A23187) Control_Cytoplasm</t>
    </r>
    <phoneticPr fontId="1" type="noConversion"/>
  </si>
  <si>
    <r>
      <t>GFP vector (10</t>
    </r>
    <r>
      <rPr>
        <b/>
        <vertAlign val="superscript"/>
        <sz val="11"/>
        <color rgb="FF7030A0"/>
        <rFont val="맑은 고딕"/>
        <family val="3"/>
        <charset val="129"/>
        <scheme val="minor"/>
      </rPr>
      <t>#</t>
    </r>
    <r>
      <rPr>
        <b/>
        <sz val="11"/>
        <color rgb="FF7030A0"/>
        <rFont val="맑은 고딕"/>
        <family val="3"/>
        <charset val="129"/>
        <scheme val="minor"/>
      </rPr>
      <t xml:space="preserve"> </t>
    </r>
    <r>
      <rPr>
        <b/>
        <sz val="11"/>
        <color rgb="FF7030A0"/>
        <rFont val="맑은 고딕"/>
        <family val="3"/>
        <charset val="129"/>
      </rPr>
      <t>μ</t>
    </r>
    <r>
      <rPr>
        <b/>
        <sz val="11"/>
        <color rgb="FF7030A0"/>
        <rFont val="맑은 고딕"/>
        <family val="3"/>
        <charset val="129"/>
        <scheme val="minor"/>
      </rPr>
      <t>M A23187) Amiloride_Cytoplasm</t>
    </r>
    <phoneticPr fontId="1" type="noConversion"/>
  </si>
  <si>
    <t>GFP vector_Control</t>
    <phoneticPr fontId="1" type="noConversion"/>
  </si>
  <si>
    <t>Area</t>
    <phoneticPr fontId="1" type="noConversion"/>
  </si>
  <si>
    <t>Mean</t>
    <phoneticPr fontId="1" type="noConversion"/>
  </si>
  <si>
    <t>Sample_1</t>
    <phoneticPr fontId="1" type="noConversion"/>
  </si>
  <si>
    <t>Sample_2</t>
    <phoneticPr fontId="1" type="noConversion"/>
  </si>
  <si>
    <t>Sample_3</t>
    <phoneticPr fontId="1" type="noConversion"/>
  </si>
  <si>
    <t>Sample_4</t>
  </si>
  <si>
    <t>Sample_12</t>
  </si>
  <si>
    <t>Sample_13</t>
  </si>
  <si>
    <t>Sample_14</t>
  </si>
  <si>
    <t>Sample_15</t>
  </si>
  <si>
    <t>Sample_16</t>
  </si>
  <si>
    <t>Sample_17</t>
  </si>
  <si>
    <t>Sample_18</t>
  </si>
  <si>
    <t>Sample_19</t>
  </si>
  <si>
    <t>Sample_20</t>
  </si>
  <si>
    <t>Sample_21</t>
  </si>
  <si>
    <t>Sample_22</t>
  </si>
  <si>
    <t>Sample_23</t>
  </si>
  <si>
    <t>Sample_24</t>
  </si>
  <si>
    <t>Sample_25</t>
  </si>
  <si>
    <t>Sample_26</t>
  </si>
  <si>
    <t>Sample_27</t>
  </si>
  <si>
    <t>Sample_28</t>
  </si>
  <si>
    <t>Sample_29</t>
  </si>
  <si>
    <t>Sample_30</t>
  </si>
  <si>
    <t>Sample_31</t>
  </si>
  <si>
    <t>Sample_32</t>
  </si>
  <si>
    <t>Sample_33</t>
  </si>
  <si>
    <r>
      <t>F</t>
    </r>
    <r>
      <rPr>
        <vertAlign val="subscript"/>
        <sz val="11"/>
        <color theme="1"/>
        <rFont val="맑은 고딕"/>
        <family val="3"/>
        <charset val="129"/>
        <scheme val="minor"/>
      </rPr>
      <t>Dextran</t>
    </r>
    <phoneticPr fontId="1" type="noConversion"/>
  </si>
  <si>
    <t>Average</t>
    <phoneticPr fontId="1" type="noConversion"/>
  </si>
  <si>
    <t>SEM</t>
    <phoneticPr fontId="1" type="noConversion"/>
  </si>
  <si>
    <t>Sample_34</t>
  </si>
  <si>
    <t>Sample_35</t>
  </si>
  <si>
    <t>Sample_36</t>
  </si>
  <si>
    <t>Sample_37</t>
  </si>
  <si>
    <t>Sample_38</t>
  </si>
  <si>
    <t>Sample_39</t>
  </si>
  <si>
    <t>Sample_40</t>
  </si>
  <si>
    <t>Sample_41</t>
  </si>
  <si>
    <t>Sample_42</t>
  </si>
  <si>
    <t>TMEM16E-GFP_Control</t>
    <phoneticPr fontId="1" type="noConversion"/>
  </si>
  <si>
    <t>TMEM16E-GFP_Amiloride</t>
    <phoneticPr fontId="1" type="noConversion"/>
  </si>
  <si>
    <t>TMEM16E-GFP (without A23187)</t>
    <phoneticPr fontId="1" type="noConversion"/>
  </si>
  <si>
    <r>
      <t>Normalized TMEM16E+M</t>
    </r>
    <r>
      <rPr>
        <b/>
        <vertAlign val="sub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R</t>
    </r>
    <phoneticPr fontId="1" type="noConversion"/>
  </si>
  <si>
    <r>
      <t>TMEM16E+M</t>
    </r>
    <r>
      <rPr>
        <b/>
        <vertAlign val="sub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R</t>
    </r>
    <phoneticPr fontId="1" type="noConversion"/>
  </si>
  <si>
    <r>
      <t>TMEM16E + M</t>
    </r>
    <r>
      <rPr>
        <b/>
        <vertAlign val="subscript"/>
        <sz val="11"/>
        <color rgb="FF7030A0"/>
        <rFont val="맑은 고딕"/>
        <family val="3"/>
        <charset val="129"/>
        <scheme val="minor"/>
      </rPr>
      <t>1</t>
    </r>
    <r>
      <rPr>
        <b/>
        <sz val="11"/>
        <color rgb="FF7030A0"/>
        <rFont val="맑은 고딕"/>
        <family val="3"/>
        <charset val="129"/>
        <scheme val="minor"/>
      </rPr>
      <t>R Amiloride_Cytoplsam (10 μM Oxo-M)</t>
    </r>
    <phoneticPr fontId="1" type="noConversion"/>
  </si>
  <si>
    <r>
      <t>TMEM16E + M</t>
    </r>
    <r>
      <rPr>
        <b/>
        <vertAlign val="subscript"/>
        <sz val="11"/>
        <color rgb="FF7030A0"/>
        <rFont val="맑은 고딕"/>
        <family val="3"/>
        <charset val="129"/>
        <scheme val="minor"/>
      </rPr>
      <t>1</t>
    </r>
    <r>
      <rPr>
        <b/>
        <sz val="11"/>
        <color rgb="FF7030A0"/>
        <rFont val="맑은 고딕"/>
        <family val="3"/>
        <charset val="129"/>
        <scheme val="minor"/>
      </rPr>
      <t>R Amiloride_PM (10 μM Oxo-M)</t>
    </r>
    <phoneticPr fontId="1" type="noConversion"/>
  </si>
  <si>
    <r>
      <t>TMEM16E + M</t>
    </r>
    <r>
      <rPr>
        <b/>
        <vertAlign val="sub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R Control_Cytoplasm (10 μM Oxo-M)</t>
    </r>
    <phoneticPr fontId="1" type="noConversion"/>
  </si>
  <si>
    <r>
      <t>TMEM16E + M</t>
    </r>
    <r>
      <rPr>
        <b/>
        <vertAlign val="sub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R Control_PM (10 μM Oxo-M)</t>
    </r>
    <phoneticPr fontId="1" type="noConversion"/>
  </si>
  <si>
    <t>TMEM16E E584Q Amiloride_PM</t>
    <phoneticPr fontId="1" type="noConversion"/>
  </si>
  <si>
    <t xml:space="preserve"> </t>
  </si>
  <si>
    <t>TMEM16E E584Q Control_PM</t>
    <phoneticPr fontId="1" type="noConversion"/>
  </si>
  <si>
    <t>140 mV</t>
    <phoneticPr fontId="1" type="noConversion"/>
  </si>
  <si>
    <t>120 mV</t>
    <phoneticPr fontId="1" type="noConversion"/>
  </si>
  <si>
    <t>100 mV</t>
    <phoneticPr fontId="1" type="noConversion"/>
  </si>
  <si>
    <t>80 mV</t>
    <phoneticPr fontId="1" type="noConversion"/>
  </si>
  <si>
    <t>60 mV</t>
    <phoneticPr fontId="1" type="noConversion"/>
  </si>
  <si>
    <t>40 mV</t>
    <phoneticPr fontId="1" type="noConversion"/>
  </si>
  <si>
    <t>20 mV</t>
    <phoneticPr fontId="1" type="noConversion"/>
  </si>
  <si>
    <t>0 mV</t>
    <phoneticPr fontId="1" type="noConversion"/>
  </si>
  <si>
    <t xml:space="preserve"> -20 mV</t>
    <phoneticPr fontId="1" type="noConversion"/>
  </si>
  <si>
    <t xml:space="preserve"> -40 mV</t>
    <phoneticPr fontId="1" type="noConversion"/>
  </si>
  <si>
    <t xml:space="preserve"> -60 mV</t>
    <phoneticPr fontId="1" type="noConversion"/>
  </si>
  <si>
    <t xml:space="preserve"> -80 mV</t>
    <phoneticPr fontId="1" type="noConversion"/>
  </si>
  <si>
    <t xml:space="preserve"> -100 mV</t>
    <phoneticPr fontId="1" type="noConversion"/>
  </si>
  <si>
    <t>C-Slow</t>
    <phoneticPr fontId="1" type="noConversion"/>
  </si>
  <si>
    <r>
      <t xml:space="preserve">TMEM16E-GFP E584Q (3 </t>
    </r>
    <r>
      <rPr>
        <b/>
        <sz val="11"/>
        <color rgb="FF002060"/>
        <rFont val="Calibri"/>
        <family val="2"/>
        <charset val="161"/>
      </rPr>
      <t>μ</t>
    </r>
    <r>
      <rPr>
        <b/>
        <sz val="11"/>
        <color rgb="FF002060"/>
        <rFont val="맑은 고딕"/>
        <family val="2"/>
        <charset val="129"/>
        <scheme val="minor"/>
      </rPr>
      <t>M [Ca2+]i)</t>
    </r>
    <phoneticPr fontId="1" type="noConversion"/>
  </si>
  <si>
    <r>
      <t xml:space="preserve">TMEM16E-GFP WT (3 </t>
    </r>
    <r>
      <rPr>
        <b/>
        <sz val="11"/>
        <color theme="1"/>
        <rFont val="Calibri"/>
        <family val="2"/>
        <charset val="161"/>
      </rPr>
      <t>μ</t>
    </r>
    <r>
      <rPr>
        <b/>
        <sz val="11"/>
        <color theme="1"/>
        <rFont val="맑은 고딕"/>
        <family val="2"/>
        <charset val="129"/>
        <scheme val="minor"/>
      </rPr>
      <t>M [Ca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2+</t>
    </r>
    <r>
      <rPr>
        <b/>
        <sz val="11"/>
        <color theme="1"/>
        <rFont val="맑은 고딕"/>
        <family val="2"/>
        <charset val="129"/>
        <scheme val="minor"/>
      </rPr>
      <t>]</t>
    </r>
    <r>
      <rPr>
        <b/>
        <vertAlign val="subscript"/>
        <sz val="11"/>
        <color theme="1"/>
        <rFont val="맑은 고딕"/>
        <family val="3"/>
        <charset val="129"/>
        <scheme val="minor"/>
      </rPr>
      <t>i</t>
    </r>
    <r>
      <rPr>
        <b/>
        <sz val="11"/>
        <color theme="1"/>
        <rFont val="맑은 고딕"/>
        <family val="2"/>
        <charset val="129"/>
        <scheme val="minor"/>
      </rPr>
      <t>)</t>
    </r>
    <phoneticPr fontId="1" type="noConversion"/>
  </si>
  <si>
    <t>Sample_3</t>
  </si>
  <si>
    <t>TMEM16E-GFP E584Q (115 nM [Ca2+]i)</t>
  </si>
  <si>
    <t>TMEM16E-GFP E584Q (115 nM [Ca2+]i)</t>
    <phoneticPr fontId="1" type="noConversion"/>
  </si>
  <si>
    <t>EHT-1864</t>
    <phoneticPr fontId="1" type="noConversion"/>
  </si>
  <si>
    <t>IPA-3</t>
    <phoneticPr fontId="1" type="noConversion"/>
  </si>
  <si>
    <t>LY294002</t>
    <phoneticPr fontId="1" type="noConversion"/>
  </si>
  <si>
    <t>Wortmannin</t>
    <phoneticPr fontId="1" type="noConversion"/>
  </si>
  <si>
    <t>Cont</t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</si>
  <si>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b/>
        <sz val="11"/>
        <color theme="1"/>
        <rFont val="맑은 고딕"/>
        <family val="3"/>
        <charset val="129"/>
        <scheme val="minor"/>
      </rPr>
      <t>/F</t>
    </r>
    <r>
      <rPr>
        <b/>
        <vertAlign val="subscript"/>
        <sz val="11"/>
        <color theme="1"/>
        <rFont val="맑은 고딕"/>
        <family val="3"/>
        <charset val="129"/>
        <scheme val="minor"/>
      </rPr>
      <t>PM</t>
    </r>
    <r>
      <rPr>
        <b/>
        <sz val="11"/>
        <color theme="1"/>
        <rFont val="맑은 고딕"/>
        <family val="3"/>
        <charset val="129"/>
        <scheme val="minor"/>
      </rPr>
      <t xml:space="preserve"> ratio</t>
    </r>
    <phoneticPr fontId="1" type="noConversion"/>
  </si>
  <si>
    <t xml:space="preserve">Cytoplasm </t>
    <phoneticPr fontId="1" type="noConversion"/>
  </si>
  <si>
    <t>PM</t>
    <phoneticPr fontId="1" type="noConversion"/>
  </si>
  <si>
    <r>
      <t>F</t>
    </r>
    <r>
      <rPr>
        <vertAlign val="subscript"/>
        <sz val="11"/>
        <color theme="1"/>
        <rFont val="맑은 고딕"/>
        <family val="3"/>
        <charset val="129"/>
        <scheme val="minor"/>
      </rPr>
      <t>15</t>
    </r>
    <r>
      <rPr>
        <sz val="11"/>
        <color theme="1"/>
        <rFont val="맑은 고딕"/>
        <family val="2"/>
        <charset val="129"/>
        <scheme val="minor"/>
      </rPr>
      <t>/F</t>
    </r>
    <r>
      <rPr>
        <vertAlign val="subscript"/>
        <sz val="11"/>
        <color theme="1"/>
        <rFont val="맑은 고딕"/>
        <family val="3"/>
        <charset val="129"/>
        <scheme val="minor"/>
      </rPr>
      <t>0</t>
    </r>
    <phoneticPr fontId="1" type="noConversion"/>
  </si>
  <si>
    <t>PH-Btk-GFP_Wortmannin (1 μM A23187)</t>
    <phoneticPr fontId="1" type="noConversion"/>
  </si>
  <si>
    <t>PH-Btk-GFP_Control (1 μM A23187)</t>
    <phoneticPr fontId="1" type="noConversion"/>
  </si>
  <si>
    <t>PH-Btk-GFP_None</t>
    <phoneticPr fontId="1" type="noConversion"/>
  </si>
  <si>
    <r>
      <t>F</t>
    </r>
    <r>
      <rPr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sz val="11"/>
        <color theme="1"/>
        <rFont val="맑은 고딕"/>
        <family val="3"/>
        <charset val="129"/>
        <scheme val="minor"/>
      </rPr>
      <t>/F</t>
    </r>
    <r>
      <rPr>
        <vertAlign val="subscript"/>
        <sz val="11"/>
        <color theme="1"/>
        <rFont val="맑은 고딕"/>
        <family val="3"/>
        <charset val="129"/>
        <scheme val="minor"/>
      </rPr>
      <t>PM</t>
    </r>
    <r>
      <rPr>
        <sz val="11"/>
        <color theme="1"/>
        <rFont val="맑은 고딕"/>
        <family val="3"/>
        <charset val="129"/>
        <scheme val="minor"/>
      </rPr>
      <t xml:space="preserve"> ratio</t>
    </r>
    <phoneticPr fontId="1" type="noConversion"/>
  </si>
  <si>
    <t>Cytoplasm</t>
    <phoneticPr fontId="1" type="noConversion"/>
  </si>
  <si>
    <t>ROI</t>
    <phoneticPr fontId="1" type="noConversion"/>
  </si>
  <si>
    <t>RF-PJ</t>
    <phoneticPr fontId="1" type="noConversion"/>
  </si>
  <si>
    <t>RF-Sac1</t>
    <phoneticPr fontId="1" type="noConversion"/>
  </si>
  <si>
    <t>RF-Dead</t>
    <phoneticPr fontId="1" type="noConversion"/>
  </si>
  <si>
    <t>Imatinib</t>
    <phoneticPr fontId="1" type="noConversion"/>
  </si>
  <si>
    <t>Afatinib</t>
    <phoneticPr fontId="1" type="noConversion"/>
  </si>
  <si>
    <t>Control</t>
    <phoneticPr fontId="1" type="noConversion"/>
  </si>
  <si>
    <r>
      <t>TMEM16E-GFP_F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b/>
        <sz val="11"/>
        <color theme="1"/>
        <rFont val="맑은 고딕"/>
        <family val="3"/>
        <charset val="129"/>
        <scheme val="minor"/>
      </rPr>
      <t>/F</t>
    </r>
    <r>
      <rPr>
        <b/>
        <vertAlign val="subscript"/>
        <sz val="11"/>
        <color theme="1"/>
        <rFont val="맑은 고딕"/>
        <family val="3"/>
        <charset val="129"/>
        <scheme val="minor"/>
      </rPr>
      <t>PM</t>
    </r>
    <r>
      <rPr>
        <b/>
        <sz val="11"/>
        <color theme="1"/>
        <rFont val="맑은 고딕"/>
        <family val="3"/>
        <charset val="129"/>
        <scheme val="minor"/>
      </rPr>
      <t xml:space="preserve"> ratio</t>
    </r>
    <phoneticPr fontId="1" type="noConversion"/>
  </si>
  <si>
    <t>TMEM16E-GFP_Cytoplasm</t>
    <phoneticPr fontId="1" type="noConversion"/>
  </si>
  <si>
    <t>TMEM16E-GFP_PM</t>
    <phoneticPr fontId="1" type="noConversion"/>
  </si>
  <si>
    <t>TMEM16E-GFP+EGFR-HAx3</t>
    <phoneticPr fontId="1" type="noConversion"/>
  </si>
  <si>
    <t>TMEM16E-GFP+PDGFR-HAx3</t>
    <phoneticPr fontId="1" type="noConversion"/>
  </si>
  <si>
    <t>Analysis of IP/input ratio</t>
    <phoneticPr fontId="1" type="noConversion"/>
  </si>
  <si>
    <t>Co-IP</t>
    <phoneticPr fontId="1" type="noConversion"/>
  </si>
  <si>
    <t>5% input</t>
    <phoneticPr fontId="1" type="noConversion"/>
  </si>
  <si>
    <t xml:space="preserve">Band intensity of GFP blot </t>
    <phoneticPr fontId="1" type="noConversion"/>
  </si>
  <si>
    <t>PDGFR</t>
    <phoneticPr fontId="1" type="noConversion"/>
  </si>
  <si>
    <t>EGFR</t>
    <phoneticPr fontId="1" type="noConversion"/>
  </si>
  <si>
    <r>
      <t xml:space="preserve">Relative mRNA expression (relative to </t>
    </r>
    <r>
      <rPr>
        <sz val="11"/>
        <rFont val="Calibri"/>
        <family val="3"/>
        <charset val="161"/>
      </rPr>
      <t>β</t>
    </r>
    <r>
      <rPr>
        <sz val="11"/>
        <rFont val="맑은 고딕"/>
        <family val="3"/>
        <charset val="129"/>
        <scheme val="minor"/>
      </rPr>
      <t>-actin)</t>
    </r>
    <phoneticPr fontId="1" type="noConversion"/>
  </si>
  <si>
    <r>
      <rPr>
        <sz val="11"/>
        <rFont val="Calibri"/>
        <family val="3"/>
        <charset val="161"/>
      </rPr>
      <t>β</t>
    </r>
    <r>
      <rPr>
        <sz val="11"/>
        <rFont val="맑은 고딕"/>
        <family val="3"/>
        <charset val="129"/>
        <scheme val="minor"/>
      </rPr>
      <t>-actin</t>
    </r>
    <phoneticPr fontId="1" type="noConversion"/>
  </si>
  <si>
    <t>Band intensity</t>
    <phoneticPr fontId="1" type="noConversion"/>
  </si>
  <si>
    <t>Time (min)</t>
    <phoneticPr fontId="1" type="noConversion"/>
  </si>
  <si>
    <r>
      <t xml:space="preserve">Intensitiy of AV (1 </t>
    </r>
    <r>
      <rPr>
        <b/>
        <sz val="14"/>
        <color rgb="FFFF0000"/>
        <rFont val="Calibri"/>
        <family val="3"/>
        <charset val="161"/>
      </rPr>
      <t>μ</t>
    </r>
    <r>
      <rPr>
        <b/>
        <sz val="14"/>
        <color rgb="FFFF0000"/>
        <rFont val="맑은 고딕"/>
        <family val="3"/>
        <charset val="129"/>
        <scheme val="minor"/>
      </rPr>
      <t>M A23187)_Control</t>
    </r>
    <phoneticPr fontId="1" type="noConversion"/>
  </si>
  <si>
    <r>
      <t xml:space="preserve">Normalized TMEM16E-GFP (1 </t>
    </r>
    <r>
      <rPr>
        <b/>
        <sz val="14"/>
        <color theme="9" tint="-0.249977111117893"/>
        <rFont val="Calibri"/>
        <family val="3"/>
        <charset val="161"/>
      </rPr>
      <t>μ</t>
    </r>
    <r>
      <rPr>
        <b/>
        <sz val="14"/>
        <color theme="9" tint="-0.249977111117893"/>
        <rFont val="맑은 고딕"/>
        <family val="3"/>
        <charset val="129"/>
        <scheme val="minor"/>
      </rPr>
      <t>M A23187)_Control</t>
    </r>
    <phoneticPr fontId="1" type="noConversion"/>
  </si>
  <si>
    <r>
      <t xml:space="preserve">Intensity TMEM16E-GFP (1 </t>
    </r>
    <r>
      <rPr>
        <b/>
        <sz val="14"/>
        <color theme="9" tint="-0.249977111117893"/>
        <rFont val="Calibri"/>
        <family val="3"/>
        <charset val="161"/>
      </rPr>
      <t>μ</t>
    </r>
    <r>
      <rPr>
        <b/>
        <sz val="14"/>
        <color theme="9" tint="-0.249977111117893"/>
        <rFont val="맑은 고딕"/>
        <family val="3"/>
        <charset val="129"/>
        <scheme val="minor"/>
      </rPr>
      <t>M A23187)_Control</t>
    </r>
    <phoneticPr fontId="1" type="noConversion"/>
  </si>
  <si>
    <t>Intensitiy of AV (None)_Control</t>
    <phoneticPr fontId="1" type="noConversion"/>
  </si>
  <si>
    <t>Normalized TMEM16E-GFP (None)_Control</t>
    <phoneticPr fontId="1" type="noConversion"/>
  </si>
  <si>
    <t>Intensity TMEM16E-GFP (None)_Control</t>
    <phoneticPr fontId="1" type="noConversion"/>
  </si>
  <si>
    <r>
      <t xml:space="preserve">Intensitiy of AV (1 </t>
    </r>
    <r>
      <rPr>
        <b/>
        <sz val="14"/>
        <color rgb="FFFF0000"/>
        <rFont val="Calibri"/>
        <family val="3"/>
        <charset val="161"/>
      </rPr>
      <t>μ</t>
    </r>
    <r>
      <rPr>
        <b/>
        <sz val="14"/>
        <color rgb="FFFF0000"/>
        <rFont val="맑은 고딕"/>
        <family val="3"/>
        <charset val="129"/>
        <scheme val="minor"/>
      </rPr>
      <t>M A23187)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</si>
  <si>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r>
      <t xml:space="preserve">Normalized TMEM16E-GFP (1 </t>
    </r>
    <r>
      <rPr>
        <b/>
        <sz val="14"/>
        <color theme="9" tint="-0.249977111117893"/>
        <rFont val="Calibri"/>
        <family val="3"/>
        <charset val="161"/>
      </rPr>
      <t>μ</t>
    </r>
    <r>
      <rPr>
        <b/>
        <sz val="14"/>
        <color theme="9" tint="-0.249977111117893"/>
        <rFont val="맑은 고딕"/>
        <family val="3"/>
        <charset val="129"/>
        <scheme val="minor"/>
      </rPr>
      <t>M A23187)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</si>
  <si>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r>
      <t xml:space="preserve">Intensity TMEM16E-GFP (1 </t>
    </r>
    <r>
      <rPr>
        <b/>
        <sz val="14"/>
        <color theme="9" tint="-0.249977111117893"/>
        <rFont val="Calibri"/>
        <family val="3"/>
        <charset val="161"/>
      </rPr>
      <t>μ</t>
    </r>
    <r>
      <rPr>
        <b/>
        <sz val="14"/>
        <color theme="9" tint="-0.249977111117893"/>
        <rFont val="맑은 고딕"/>
        <family val="3"/>
        <charset val="129"/>
        <scheme val="minor"/>
      </rPr>
      <t>M A23187)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</si>
  <si>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r>
      <t>Intensitiy of AV (None)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</si>
  <si>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r>
      <t>Normalized TMEM16E-GFP (None)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</si>
  <si>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r>
      <t>Intensity TMEM16E-GFP (None)</t>
    </r>
    <r>
      <rPr>
        <b/>
        <sz val="14"/>
        <color rgb="FF7030A0"/>
        <rFont val="맑은 고딕"/>
        <family val="3"/>
        <charset val="129"/>
        <scheme val="minor"/>
      </rPr>
      <t>_Amiloride</t>
    </r>
    <phoneticPr fontId="1" type="noConversion"/>
  </si>
  <si>
    <t>% cells with blebs</t>
    <phoneticPr fontId="1" type="noConversion"/>
  </si>
  <si>
    <t>Cells with bleb</t>
    <phoneticPr fontId="1" type="noConversion"/>
  </si>
  <si>
    <t>Sample_8</t>
    <phoneticPr fontId="1" type="noConversion"/>
  </si>
  <si>
    <t>Sample_7</t>
    <phoneticPr fontId="1" type="noConversion"/>
  </si>
  <si>
    <t>Sample_6</t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</si>
  <si>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(15 min)</t>
    </r>
    <phoneticPr fontId="1" type="noConversion"/>
  </si>
  <si>
    <t>TMEM16E E584Q-GFP Amiloride</t>
    <phoneticPr fontId="1" type="noConversion"/>
  </si>
  <si>
    <t>TMEM16E E584Q-GFP Control</t>
    <phoneticPr fontId="1" type="noConversion"/>
  </si>
  <si>
    <t>TMEM16E WT-GFP Amiloride</t>
    <phoneticPr fontId="1" type="noConversion"/>
  </si>
  <si>
    <t>TMEM16E WT-GFP Control</t>
    <phoneticPr fontId="1" type="noConversion"/>
  </si>
  <si>
    <t>rat 16F</t>
    <phoneticPr fontId="1" type="noConversion"/>
  </si>
  <si>
    <t>rat 16E</t>
    <phoneticPr fontId="1" type="noConversion"/>
  </si>
  <si>
    <t>PDGFRB</t>
    <phoneticPr fontId="1" type="noConversion"/>
  </si>
  <si>
    <t>rat 16B</t>
    <phoneticPr fontId="1" type="noConversion"/>
  </si>
  <si>
    <t>rat 16A</t>
    <phoneticPr fontId="1" type="noConversion"/>
  </si>
  <si>
    <t>Normalized primary-cultured granule cells</t>
    <phoneticPr fontId="1" type="noConversion"/>
  </si>
  <si>
    <r>
      <rPr>
        <sz val="11"/>
        <color theme="1"/>
        <rFont val="Calibri"/>
        <family val="2"/>
        <charset val="161"/>
      </rPr>
      <t>β</t>
    </r>
    <r>
      <rPr>
        <sz val="11"/>
        <color theme="1"/>
        <rFont val="맑은 고딕"/>
        <family val="2"/>
        <charset val="129"/>
        <scheme val="minor"/>
      </rPr>
      <t>-actin</t>
    </r>
    <phoneticPr fontId="1" type="noConversion"/>
  </si>
  <si>
    <t>Band intensity of primary-cultured granule cells</t>
    <phoneticPr fontId="1" type="noConversion"/>
  </si>
  <si>
    <t>Amiloride</t>
    <phoneticPr fontId="1" type="noConversion"/>
  </si>
  <si>
    <t xml:space="preserve">Primary-cultured granule cells </t>
    <phoneticPr fontId="1" type="noConversion"/>
  </si>
  <si>
    <t>Time [s]</t>
  </si>
  <si>
    <r>
      <t xml:space="preserve">Normalized 100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ATP</t>
    </r>
    <phoneticPr fontId="1" type="noConversion"/>
  </si>
  <si>
    <r>
      <t xml:space="preserve">100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ATP</t>
    </r>
    <phoneticPr fontId="1" type="noConversion"/>
  </si>
  <si>
    <t>Normalized 30 mM KCl</t>
    <phoneticPr fontId="1" type="noConversion"/>
  </si>
  <si>
    <t>30 mM KCl</t>
    <phoneticPr fontId="1" type="noConversion"/>
  </si>
  <si>
    <r>
      <t xml:space="preserve">Normalized 5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A23187</t>
    </r>
    <phoneticPr fontId="1" type="noConversion"/>
  </si>
  <si>
    <r>
      <t xml:space="preserve">5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A23187</t>
    </r>
    <phoneticPr fontId="1" type="noConversion"/>
  </si>
  <si>
    <t>Normalized None</t>
    <phoneticPr fontId="1" type="noConversion"/>
  </si>
  <si>
    <t>None</t>
    <phoneticPr fontId="1" type="noConversion"/>
  </si>
  <si>
    <t>Primary-cultured granule cells  (30 mM KCl)</t>
    <phoneticPr fontId="1" type="noConversion"/>
  </si>
  <si>
    <r>
      <t>TMEM16E (-M</t>
    </r>
    <r>
      <rPr>
        <b/>
        <vertAlign val="sub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R)</t>
    </r>
    <phoneticPr fontId="1" type="noConversion"/>
  </si>
  <si>
    <t>SEM</t>
  </si>
  <si>
    <t>Average</t>
  </si>
  <si>
    <t>sample_4</t>
  </si>
  <si>
    <t>sample_3</t>
  </si>
  <si>
    <t>sample_2</t>
  </si>
  <si>
    <t>sample_1</t>
  </si>
  <si>
    <t>IP/5 % input ratio (relative to TMEM16E WT)</t>
    <phoneticPr fontId="1" type="noConversion"/>
  </si>
  <si>
    <t>Raw data</t>
    <phoneticPr fontId="1" type="noConversion"/>
  </si>
  <si>
    <t>EGFR-HAx3+16E WT</t>
    <phoneticPr fontId="1" type="noConversion"/>
  </si>
  <si>
    <t>EGFR-HAx3+16E E584Q</t>
    <phoneticPr fontId="1" type="noConversion"/>
  </si>
  <si>
    <t>EGFR-HAx3+16F WT</t>
    <phoneticPr fontId="1" type="noConversion"/>
  </si>
  <si>
    <t>HA</t>
    <phoneticPr fontId="1" type="noConversion"/>
  </si>
  <si>
    <t>IgG</t>
    <phoneticPr fontId="1" type="noConversion"/>
  </si>
  <si>
    <t>IP/5 % input</t>
    <phoneticPr fontId="1" type="noConversion"/>
  </si>
  <si>
    <t>IP</t>
    <phoneticPr fontId="1" type="noConversion"/>
  </si>
  <si>
    <t>TMEM16E E584Q Control_Cyto</t>
    <phoneticPr fontId="1" type="noConversion"/>
  </si>
  <si>
    <t>TMEM16E E584Q Amiloride_Cyto</t>
    <phoneticPr fontId="1" type="noConversion"/>
  </si>
  <si>
    <t>Fig. 1b</t>
    <phoneticPr fontId="1" type="noConversion"/>
  </si>
  <si>
    <t>Fig. 1c</t>
    <phoneticPr fontId="1" type="noConversion"/>
  </si>
  <si>
    <t>Fig. 1d</t>
    <phoneticPr fontId="1" type="noConversion"/>
  </si>
  <si>
    <t>Fig. 1f</t>
    <phoneticPr fontId="1" type="noConversion"/>
  </si>
  <si>
    <t>Fig. 1h</t>
    <phoneticPr fontId="1" type="noConversion"/>
  </si>
  <si>
    <t>Fig. 1j</t>
    <phoneticPr fontId="1" type="noConversion"/>
  </si>
  <si>
    <t>Fig. 2b</t>
    <phoneticPr fontId="1" type="noConversion"/>
  </si>
  <si>
    <t>Fig. 2d</t>
    <phoneticPr fontId="1" type="noConversion"/>
  </si>
  <si>
    <t>Fig. 2g</t>
    <phoneticPr fontId="1" type="noConversion"/>
  </si>
  <si>
    <t>Fig. 2i</t>
    <phoneticPr fontId="1" type="noConversion"/>
  </si>
  <si>
    <t>Fig. 3d</t>
    <phoneticPr fontId="1" type="noConversion"/>
  </si>
  <si>
    <t>Fig. 3e</t>
    <phoneticPr fontId="1" type="noConversion"/>
  </si>
  <si>
    <t>Fig. 4c</t>
    <phoneticPr fontId="1" type="noConversion"/>
  </si>
  <si>
    <t>Fig. 5c</t>
    <phoneticPr fontId="1" type="noConversion"/>
  </si>
  <si>
    <t>Fig. 5d</t>
    <phoneticPr fontId="1" type="noConversion"/>
  </si>
  <si>
    <t>Fig. 5e</t>
    <phoneticPr fontId="1" type="noConversion"/>
  </si>
  <si>
    <t>Fig. 5g</t>
    <phoneticPr fontId="1" type="noConversion"/>
  </si>
  <si>
    <t>Fig. 5h</t>
    <phoneticPr fontId="1" type="noConversion"/>
  </si>
  <si>
    <t>Fig. 6b</t>
    <phoneticPr fontId="1" type="noConversion"/>
  </si>
  <si>
    <t>Fig. 6d</t>
    <phoneticPr fontId="1" type="noConversion"/>
  </si>
  <si>
    <t>Fig. 6f</t>
    <phoneticPr fontId="1" type="noConversion"/>
  </si>
  <si>
    <t>Fig. 7a</t>
    <phoneticPr fontId="1" type="noConversion"/>
  </si>
  <si>
    <t>Fig. 7d</t>
    <phoneticPr fontId="1" type="noConversion"/>
  </si>
  <si>
    <t>Fig. 7e</t>
    <phoneticPr fontId="1" type="noConversion"/>
  </si>
  <si>
    <t>Fig. 7g</t>
    <phoneticPr fontId="1" type="noConversion"/>
  </si>
  <si>
    <t xml:space="preserve"> </t>
    <phoneticPr fontId="1" type="noConversion"/>
  </si>
  <si>
    <t>TMEM16E</t>
    <phoneticPr fontId="1" type="noConversion"/>
  </si>
  <si>
    <r>
      <t>PH-PLC</t>
    </r>
    <r>
      <rPr>
        <b/>
        <sz val="11"/>
        <color theme="1"/>
        <rFont val="Calibri"/>
        <family val="2"/>
        <charset val="161"/>
      </rPr>
      <t>δ</t>
    </r>
    <phoneticPr fontId="1" type="noConversion"/>
  </si>
  <si>
    <t>Cb5-mCh</t>
    <phoneticPr fontId="1" type="noConversion"/>
  </si>
  <si>
    <t>Lyn-mCh</t>
    <phoneticPr fontId="1" type="noConversion"/>
  </si>
  <si>
    <t>A23187 + Amiloride</t>
    <phoneticPr fontId="1" type="noConversion"/>
  </si>
  <si>
    <t>A23187 alone</t>
    <phoneticPr fontId="1" type="noConversion"/>
  </si>
  <si>
    <t>AV 680 Raw data Normalization (dot data)</t>
    <phoneticPr fontId="1" type="noConversion"/>
  </si>
  <si>
    <t>AV 680 Raw data</t>
    <phoneticPr fontId="1" type="noConversion"/>
  </si>
  <si>
    <t>3.7492(±0.247)</t>
    <phoneticPr fontId="1" type="noConversion"/>
  </si>
  <si>
    <t>AV</t>
    <phoneticPr fontId="1" type="noConversion"/>
  </si>
  <si>
    <t>3.267 (±0.0866)</t>
    <phoneticPr fontId="1" type="noConversion"/>
  </si>
  <si>
    <t>LactC2</t>
    <phoneticPr fontId="1" type="noConversion"/>
  </si>
  <si>
    <r>
      <t>Tau (</t>
    </r>
    <r>
      <rPr>
        <b/>
        <sz val="11"/>
        <color theme="1"/>
        <rFont val="Calibri"/>
        <family val="3"/>
        <charset val="161"/>
      </rPr>
      <t>τ</t>
    </r>
    <r>
      <rPr>
        <b/>
        <sz val="11"/>
        <color theme="1"/>
        <rFont val="맑은 고딕"/>
        <family val="3"/>
        <charset val="129"/>
      </rPr>
      <t>)</t>
    </r>
    <phoneticPr fontId="1" type="noConversion"/>
  </si>
  <si>
    <t>Single-exponential curve fitting (Right graph)</t>
    <phoneticPr fontId="1" type="noConversion"/>
  </si>
  <si>
    <t>Single-exponential curve fitting (Left graph)</t>
    <phoneticPr fontId="1" type="noConversion"/>
  </si>
  <si>
    <t>LactC2-GFP Raw data Normalization (dot data)</t>
    <phoneticPr fontId="1" type="noConversion"/>
  </si>
  <si>
    <t>LactC2-GFP Raw data</t>
    <phoneticPr fontId="1" type="noConversion"/>
  </si>
  <si>
    <r>
      <t>37</t>
    </r>
    <r>
      <rPr>
        <b/>
        <sz val="11"/>
        <color theme="1"/>
        <rFont val="DengXian Light"/>
        <charset val="134"/>
      </rPr>
      <t>℃</t>
    </r>
    <phoneticPr fontId="1" type="noConversion"/>
  </si>
  <si>
    <t>RT</t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</si>
  <si>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b/>
        <sz val="11"/>
        <color theme="1"/>
        <rFont val="맑은 고딕"/>
        <family val="3"/>
        <charset val="129"/>
        <scheme val="minor"/>
      </rPr>
      <t>/F</t>
    </r>
    <r>
      <rPr>
        <b/>
        <vertAlign val="subscript"/>
        <sz val="11"/>
        <color theme="1"/>
        <rFont val="맑은 고딕"/>
        <family val="3"/>
        <charset val="129"/>
        <scheme val="minor"/>
      </rPr>
      <t>PM</t>
    </r>
    <r>
      <rPr>
        <b/>
        <sz val="11"/>
        <color theme="1"/>
        <rFont val="맑은 고딕"/>
        <family val="3"/>
        <charset val="129"/>
        <scheme val="minor"/>
      </rPr>
      <t xml:space="preserve"> ratio</t>
    </r>
  </si>
  <si>
    <t>Cyto</t>
    <phoneticPr fontId="1" type="noConversion"/>
  </si>
  <si>
    <t>TMEM16E Amiloride_Cyto</t>
    <phoneticPr fontId="1" type="noConversion"/>
  </si>
  <si>
    <t>TMEM16E Amiloride_PM</t>
    <phoneticPr fontId="1" type="noConversion"/>
  </si>
  <si>
    <t>TMEM16E Amiloride_Whole</t>
    <phoneticPr fontId="1" type="noConversion"/>
  </si>
  <si>
    <t>TMEM16E Control_Cyto</t>
    <phoneticPr fontId="1" type="noConversion"/>
  </si>
  <si>
    <t>TMEM16E Control_PM</t>
    <phoneticPr fontId="1" type="noConversion"/>
  </si>
  <si>
    <t>TMEM16E Control_Whole</t>
    <phoneticPr fontId="1" type="noConversion"/>
  </si>
  <si>
    <t>TMEM16E None_Cyto</t>
    <phoneticPr fontId="1" type="noConversion"/>
  </si>
  <si>
    <t>TMEM16E None_PM</t>
    <phoneticPr fontId="1" type="noConversion"/>
  </si>
  <si>
    <t>TMEM16E None_Whole</t>
    <phoneticPr fontId="1" type="noConversion"/>
  </si>
  <si>
    <t>GFP (1 uM A23187)_Cyto</t>
    <phoneticPr fontId="1" type="noConversion"/>
  </si>
  <si>
    <t>GFP (1 uM A23187)_PM</t>
    <phoneticPr fontId="1" type="noConversion"/>
  </si>
  <si>
    <t>GFP (1 uM A23187)_Whole</t>
    <phoneticPr fontId="1" type="noConversion"/>
  </si>
  <si>
    <r>
      <t>F</t>
    </r>
    <r>
      <rPr>
        <b/>
        <vertAlign val="subscript"/>
        <sz val="11"/>
        <rFont val="맑은 고딕"/>
        <family val="3"/>
        <charset val="129"/>
        <scheme val="major"/>
      </rPr>
      <t>Cyto</t>
    </r>
    <r>
      <rPr>
        <b/>
        <sz val="11"/>
        <rFont val="맑은 고딕"/>
        <family val="3"/>
        <charset val="129"/>
        <scheme val="major"/>
      </rPr>
      <t>/F</t>
    </r>
    <r>
      <rPr>
        <b/>
        <vertAlign val="subscript"/>
        <sz val="11"/>
        <rFont val="맑은 고딕"/>
        <family val="3"/>
        <charset val="129"/>
        <scheme val="major"/>
      </rPr>
      <t>PM</t>
    </r>
    <r>
      <rPr>
        <b/>
        <sz val="11"/>
        <rFont val="맑은 고딕"/>
        <family val="3"/>
        <charset val="129"/>
        <scheme val="major"/>
      </rPr>
      <t xml:space="preserve"> ratio</t>
    </r>
  </si>
  <si>
    <r>
      <t xml:space="preserve">TMEM16F 5 </t>
    </r>
    <r>
      <rPr>
        <b/>
        <sz val="11"/>
        <color rgb="FF7030A0"/>
        <rFont val="Calibri"/>
        <family val="3"/>
        <charset val="161"/>
      </rPr>
      <t>μ</t>
    </r>
    <r>
      <rPr>
        <b/>
        <sz val="11"/>
        <color rgb="FF7030A0"/>
        <rFont val="맑은 고딕"/>
        <family val="3"/>
        <charset val="129"/>
      </rPr>
      <t>M A23187 Amiloride_Cyto</t>
    </r>
    <phoneticPr fontId="1" type="noConversion"/>
  </si>
  <si>
    <r>
      <t xml:space="preserve">TMEM16F 5 </t>
    </r>
    <r>
      <rPr>
        <b/>
        <sz val="11"/>
        <color rgb="FF7030A0"/>
        <rFont val="Calibri"/>
        <family val="3"/>
        <charset val="161"/>
      </rPr>
      <t>μ</t>
    </r>
    <r>
      <rPr>
        <b/>
        <sz val="11"/>
        <color rgb="FF7030A0"/>
        <rFont val="맑은 고딕"/>
        <family val="3"/>
        <charset val="129"/>
      </rPr>
      <t>M A23187 Amiloride_PM</t>
    </r>
    <phoneticPr fontId="1" type="noConversion"/>
  </si>
  <si>
    <r>
      <t xml:space="preserve">TMEM16F 5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</rPr>
      <t>M A23187 Control_Cyto</t>
    </r>
    <phoneticPr fontId="1" type="noConversion"/>
  </si>
  <si>
    <r>
      <t xml:space="preserve">TMEM16F 5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맑은 고딕"/>
        <family val="3"/>
        <charset val="129"/>
      </rPr>
      <t>M A23187 Control_PM</t>
    </r>
    <phoneticPr fontId="1" type="noConversion"/>
  </si>
  <si>
    <r>
      <t>GFP+M</t>
    </r>
    <r>
      <rPr>
        <b/>
        <vertAlign val="subscript"/>
        <sz val="11"/>
        <color rgb="FFFF0000"/>
        <rFont val="맑은 고딕"/>
        <family val="3"/>
        <charset val="129"/>
        <scheme val="minor"/>
      </rPr>
      <t>1</t>
    </r>
    <r>
      <rPr>
        <b/>
        <sz val="11"/>
        <color rgb="FFFF0000"/>
        <rFont val="맑은 고딕"/>
        <family val="3"/>
        <charset val="129"/>
        <scheme val="minor"/>
      </rPr>
      <t>R_Cytoplasm</t>
    </r>
    <phoneticPr fontId="1" type="noConversion"/>
  </si>
  <si>
    <r>
      <t>GFP+M</t>
    </r>
    <r>
      <rPr>
        <b/>
        <vertAlign val="subscript"/>
        <sz val="11"/>
        <color rgb="FFFF0000"/>
        <rFont val="맑은 고딕"/>
        <family val="3"/>
        <charset val="129"/>
        <scheme val="minor"/>
      </rPr>
      <t>1</t>
    </r>
    <r>
      <rPr>
        <b/>
        <sz val="11"/>
        <color rgb="FFFF0000"/>
        <rFont val="맑은 고딕"/>
        <family val="3"/>
        <charset val="129"/>
        <scheme val="minor"/>
      </rPr>
      <t>R_PM</t>
    </r>
    <phoneticPr fontId="1" type="noConversion"/>
  </si>
  <si>
    <t>GFP WT_Cytoplasm</t>
    <phoneticPr fontId="1" type="noConversion"/>
  </si>
  <si>
    <t>GFP WT_PM</t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</si>
  <si>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Nuclear</t>
    </r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</si>
  <si>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b/>
        <sz val="11"/>
        <color theme="1"/>
        <rFont val="맑은 고딕"/>
        <family val="3"/>
        <charset val="129"/>
        <scheme val="minor"/>
      </rPr>
      <t>+F</t>
    </r>
    <r>
      <rPr>
        <b/>
        <vertAlign val="subscript"/>
        <sz val="11"/>
        <color theme="1"/>
        <rFont val="맑은 고딕"/>
        <family val="3"/>
        <charset val="129"/>
        <scheme val="minor"/>
      </rPr>
      <t>Nuclear</t>
    </r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</si>
  <si>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whole</t>
    </r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</si>
  <si>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PM</t>
    </r>
    <r>
      <rPr>
        <b/>
        <sz val="11"/>
        <color theme="1"/>
        <rFont val="맑은 고딕"/>
        <family val="3"/>
        <charset val="129"/>
        <scheme val="minor"/>
      </rPr>
      <t>/F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b/>
        <sz val="11"/>
        <color theme="1"/>
        <rFont val="맑은 고딕"/>
        <family val="3"/>
        <charset val="129"/>
        <scheme val="minor"/>
      </rPr>
      <t xml:space="preserve"> ratio</t>
    </r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</si>
  <si>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Cyto</t>
    </r>
    <phoneticPr fontId="1" type="noConversion"/>
  </si>
  <si>
    <r>
      <t>F</t>
    </r>
    <r>
      <rPr>
        <b/>
        <vertAlign val="subscript"/>
        <sz val="11"/>
        <color theme="1"/>
        <rFont val="맑은 고딕"/>
        <family val="3"/>
        <charset val="129"/>
        <scheme val="minor"/>
      </rPr>
      <t>PM</t>
    </r>
    <phoneticPr fontId="1" type="noConversion"/>
  </si>
  <si>
    <t>Insensity</t>
    <phoneticPr fontId="1" type="noConversion"/>
  </si>
  <si>
    <t>Sample_18</t>
    <phoneticPr fontId="1" type="noConversion"/>
  </si>
  <si>
    <t>Sample_17</t>
    <phoneticPr fontId="1" type="noConversion"/>
  </si>
  <si>
    <t>Sample_16</t>
    <phoneticPr fontId="1" type="noConversion"/>
  </si>
  <si>
    <t>Sample_15</t>
    <phoneticPr fontId="1" type="noConversion"/>
  </si>
  <si>
    <t>Sample_14</t>
    <phoneticPr fontId="1" type="noConversion"/>
  </si>
  <si>
    <t>Sample_13</t>
    <phoneticPr fontId="1" type="noConversion"/>
  </si>
  <si>
    <t>Sample_12</t>
    <phoneticPr fontId="1" type="noConversion"/>
  </si>
  <si>
    <t>Sample_11</t>
    <phoneticPr fontId="1" type="noConversion"/>
  </si>
  <si>
    <t>Sample_10</t>
    <phoneticPr fontId="1" type="noConversion"/>
  </si>
  <si>
    <t>Sample_9</t>
    <phoneticPr fontId="1" type="noConversion"/>
  </si>
  <si>
    <t>Aveage</t>
    <phoneticPr fontId="1" type="noConversion"/>
  </si>
  <si>
    <t>E584Q</t>
    <phoneticPr fontId="1" type="noConversion"/>
  </si>
  <si>
    <t>WT</t>
    <phoneticPr fontId="1" type="noConversion"/>
  </si>
  <si>
    <t xml:space="preserve">TMEM16E-E584Q mCh </t>
    <phoneticPr fontId="1" type="noConversion"/>
  </si>
  <si>
    <t xml:space="preserve">TMEM16E-WT mCh </t>
    <phoneticPr fontId="1" type="noConversion"/>
  </si>
  <si>
    <r>
      <t>Normalized F/F</t>
    </r>
    <r>
      <rPr>
        <b/>
        <vertAlign val="subscript"/>
        <sz val="11"/>
        <color rgb="FF002060"/>
        <rFont val="맑은 고딕"/>
        <family val="3"/>
        <charset val="129"/>
        <scheme val="minor"/>
      </rPr>
      <t xml:space="preserve">25 </t>
    </r>
    <r>
      <rPr>
        <b/>
        <sz val="11"/>
        <color rgb="FF002060"/>
        <rFont val="맑은 고딕"/>
        <family val="3"/>
        <charset val="129"/>
        <scheme val="minor"/>
      </rPr>
      <t>(TMEM16E E584Q_None)</t>
    </r>
    <phoneticPr fontId="1" type="noConversion"/>
  </si>
  <si>
    <t>TMEM16E E584Q_None</t>
    <phoneticPr fontId="1" type="noConversion"/>
  </si>
  <si>
    <r>
      <t>Normalized F/F</t>
    </r>
    <r>
      <rPr>
        <b/>
        <vertAlign val="subscript"/>
        <sz val="11"/>
        <color theme="1"/>
        <rFont val="맑은 고딕"/>
        <family val="3"/>
        <charset val="129"/>
        <scheme val="minor"/>
      </rPr>
      <t xml:space="preserve">25 </t>
    </r>
    <r>
      <rPr>
        <b/>
        <sz val="11"/>
        <color theme="1"/>
        <rFont val="맑은 고딕"/>
        <family val="3"/>
        <charset val="129"/>
        <scheme val="minor"/>
      </rPr>
      <t>(TMEM16E WT_None)</t>
    </r>
    <phoneticPr fontId="1" type="noConversion"/>
  </si>
  <si>
    <t>TMEM16E WT_None</t>
    <phoneticPr fontId="1" type="noConversion"/>
  </si>
  <si>
    <t>Sample_100</t>
  </si>
  <si>
    <t>Sample_99</t>
  </si>
  <si>
    <t>Sample_98</t>
  </si>
  <si>
    <t>Sample_97</t>
  </si>
  <si>
    <t>Sample_96</t>
  </si>
  <si>
    <t>Sample_95</t>
  </si>
  <si>
    <t>Sample_94</t>
  </si>
  <si>
    <t>Sample_93</t>
  </si>
  <si>
    <t>Sample_92</t>
  </si>
  <si>
    <t>Sample_91</t>
  </si>
  <si>
    <t>Sample_90</t>
  </si>
  <si>
    <t>Sample_89</t>
  </si>
  <si>
    <t>Sample_88</t>
  </si>
  <si>
    <t>Sample_87</t>
  </si>
  <si>
    <t>Sample_86</t>
  </si>
  <si>
    <t>Sample_85</t>
  </si>
  <si>
    <t>Sample_84</t>
  </si>
  <si>
    <t>Sample_83</t>
  </si>
  <si>
    <t>Sample_82</t>
  </si>
  <si>
    <t>Sample_81</t>
  </si>
  <si>
    <t>Sample_80</t>
  </si>
  <si>
    <t>Sample_79</t>
  </si>
  <si>
    <t>Sample_78</t>
  </si>
  <si>
    <t>Sample_77</t>
  </si>
  <si>
    <t>Sample_76</t>
  </si>
  <si>
    <t>Sample_75</t>
  </si>
  <si>
    <t>Sample_74</t>
  </si>
  <si>
    <t>Sample_73</t>
  </si>
  <si>
    <t>Sample_72</t>
  </si>
  <si>
    <t>Sample_71</t>
  </si>
  <si>
    <t>Sample_70</t>
  </si>
  <si>
    <t>Sample_69</t>
  </si>
  <si>
    <t>Sample_68</t>
  </si>
  <si>
    <t>Sample_67</t>
  </si>
  <si>
    <t>Sample_66</t>
  </si>
  <si>
    <t>Sample_65</t>
  </si>
  <si>
    <t>Sample_64</t>
  </si>
  <si>
    <t>Sample_63</t>
  </si>
  <si>
    <t>Sample_62</t>
  </si>
  <si>
    <t>Sample_61</t>
  </si>
  <si>
    <t>Sample_60</t>
  </si>
  <si>
    <t>Sample_59</t>
  </si>
  <si>
    <t>Sample_58</t>
  </si>
  <si>
    <t>Sample_57</t>
  </si>
  <si>
    <t>Sample_56</t>
  </si>
  <si>
    <t>Sample_55</t>
  </si>
  <si>
    <t>Sample_54</t>
  </si>
  <si>
    <t>Sample_53</t>
  </si>
  <si>
    <t>Sample_52</t>
  </si>
  <si>
    <t>Sample_51</t>
  </si>
  <si>
    <t>Sample_50</t>
  </si>
  <si>
    <t>Sample_49</t>
  </si>
  <si>
    <t>Sample_48</t>
  </si>
  <si>
    <t>Sample_47</t>
  </si>
  <si>
    <t>Sample_46</t>
  </si>
  <si>
    <t>Sample_45</t>
  </si>
  <si>
    <t>Sample_44</t>
  </si>
  <si>
    <t>Sample_43</t>
  </si>
  <si>
    <r>
      <t>Cytosolic F</t>
    </r>
    <r>
      <rPr>
        <b/>
        <vertAlign val="subscript"/>
        <sz val="11"/>
        <rFont val="맑은 고딕"/>
        <family val="3"/>
        <charset val="129"/>
        <scheme val="minor"/>
      </rPr>
      <t>0</t>
    </r>
    <r>
      <rPr>
        <b/>
        <sz val="11"/>
        <rFont val="맑은 고딕"/>
        <family val="3"/>
        <charset val="129"/>
        <scheme val="minor"/>
      </rPr>
      <t xml:space="preserve"> (Fluo-4)</t>
    </r>
    <phoneticPr fontId="1" type="noConversion"/>
  </si>
  <si>
    <t>TMEM16E E584Q + Amiloride</t>
    <phoneticPr fontId="1" type="noConversion"/>
  </si>
  <si>
    <t>TMEM16E E584Q Cont</t>
    <phoneticPr fontId="1" type="noConversion"/>
  </si>
  <si>
    <t>TMEM16E WT Cont</t>
    <phoneticPr fontId="1" type="noConversion"/>
  </si>
  <si>
    <r>
      <t>Extracellular Zero Ca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2+</t>
    </r>
    <r>
      <rPr>
        <b/>
        <sz val="11"/>
        <color theme="1"/>
        <rFont val="맑은 고딕"/>
        <family val="3"/>
        <charset val="129"/>
        <scheme val="minor"/>
      </rPr>
      <t xml:space="preserve"> Solutions (None)</t>
    </r>
    <phoneticPr fontId="1" type="noConversion"/>
  </si>
  <si>
    <t>T498I Amiloride_Cyto</t>
    <phoneticPr fontId="1" type="noConversion"/>
  </si>
  <si>
    <t>T498I Amiloride_PM</t>
    <phoneticPr fontId="1" type="noConversion"/>
  </si>
  <si>
    <t>T498I Control_Cyto</t>
    <phoneticPr fontId="1" type="noConversion"/>
  </si>
  <si>
    <t>T498I Control_PM</t>
    <phoneticPr fontId="1" type="noConversion"/>
  </si>
  <si>
    <t>C341Y Amiloride_Cyto</t>
    <phoneticPr fontId="1" type="noConversion"/>
  </si>
  <si>
    <t>C341Y Amiloride_PM</t>
    <phoneticPr fontId="1" type="noConversion"/>
  </si>
  <si>
    <t>C341Y Control_Cyto</t>
    <phoneticPr fontId="1" type="noConversion"/>
  </si>
  <si>
    <t>C341Y Control_PM</t>
    <phoneticPr fontId="1" type="noConversion"/>
  </si>
  <si>
    <t>T498I</t>
    <phoneticPr fontId="1" type="noConversion"/>
  </si>
  <si>
    <t>C341Y</t>
    <phoneticPr fontId="1" type="noConversion"/>
  </si>
  <si>
    <r>
      <t xml:space="preserve">50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LY294002_Cytoplasm</t>
    </r>
    <phoneticPr fontId="1" type="noConversion"/>
  </si>
  <si>
    <r>
      <t xml:space="preserve">50 </t>
    </r>
    <r>
      <rPr>
        <b/>
        <sz val="11"/>
        <color rgb="FF0070C0"/>
        <rFont val="Calibri"/>
        <family val="3"/>
        <charset val="161"/>
      </rPr>
      <t>μ</t>
    </r>
    <r>
      <rPr>
        <b/>
        <sz val="11"/>
        <color rgb="FF0070C0"/>
        <rFont val="맑은 고딕"/>
        <family val="3"/>
        <charset val="129"/>
        <scheme val="minor"/>
      </rPr>
      <t>M LY294002_PM</t>
    </r>
    <phoneticPr fontId="1" type="noConversion"/>
  </si>
  <si>
    <t>Wortmannin_Cytoplasm</t>
    <phoneticPr fontId="1" type="noConversion"/>
  </si>
  <si>
    <t>Wortmannin_PM</t>
    <phoneticPr fontId="1" type="noConversion"/>
  </si>
  <si>
    <t>Control_Cytoplasm</t>
    <phoneticPr fontId="1" type="noConversion"/>
  </si>
  <si>
    <t>Control_PM</t>
    <phoneticPr fontId="1" type="noConversion"/>
  </si>
  <si>
    <t>Cell starvation for overnight</t>
    <phoneticPr fontId="1" type="noConversion"/>
  </si>
  <si>
    <t>Cell starvation for 6 h</t>
    <phoneticPr fontId="1" type="noConversion"/>
  </si>
  <si>
    <t>Normalized RFP intensity of RF-PJ</t>
    <phoneticPr fontId="1" type="noConversion"/>
  </si>
  <si>
    <t>RFP intensity of RF-PJ</t>
    <phoneticPr fontId="1" type="noConversion"/>
  </si>
  <si>
    <t>Normalized GFP intensity of RF-PJ</t>
    <phoneticPr fontId="1" type="noConversion"/>
  </si>
  <si>
    <t>GFP intensity of RF-PJ</t>
    <phoneticPr fontId="1" type="noConversion"/>
  </si>
  <si>
    <t>Normalized RFP intensity of RF-Sac1</t>
    <phoneticPr fontId="1" type="noConversion"/>
  </si>
  <si>
    <t>RFP intensity of RF-Sac1</t>
    <phoneticPr fontId="1" type="noConversion"/>
  </si>
  <si>
    <t>Normalized GFP intensity of RF-Sac1</t>
    <phoneticPr fontId="1" type="noConversion"/>
  </si>
  <si>
    <t>GFP intensity of RF-Sac1</t>
    <phoneticPr fontId="1" type="noConversion"/>
  </si>
  <si>
    <t>Normalized RFP intensity of RF-Daed</t>
    <phoneticPr fontId="1" type="noConversion"/>
  </si>
  <si>
    <t>RFP intensity of RF-Daed</t>
    <phoneticPr fontId="1" type="noConversion"/>
  </si>
  <si>
    <t>Normalized GFP intensity of RF-Daed</t>
    <phoneticPr fontId="1" type="noConversion"/>
  </si>
  <si>
    <t>GFP intensity of RF-Daed</t>
    <phoneticPr fontId="1" type="noConversion"/>
  </si>
  <si>
    <r>
      <t>F</t>
    </r>
    <r>
      <rPr>
        <vertAlign val="subscript"/>
        <sz val="11"/>
        <color theme="1"/>
        <rFont val="맑은 고딕"/>
        <family val="3"/>
        <charset val="129"/>
        <scheme val="minor"/>
      </rPr>
      <t>Cyto</t>
    </r>
    <r>
      <rPr>
        <sz val="11"/>
        <color theme="1"/>
        <rFont val="맑은 고딕"/>
        <family val="2"/>
        <charset val="129"/>
        <scheme val="minor"/>
      </rPr>
      <t>/F</t>
    </r>
    <r>
      <rPr>
        <vertAlign val="subscript"/>
        <sz val="11"/>
        <color theme="1"/>
        <rFont val="맑은 고딕"/>
        <family val="3"/>
        <charset val="129"/>
        <scheme val="minor"/>
      </rPr>
      <t>PM</t>
    </r>
    <r>
      <rPr>
        <sz val="11"/>
        <color theme="1"/>
        <rFont val="맑은 고딕"/>
        <family val="2"/>
        <charset val="129"/>
        <scheme val="minor"/>
      </rPr>
      <t xml:space="preserve"> ratio</t>
    </r>
    <phoneticPr fontId="1" type="noConversion"/>
  </si>
  <si>
    <r>
      <t>Solution :  Zero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+ 10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A23187 (5 min) -&gt;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(15 min)</t>
    </r>
    <phoneticPr fontId="1" type="noConversion"/>
  </si>
  <si>
    <t>GFP + Amiloride</t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</si>
  <si>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 + 1 </t>
    </r>
    <r>
      <rPr>
        <b/>
        <sz val="10.5"/>
        <color theme="1"/>
        <rFont val="Calibri"/>
        <family val="3"/>
        <charset val="161"/>
      </rPr>
      <t>μ</t>
    </r>
    <r>
      <rPr>
        <b/>
        <sz val="10.5"/>
        <color theme="1"/>
        <rFont val="맑은 고딕"/>
        <family val="3"/>
        <charset val="129"/>
        <scheme val="minor"/>
      </rPr>
      <t>M A23187</t>
    </r>
    <phoneticPr fontId="1" type="noConversion"/>
  </si>
  <si>
    <t>GFP +Lyn-CFP + Amiloride</t>
    <phoneticPr fontId="1" type="noConversion"/>
  </si>
  <si>
    <t xml:space="preserve">GFP +Lyn-CFP </t>
    <phoneticPr fontId="1" type="noConversion"/>
  </si>
  <si>
    <r>
      <t>Solution :  2.5mM Ca</t>
    </r>
    <r>
      <rPr>
        <b/>
        <vertAlign val="superscript"/>
        <sz val="10.5"/>
        <color theme="1"/>
        <rFont val="맑은 고딕"/>
        <family val="3"/>
        <charset val="129"/>
        <scheme val="minor"/>
      </rPr>
      <t>2+</t>
    </r>
    <r>
      <rPr>
        <b/>
        <sz val="10.5"/>
        <color theme="1"/>
        <rFont val="맑은 고딕"/>
        <family val="3"/>
        <charset val="129"/>
        <scheme val="minor"/>
      </rPr>
      <t xml:space="preserve"> + AV 568 1:200</t>
    </r>
    <phoneticPr fontId="1" type="noConversion"/>
  </si>
  <si>
    <t>Muscle</t>
    <phoneticPr fontId="1" type="noConversion"/>
  </si>
  <si>
    <t>Heart</t>
    <phoneticPr fontId="1" type="noConversion"/>
  </si>
  <si>
    <t>Lung</t>
    <phoneticPr fontId="1" type="noConversion"/>
  </si>
  <si>
    <t>Cerebellum</t>
    <phoneticPr fontId="1" type="noConversion"/>
  </si>
  <si>
    <t xml:space="preserve">Granule cells </t>
    <phoneticPr fontId="1" type="noConversion"/>
  </si>
  <si>
    <r>
      <t xml:space="preserve">Relative to </t>
    </r>
    <r>
      <rPr>
        <b/>
        <sz val="11"/>
        <color theme="1"/>
        <rFont val="Calibri"/>
        <family val="2"/>
        <charset val="161"/>
      </rPr>
      <t>β</t>
    </r>
    <r>
      <rPr>
        <b/>
        <sz val="11"/>
        <color theme="1"/>
        <rFont val="맑은 고딕"/>
        <family val="2"/>
        <charset val="129"/>
        <scheme val="minor"/>
      </rPr>
      <t>-actin</t>
    </r>
    <phoneticPr fontId="1" type="noConversion"/>
  </si>
  <si>
    <t>Granule cells</t>
    <phoneticPr fontId="1" type="noConversion"/>
  </si>
  <si>
    <t>TMEM16F</t>
    <phoneticPr fontId="1" type="noConversion"/>
  </si>
  <si>
    <r>
      <rPr>
        <b/>
        <sz val="11"/>
        <color theme="1"/>
        <rFont val="Calibri"/>
        <family val="2"/>
        <charset val="161"/>
      </rPr>
      <t>β</t>
    </r>
    <r>
      <rPr>
        <b/>
        <sz val="11"/>
        <color theme="1"/>
        <rFont val="맑은 고딕"/>
        <family val="2"/>
        <charset val="129"/>
        <scheme val="minor"/>
      </rPr>
      <t>-actin</t>
    </r>
    <phoneticPr fontId="1" type="noConversion"/>
  </si>
  <si>
    <r>
      <t xml:space="preserve">100 </t>
    </r>
    <r>
      <rPr>
        <b/>
        <sz val="11"/>
        <color theme="8"/>
        <rFont val="Calibri"/>
        <family val="3"/>
        <charset val="161"/>
      </rPr>
      <t>μ</t>
    </r>
    <r>
      <rPr>
        <b/>
        <sz val="11"/>
        <color theme="8"/>
        <rFont val="맑은 고딕"/>
        <family val="3"/>
        <charset val="129"/>
      </rPr>
      <t>M ATP_Cytoplasm</t>
    </r>
    <phoneticPr fontId="1" type="noConversion"/>
  </si>
  <si>
    <r>
      <t xml:space="preserve">100 </t>
    </r>
    <r>
      <rPr>
        <b/>
        <sz val="11"/>
        <color theme="8"/>
        <rFont val="Calibri"/>
        <family val="3"/>
        <charset val="161"/>
      </rPr>
      <t>μ</t>
    </r>
    <r>
      <rPr>
        <b/>
        <sz val="11"/>
        <color theme="8"/>
        <rFont val="맑은 고딕"/>
        <family val="3"/>
        <charset val="129"/>
      </rPr>
      <t>M ATP_PM</t>
    </r>
    <phoneticPr fontId="1" type="noConversion"/>
  </si>
  <si>
    <t>None_Cytoplasm</t>
    <phoneticPr fontId="1" type="noConversion"/>
  </si>
  <si>
    <t>None_PM</t>
    <phoneticPr fontId="1" type="noConversion"/>
  </si>
  <si>
    <t>shRNA</t>
    <phoneticPr fontId="1" type="noConversion"/>
  </si>
  <si>
    <t>Normalized to Control</t>
    <phoneticPr fontId="1" type="noConversion"/>
  </si>
  <si>
    <t xml:space="preserve">Relative TMEM16F intensity to β-actin </t>
  </si>
  <si>
    <t>rat16E</t>
    <phoneticPr fontId="1" type="noConversion"/>
  </si>
  <si>
    <r>
      <rPr>
        <b/>
        <sz val="11"/>
        <rFont val="Calibri"/>
        <family val="2"/>
        <charset val="161"/>
      </rPr>
      <t>β</t>
    </r>
    <r>
      <rPr>
        <b/>
        <sz val="11"/>
        <rFont val="맑은 고딕"/>
        <family val="2"/>
        <charset val="129"/>
        <scheme val="minor"/>
      </rPr>
      <t>-actin</t>
    </r>
    <phoneticPr fontId="1" type="noConversion"/>
  </si>
  <si>
    <t>Primary-cultured granule cells shRNA_Cyto</t>
    <phoneticPr fontId="1" type="noConversion"/>
  </si>
  <si>
    <t>Primary-cultured granule cells shRNA_PM</t>
    <phoneticPr fontId="1" type="noConversion"/>
  </si>
  <si>
    <t>Primary-cultured granule cells shRNA_Whole</t>
    <phoneticPr fontId="1" type="noConversion"/>
  </si>
  <si>
    <t>Primary-cultured granule cells Control_Cyto</t>
    <phoneticPr fontId="1" type="noConversion"/>
  </si>
  <si>
    <t>Primary-cultured granule cells Control_PM</t>
    <phoneticPr fontId="1" type="noConversion"/>
  </si>
  <si>
    <t>Primary-cultured granule cells Control_Whole</t>
    <phoneticPr fontId="1" type="noConversion"/>
  </si>
  <si>
    <t>Fig. S1c</t>
    <phoneticPr fontId="1" type="noConversion"/>
  </si>
  <si>
    <t>Fig. S2c</t>
    <phoneticPr fontId="1" type="noConversion"/>
  </si>
  <si>
    <t>Fig. S2e</t>
    <phoneticPr fontId="1" type="noConversion"/>
  </si>
  <si>
    <t>Fig. S3b</t>
    <phoneticPr fontId="1" type="noConversion"/>
  </si>
  <si>
    <t>Fig. S4b</t>
    <phoneticPr fontId="1" type="noConversion"/>
  </si>
  <si>
    <t>Fig. S4c</t>
    <phoneticPr fontId="1" type="noConversion"/>
  </si>
  <si>
    <t>Fig. S5d</t>
    <phoneticPr fontId="1" type="noConversion"/>
  </si>
  <si>
    <t>Fig. S6b</t>
    <phoneticPr fontId="1" type="noConversion"/>
  </si>
  <si>
    <t>Fig. S6d</t>
    <phoneticPr fontId="1" type="noConversion"/>
  </si>
  <si>
    <t>Fig. S6f</t>
    <phoneticPr fontId="1" type="noConversion"/>
  </si>
  <si>
    <t>Fig. S6g</t>
    <phoneticPr fontId="1" type="noConversion"/>
  </si>
  <si>
    <t>Fig. S6i</t>
    <phoneticPr fontId="1" type="noConversion"/>
  </si>
  <si>
    <t>Fig. S7b, e</t>
    <phoneticPr fontId="1" type="noConversion"/>
  </si>
  <si>
    <t>Fig. S7c, f</t>
    <phoneticPr fontId="1" type="noConversion"/>
  </si>
  <si>
    <t>Fig. S8a</t>
    <phoneticPr fontId="1" type="noConversion"/>
  </si>
  <si>
    <t>Fig. S9b</t>
    <phoneticPr fontId="1" type="noConversion"/>
  </si>
  <si>
    <t>Fig. S9e</t>
    <phoneticPr fontId="1" type="noConversion"/>
  </si>
  <si>
    <t>Fig. S10c</t>
    <phoneticPr fontId="1" type="noConversion"/>
  </si>
  <si>
    <t>Fig. S11b</t>
    <phoneticPr fontId="1" type="noConversion"/>
  </si>
  <si>
    <t>Fig. S13c</t>
    <phoneticPr fontId="1" type="noConversion"/>
  </si>
  <si>
    <t>Fig. S14b</t>
    <phoneticPr fontId="1" type="noConversion"/>
  </si>
  <si>
    <t>Fig. S15d</t>
    <phoneticPr fontId="1" type="noConversion"/>
  </si>
  <si>
    <t>Fig. S16a</t>
    <phoneticPr fontId="1" type="noConversion"/>
  </si>
  <si>
    <t>Fig. S16c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</si>
</sst>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rgb="FF00B050"/>
      <name val="Calibri"/>
      <family val="3"/>
      <charset val="161"/>
    </font>
    <font>
      <b/>
      <sz val="11"/>
      <color rgb="FF00B050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b/>
      <sz val="11"/>
      <color rgb="FF006100"/>
      <name val="맑은 고딕"/>
      <family val="3"/>
      <charset val="129"/>
      <scheme val="minor"/>
    </font>
    <font>
      <b/>
      <vertAlign val="superscript"/>
      <sz val="10.5"/>
      <color theme="1"/>
      <name val="맑은 고딕"/>
      <family val="3"/>
      <charset val="129"/>
      <scheme val="minor"/>
    </font>
    <font>
      <b/>
      <sz val="10.5"/>
      <color theme="1"/>
      <name val="Calibri"/>
      <family val="3"/>
      <charset val="161"/>
    </font>
    <font>
      <b/>
      <sz val="11"/>
      <color theme="1"/>
      <name val="Calibri"/>
      <family val="3"/>
      <charset val="161"/>
    </font>
    <font>
      <b/>
      <vertAlign val="superscript"/>
      <sz val="11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1"/>
      <color theme="1"/>
      <name val="Calibri"/>
      <family val="2"/>
      <charset val="161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name val="Calibri"/>
      <family val="3"/>
      <charset val="161"/>
    </font>
    <font>
      <b/>
      <sz val="11"/>
      <color theme="1"/>
      <name val="맑은 고딕"/>
      <family val="3"/>
      <charset val="129"/>
    </font>
    <font>
      <b/>
      <sz val="11"/>
      <color rgb="FF7030A0"/>
      <name val="맑은 고딕"/>
      <family val="2"/>
      <charset val="129"/>
      <scheme val="minor"/>
    </font>
    <font>
      <b/>
      <sz val="11"/>
      <color rgb="FF7030A0"/>
      <name val="Calibri"/>
      <family val="3"/>
      <charset val="161"/>
    </font>
    <font>
      <b/>
      <sz val="11"/>
      <color rgb="FF7030A0"/>
      <name val="맑은 고딕"/>
      <family val="3"/>
      <charset val="129"/>
    </font>
    <font>
      <b/>
      <sz val="11"/>
      <color rgb="FF7030A0"/>
      <name val="맑은 고딕"/>
      <family val="3"/>
      <charset val="129"/>
      <scheme val="minor"/>
    </font>
    <font>
      <b/>
      <vertAlign val="superscript"/>
      <sz val="11"/>
      <color rgb="FF7030A0"/>
      <name val="맑은 고딕"/>
      <family val="3"/>
      <charset val="129"/>
      <scheme val="minor"/>
    </font>
    <font>
      <vertAlign val="subscript"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vertAlign val="subscript"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vertAlign val="subscript"/>
      <sz val="11"/>
      <color rgb="FF7030A0"/>
      <name val="맑은 고딕"/>
      <family val="3"/>
      <charset val="129"/>
      <scheme val="minor"/>
    </font>
    <font>
      <b/>
      <sz val="11"/>
      <color rgb="FF002060"/>
      <name val="맑은 고딕"/>
      <family val="2"/>
      <charset val="129"/>
      <scheme val="minor"/>
    </font>
    <font>
      <b/>
      <sz val="11"/>
      <color rgb="FF002060"/>
      <name val="Calibri"/>
      <family val="2"/>
      <charset val="161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Calibri"/>
      <family val="2"/>
      <charset val="161"/>
    </font>
    <font>
      <b/>
      <sz val="11"/>
      <color rgb="FF002060"/>
      <name val="맑은 고딕"/>
      <family val="3"/>
      <charset val="129"/>
      <scheme val="minor"/>
    </font>
    <font>
      <sz val="11"/>
      <name val="Calibri"/>
      <family val="3"/>
      <charset val="161"/>
    </font>
    <font>
      <sz val="11"/>
      <name val="맑은 고딕"/>
      <family val="3"/>
      <charset val="161"/>
      <scheme val="minor"/>
    </font>
    <font>
      <sz val="11"/>
      <color rgb="FF002060"/>
      <name val="맑은 고딕"/>
      <family val="3"/>
      <charset val="129"/>
      <scheme val="minor"/>
    </font>
    <font>
      <sz val="11"/>
      <name val="Arial"/>
      <family val="2"/>
    </font>
    <font>
      <b/>
      <sz val="14"/>
      <color rgb="FFFF0000"/>
      <name val="맑은 고딕"/>
      <family val="3"/>
      <charset val="129"/>
      <scheme val="minor"/>
    </font>
    <font>
      <b/>
      <sz val="14"/>
      <color rgb="FFFF0000"/>
      <name val="Calibri"/>
      <family val="3"/>
      <charset val="161"/>
    </font>
    <font>
      <b/>
      <sz val="14"/>
      <color theme="9" tint="-0.249977111117893"/>
      <name val="맑은 고딕"/>
      <family val="3"/>
      <charset val="129"/>
      <scheme val="minor"/>
    </font>
    <font>
      <b/>
      <sz val="14"/>
      <color theme="9" tint="-0.249977111117893"/>
      <name val="Calibri"/>
      <family val="3"/>
      <charset val="161"/>
    </font>
    <font>
      <b/>
      <sz val="14"/>
      <color rgb="FF7030A0"/>
      <name val="맑은 고딕"/>
      <family val="3"/>
      <charset val="129"/>
      <scheme val="minor"/>
    </font>
    <font>
      <sz val="11"/>
      <color theme="1"/>
      <name val="맑은 고딕"/>
      <family val="2"/>
      <charset val="161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0070C0"/>
      <name val="Calibri"/>
      <family val="3"/>
      <charset val="161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DengXian Light"/>
      <charset val="134"/>
    </font>
    <font>
      <b/>
      <sz val="11"/>
      <name val="맑은 고딕"/>
      <family val="3"/>
      <charset val="129"/>
      <scheme val="major"/>
    </font>
    <font>
      <b/>
      <vertAlign val="subscript"/>
      <sz val="11"/>
      <name val="맑은 고딕"/>
      <family val="3"/>
      <charset val="129"/>
      <scheme val="major"/>
    </font>
    <font>
      <b/>
      <vertAlign val="subscript"/>
      <sz val="11"/>
      <color rgb="FFFF0000"/>
      <name val="맑은 고딕"/>
      <family val="3"/>
      <charset val="129"/>
      <scheme val="minor"/>
    </font>
    <font>
      <b/>
      <vertAlign val="subscript"/>
      <sz val="11"/>
      <color rgb="FF002060"/>
      <name val="맑은 고딕"/>
      <family val="3"/>
      <charset val="129"/>
      <scheme val="minor"/>
    </font>
    <font>
      <b/>
      <vertAlign val="subscript"/>
      <sz val="11"/>
      <name val="맑은 고딕"/>
      <family val="3"/>
      <charset val="129"/>
      <scheme val="minor"/>
    </font>
    <font>
      <b/>
      <sz val="11"/>
      <color theme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99663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sz val="11"/>
      <color theme="9" tint="-0.249977111117893"/>
      <name val="맑은 고딕"/>
      <family val="3"/>
      <charset val="129"/>
      <scheme val="minor"/>
    </font>
    <font>
      <sz val="9"/>
      <name val="Arial"/>
      <family val="2"/>
    </font>
    <font>
      <b/>
      <sz val="11"/>
      <color rgb="FFFF0000"/>
      <name val="맑은 고딕"/>
      <family val="2"/>
      <scheme val="minor"/>
    </font>
    <font>
      <b/>
      <sz val="11"/>
      <color theme="1"/>
      <name val="맑은 고딕"/>
      <family val="2"/>
      <charset val="161"/>
      <scheme val="minor"/>
    </font>
    <font>
      <sz val="11"/>
      <color theme="1"/>
      <name val="맑은 고딕"/>
      <family val="2"/>
      <charset val="129"/>
    </font>
    <font>
      <b/>
      <sz val="11"/>
      <color theme="8"/>
      <name val="맑은 고딕"/>
      <family val="3"/>
      <charset val="129"/>
    </font>
    <font>
      <b/>
      <sz val="11"/>
      <color theme="8"/>
      <name val="Calibri"/>
      <family val="3"/>
      <charset val="161"/>
    </font>
    <font>
      <b/>
      <sz val="11"/>
      <name val="맑은 고딕"/>
      <family val="2"/>
      <charset val="161"/>
      <scheme val="minor"/>
    </font>
    <font>
      <b/>
      <sz val="11"/>
      <name val="맑은 고딕"/>
      <family val="2"/>
      <charset val="129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/>
    </xf>
    <xf numFmtId="0" fontId="9" fillId="2" borderId="8" xfId="1" applyFont="1" applyBorder="1" applyAlignment="1">
      <alignment horizontal="center" vertical="center"/>
    </xf>
    <xf numFmtId="0" fontId="9" fillId="2" borderId="10" xfId="1" applyFont="1" applyBorder="1" applyAlignment="1">
      <alignment horizontal="center" vertical="center"/>
    </xf>
    <xf numFmtId="0" fontId="9" fillId="2" borderId="9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2" borderId="8" xfId="1" applyBorder="1" applyAlignment="1">
      <alignment horizontal="center" vertical="center"/>
    </xf>
    <xf numFmtId="0" fontId="7" fillId="2" borderId="9" xfId="1" applyBorder="1" applyAlignment="1">
      <alignment horizontal="center" vertical="center"/>
    </xf>
    <xf numFmtId="0" fontId="7" fillId="2" borderId="10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24" fillId="2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top"/>
    </xf>
    <xf numFmtId="0" fontId="59" fillId="0" borderId="1" xfId="0" applyFont="1" applyBorder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/>
    <xf numFmtId="0" fontId="64" fillId="0" borderId="1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69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5871B-952E-4C65-97F7-82ABD0A1BDFA}">
  <dimension ref="B1:AY281"/>
  <sheetViews>
    <sheetView zoomScale="55" zoomScaleNormal="55" workbookViewId="0">
      <selection activeCell="B2" sqref="B2"/>
    </sheetView>
  </sheetViews>
  <sheetFormatPr defaultRowHeight="16.5" x14ac:dyDescent="0.3"/>
  <cols>
    <col min="21" max="21" width="10.5" bestFit="1" customWidth="1"/>
  </cols>
  <sheetData>
    <row r="1" spans="2:24" x14ac:dyDescent="0.3">
      <c r="X1" s="1"/>
    </row>
    <row r="2" spans="2:24" x14ac:dyDescent="0.3">
      <c r="B2" s="2" t="s">
        <v>227</v>
      </c>
      <c r="C2" s="34" t="s">
        <v>102</v>
      </c>
      <c r="D2" s="34"/>
      <c r="E2" s="34"/>
      <c r="F2" s="34"/>
      <c r="G2" s="34"/>
      <c r="H2" s="34"/>
      <c r="I2" s="34"/>
      <c r="J2" s="34"/>
      <c r="K2" s="2"/>
      <c r="L2" s="33" t="s">
        <v>47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2:24" x14ac:dyDescent="0.3">
      <c r="C3" s="6" t="s">
        <v>0</v>
      </c>
      <c r="D3" s="6" t="s">
        <v>3</v>
      </c>
      <c r="E3" s="7" t="s">
        <v>4</v>
      </c>
      <c r="F3" s="6" t="s">
        <v>5</v>
      </c>
      <c r="G3" s="6" t="s">
        <v>6</v>
      </c>
      <c r="H3" s="7" t="s">
        <v>19</v>
      </c>
      <c r="I3" s="3" t="s">
        <v>1</v>
      </c>
      <c r="J3" s="3" t="s">
        <v>2</v>
      </c>
      <c r="L3" s="6" t="s">
        <v>0</v>
      </c>
      <c r="M3" s="6" t="s">
        <v>3</v>
      </c>
      <c r="N3" s="7" t="s">
        <v>4</v>
      </c>
      <c r="O3" s="6" t="s">
        <v>5</v>
      </c>
      <c r="P3" s="6" t="s">
        <v>6</v>
      </c>
      <c r="Q3" s="6" t="s">
        <v>7</v>
      </c>
      <c r="R3" s="7" t="s">
        <v>8</v>
      </c>
      <c r="S3" s="6" t="s">
        <v>9</v>
      </c>
      <c r="T3" s="6" t="s">
        <v>10</v>
      </c>
      <c r="U3" s="6" t="s">
        <v>11</v>
      </c>
      <c r="V3" s="7" t="s">
        <v>12</v>
      </c>
      <c r="W3" s="3" t="s">
        <v>1</v>
      </c>
      <c r="X3" s="3" t="s">
        <v>2</v>
      </c>
    </row>
    <row r="4" spans="2:24" x14ac:dyDescent="0.3">
      <c r="C4" s="6">
        <v>0</v>
      </c>
      <c r="D4" s="6">
        <v>0.76400000000000001</v>
      </c>
      <c r="E4" s="6">
        <v>1.671</v>
      </c>
      <c r="F4" s="6">
        <v>2.2080000000000002</v>
      </c>
      <c r="G4" s="6">
        <v>2.0459999999999998</v>
      </c>
      <c r="H4" s="6">
        <v>2.2370000000000001</v>
      </c>
      <c r="I4" s="6">
        <f t="shared" ref="I4:I34" si="0">AVERAGE(D4:H4)</f>
        <v>1.7852000000000001</v>
      </c>
      <c r="J4" s="6">
        <f t="shared" ref="J4:J34" si="1">STDEV(D4:H4)/SQRT(5)</f>
        <v>0.27448049111002398</v>
      </c>
      <c r="L4" s="6">
        <v>0</v>
      </c>
      <c r="M4" s="6">
        <v>2.8969999999999998</v>
      </c>
      <c r="N4" s="6">
        <v>2.6309999999999998</v>
      </c>
      <c r="O4" s="6">
        <v>2.718</v>
      </c>
      <c r="P4" s="6">
        <v>1.554</v>
      </c>
      <c r="Q4" s="6">
        <v>2.298</v>
      </c>
      <c r="R4" s="6">
        <v>3.0350000000000001</v>
      </c>
      <c r="S4" s="6">
        <v>1.4650000000000001</v>
      </c>
      <c r="T4" s="6">
        <v>1.766</v>
      </c>
      <c r="U4" s="6">
        <v>2.0209999999999999</v>
      </c>
      <c r="V4" s="6">
        <v>2.694</v>
      </c>
      <c r="W4" s="6">
        <f t="shared" ref="W4:W34" si="2">AVERAGE(M4:V4)</f>
        <v>2.3078999999999996</v>
      </c>
      <c r="X4" s="6">
        <f t="shared" ref="X4:X34" si="3">STDEV(M4:V4)/SQRT(10)</f>
        <v>0.18111607389246914</v>
      </c>
    </row>
    <row r="5" spans="2:24" x14ac:dyDescent="0.3">
      <c r="C5" s="6">
        <v>0.5</v>
      </c>
      <c r="D5" s="6">
        <v>0.72799999999999998</v>
      </c>
      <c r="E5" s="6">
        <v>1.746</v>
      </c>
      <c r="F5" s="6">
        <v>2.2050000000000001</v>
      </c>
      <c r="G5" s="6">
        <v>1.802</v>
      </c>
      <c r="H5" s="6">
        <v>2.4500000000000002</v>
      </c>
      <c r="I5" s="6">
        <f t="shared" si="0"/>
        <v>1.7862000000000002</v>
      </c>
      <c r="J5" s="6">
        <f t="shared" si="1"/>
        <v>0.29476064866260548</v>
      </c>
      <c r="L5" s="6">
        <v>0.5</v>
      </c>
      <c r="M5" s="6">
        <v>3.0369999999999999</v>
      </c>
      <c r="N5" s="6">
        <v>2.7269999999999999</v>
      </c>
      <c r="O5" s="6">
        <v>2.76</v>
      </c>
      <c r="P5" s="6">
        <v>1.5760000000000001</v>
      </c>
      <c r="Q5" s="6">
        <v>2.6739999999999999</v>
      </c>
      <c r="R5" s="6">
        <v>7.306</v>
      </c>
      <c r="S5" s="6">
        <v>3.35</v>
      </c>
      <c r="T5" s="6">
        <v>1.75</v>
      </c>
      <c r="U5" s="6">
        <v>4.2930000000000001</v>
      </c>
      <c r="V5" s="6">
        <v>6.0229999999999997</v>
      </c>
      <c r="W5" s="6">
        <f t="shared" si="2"/>
        <v>3.5495999999999994</v>
      </c>
      <c r="X5" s="6">
        <f t="shared" si="3"/>
        <v>0.58007626318537764</v>
      </c>
    </row>
    <row r="6" spans="2:24" x14ac:dyDescent="0.3">
      <c r="C6" s="6">
        <v>1.0009999999999999</v>
      </c>
      <c r="D6" s="6">
        <v>0.73099999999999998</v>
      </c>
      <c r="E6" s="6">
        <v>1.8109999999999999</v>
      </c>
      <c r="F6" s="6">
        <v>2.173</v>
      </c>
      <c r="G6" s="6">
        <v>2.024</v>
      </c>
      <c r="H6" s="6">
        <v>2.464</v>
      </c>
      <c r="I6" s="6">
        <f t="shared" si="0"/>
        <v>1.8405999999999998</v>
      </c>
      <c r="J6" s="6">
        <f t="shared" si="1"/>
        <v>0.29705565135172923</v>
      </c>
      <c r="L6" s="6">
        <v>1.0009999999999999</v>
      </c>
      <c r="M6" s="6">
        <v>5.4480000000000004</v>
      </c>
      <c r="N6" s="6">
        <v>2.6850000000000001</v>
      </c>
      <c r="O6" s="6">
        <v>2.8250000000000002</v>
      </c>
      <c r="P6" s="6">
        <v>1.5960000000000001</v>
      </c>
      <c r="Q6" s="6">
        <v>3.7050000000000001</v>
      </c>
      <c r="R6" s="6">
        <v>17.138999999999999</v>
      </c>
      <c r="S6" s="6">
        <v>8.4540000000000006</v>
      </c>
      <c r="T6" s="6">
        <v>2.5289999999999999</v>
      </c>
      <c r="U6" s="6">
        <v>7.7750000000000004</v>
      </c>
      <c r="V6" s="6">
        <v>16.024999999999999</v>
      </c>
      <c r="W6" s="6">
        <f t="shared" si="2"/>
        <v>6.8180999999999994</v>
      </c>
      <c r="X6" s="6">
        <f t="shared" si="3"/>
        <v>1.7799576989355677</v>
      </c>
    </row>
    <row r="7" spans="2:24" x14ac:dyDescent="0.3">
      <c r="C7" s="6">
        <v>1.5009999999999999</v>
      </c>
      <c r="D7" s="6">
        <v>0.71899999999999997</v>
      </c>
      <c r="E7" s="6">
        <v>1.79</v>
      </c>
      <c r="F7" s="6">
        <v>2.1160000000000001</v>
      </c>
      <c r="G7" s="6">
        <v>1.9350000000000001</v>
      </c>
      <c r="H7" s="6">
        <v>2.59</v>
      </c>
      <c r="I7" s="6">
        <f t="shared" si="0"/>
        <v>1.83</v>
      </c>
      <c r="J7" s="6">
        <f t="shared" si="1"/>
        <v>0.30873467573306335</v>
      </c>
      <c r="L7" s="6">
        <v>1.5009999999999999</v>
      </c>
      <c r="M7" s="6">
        <v>8.6240000000000006</v>
      </c>
      <c r="N7" s="6">
        <v>2.93</v>
      </c>
      <c r="O7" s="6">
        <v>5.5430000000000001</v>
      </c>
      <c r="P7" s="6">
        <v>1.72</v>
      </c>
      <c r="Q7" s="6">
        <v>5.335</v>
      </c>
      <c r="R7" s="6">
        <v>25.135000000000002</v>
      </c>
      <c r="S7" s="6">
        <v>15.21</v>
      </c>
      <c r="T7" s="6">
        <v>3.8330000000000002</v>
      </c>
      <c r="U7" s="6">
        <v>11.211</v>
      </c>
      <c r="V7" s="6">
        <v>24.431000000000001</v>
      </c>
      <c r="W7" s="6">
        <f t="shared" si="2"/>
        <v>10.397200000000002</v>
      </c>
      <c r="X7" s="6">
        <f t="shared" si="3"/>
        <v>2.7171279109464912</v>
      </c>
    </row>
    <row r="8" spans="2:24" x14ac:dyDescent="0.3">
      <c r="C8" s="6">
        <v>2.0009999999999999</v>
      </c>
      <c r="D8" s="6">
        <v>0.71399999999999997</v>
      </c>
      <c r="E8" s="6">
        <v>1.86</v>
      </c>
      <c r="F8" s="6">
        <v>2.2250000000000001</v>
      </c>
      <c r="G8" s="6">
        <v>2.0179999999999998</v>
      </c>
      <c r="H8" s="6">
        <v>2.339</v>
      </c>
      <c r="I8" s="6">
        <f t="shared" si="0"/>
        <v>1.8311999999999997</v>
      </c>
      <c r="J8" s="6">
        <f t="shared" si="1"/>
        <v>0.29127296475986258</v>
      </c>
      <c r="L8" s="6">
        <v>2.0009999999999999</v>
      </c>
      <c r="M8" s="6">
        <v>10.962</v>
      </c>
      <c r="N8" s="6">
        <v>5.3159999999999998</v>
      </c>
      <c r="O8" s="6">
        <v>12.494999999999999</v>
      </c>
      <c r="P8" s="6">
        <v>1.833</v>
      </c>
      <c r="Q8" s="6">
        <v>8.5530000000000008</v>
      </c>
      <c r="R8" s="6">
        <v>31.445</v>
      </c>
      <c r="S8" s="6">
        <v>20.827000000000002</v>
      </c>
      <c r="T8" s="6">
        <v>6.5270000000000001</v>
      </c>
      <c r="U8" s="6">
        <v>14.243</v>
      </c>
      <c r="V8" s="6">
        <v>32.338999999999999</v>
      </c>
      <c r="W8" s="6">
        <f t="shared" si="2"/>
        <v>14.453999999999997</v>
      </c>
      <c r="X8" s="6">
        <f t="shared" si="3"/>
        <v>3.3428373111608201</v>
      </c>
    </row>
    <row r="9" spans="2:24" x14ac:dyDescent="0.3">
      <c r="C9" s="6">
        <v>2.5009999999999999</v>
      </c>
      <c r="D9" s="6">
        <v>0.72899999999999998</v>
      </c>
      <c r="E9" s="6">
        <v>1.861</v>
      </c>
      <c r="F9" s="6">
        <v>2.585</v>
      </c>
      <c r="G9" s="6">
        <v>1.99</v>
      </c>
      <c r="H9" s="6">
        <v>2.476</v>
      </c>
      <c r="I9" s="6">
        <f t="shared" si="0"/>
        <v>1.9281999999999999</v>
      </c>
      <c r="J9" s="6">
        <f t="shared" si="1"/>
        <v>0.32999142413099158</v>
      </c>
      <c r="L9" s="6">
        <v>2.5009999999999999</v>
      </c>
      <c r="M9" s="6">
        <v>13.241</v>
      </c>
      <c r="N9" s="6">
        <v>8.8059999999999992</v>
      </c>
      <c r="O9" s="6">
        <v>17.225000000000001</v>
      </c>
      <c r="P9" s="6">
        <v>2.109</v>
      </c>
      <c r="Q9" s="6">
        <v>12.558</v>
      </c>
      <c r="R9" s="6">
        <v>36.728999999999999</v>
      </c>
      <c r="S9" s="6">
        <v>25.012</v>
      </c>
      <c r="T9" s="6">
        <v>11.098000000000001</v>
      </c>
      <c r="U9" s="6">
        <v>17.946000000000002</v>
      </c>
      <c r="V9" s="6">
        <v>39.189</v>
      </c>
      <c r="W9" s="6">
        <f t="shared" si="2"/>
        <v>18.391300000000001</v>
      </c>
      <c r="X9" s="6">
        <f t="shared" si="3"/>
        <v>3.7785127234285052</v>
      </c>
    </row>
    <row r="10" spans="2:24" x14ac:dyDescent="0.3">
      <c r="C10" s="6">
        <v>3.0009999999999999</v>
      </c>
      <c r="D10" s="6">
        <v>0.69499999999999995</v>
      </c>
      <c r="E10" s="6">
        <v>1.8160000000000001</v>
      </c>
      <c r="F10" s="6">
        <v>2.5230000000000001</v>
      </c>
      <c r="G10" s="6">
        <v>2.036</v>
      </c>
      <c r="H10" s="6">
        <v>2.214</v>
      </c>
      <c r="I10" s="6">
        <f t="shared" si="0"/>
        <v>1.8568000000000002</v>
      </c>
      <c r="J10" s="6">
        <f t="shared" si="1"/>
        <v>0.31264762912902427</v>
      </c>
      <c r="L10" s="6">
        <v>3.0009999999999999</v>
      </c>
      <c r="M10" s="6">
        <v>15.768000000000001</v>
      </c>
      <c r="N10" s="6">
        <v>12.484</v>
      </c>
      <c r="O10" s="6">
        <v>21.138999999999999</v>
      </c>
      <c r="P10" s="6">
        <v>2.3140000000000001</v>
      </c>
      <c r="Q10" s="6">
        <v>16.977</v>
      </c>
      <c r="R10" s="6">
        <v>41.51</v>
      </c>
      <c r="S10" s="6">
        <v>29.347999999999999</v>
      </c>
      <c r="T10" s="6">
        <v>16.994</v>
      </c>
      <c r="U10" s="6">
        <v>21.175000000000001</v>
      </c>
      <c r="V10" s="6">
        <v>45.145000000000003</v>
      </c>
      <c r="W10" s="6">
        <f t="shared" si="2"/>
        <v>22.285400000000003</v>
      </c>
      <c r="X10" s="6">
        <f t="shared" si="3"/>
        <v>4.1340763907364391</v>
      </c>
    </row>
    <row r="11" spans="2:24" x14ac:dyDescent="0.3">
      <c r="C11" s="6">
        <v>3.5019999999999998</v>
      </c>
      <c r="D11" s="6">
        <v>0.70799999999999996</v>
      </c>
      <c r="E11" s="6">
        <v>1.7749999999999999</v>
      </c>
      <c r="F11" s="6">
        <v>2.6960000000000002</v>
      </c>
      <c r="G11" s="6">
        <v>1.956</v>
      </c>
      <c r="H11" s="6">
        <v>2.3210000000000002</v>
      </c>
      <c r="I11" s="6">
        <f t="shared" si="0"/>
        <v>1.8912</v>
      </c>
      <c r="J11" s="6">
        <f t="shared" si="1"/>
        <v>0.33541726252535087</v>
      </c>
      <c r="L11" s="6">
        <v>3.5019999999999998</v>
      </c>
      <c r="M11" s="6">
        <v>18.655000000000001</v>
      </c>
      <c r="N11" s="6">
        <v>15.584</v>
      </c>
      <c r="O11" s="6">
        <v>25.459</v>
      </c>
      <c r="P11" s="6">
        <v>2.8410000000000002</v>
      </c>
      <c r="Q11" s="6">
        <v>21.141999999999999</v>
      </c>
      <c r="R11" s="6">
        <v>46.405000000000001</v>
      </c>
      <c r="S11" s="6">
        <v>33.140999999999998</v>
      </c>
      <c r="T11" s="6">
        <v>24.893000000000001</v>
      </c>
      <c r="U11" s="6">
        <v>24.984999999999999</v>
      </c>
      <c r="V11" s="6">
        <v>50.929000000000002</v>
      </c>
      <c r="W11" s="6">
        <f t="shared" si="2"/>
        <v>26.403399999999998</v>
      </c>
      <c r="X11" s="6">
        <f t="shared" si="3"/>
        <v>4.4871613303339624</v>
      </c>
    </row>
    <row r="12" spans="2:24" x14ac:dyDescent="0.3">
      <c r="C12" s="6">
        <v>4.0019999999999998</v>
      </c>
      <c r="D12" s="6">
        <v>0.71299999999999997</v>
      </c>
      <c r="E12" s="6">
        <v>1.768</v>
      </c>
      <c r="F12" s="6">
        <v>2.4830000000000001</v>
      </c>
      <c r="G12" s="6">
        <v>2.0659999999999998</v>
      </c>
      <c r="H12" s="6">
        <v>2.3839999999999999</v>
      </c>
      <c r="I12" s="6">
        <f t="shared" si="0"/>
        <v>1.8828</v>
      </c>
      <c r="J12" s="6">
        <f t="shared" si="1"/>
        <v>0.31832489692136873</v>
      </c>
      <c r="L12" s="6">
        <v>4.0019999999999998</v>
      </c>
      <c r="M12" s="6">
        <v>20.831</v>
      </c>
      <c r="N12" s="6">
        <v>18.829999999999998</v>
      </c>
      <c r="O12" s="6">
        <v>28.994</v>
      </c>
      <c r="P12" s="6">
        <v>3.9079999999999999</v>
      </c>
      <c r="Q12" s="6">
        <v>25.417999999999999</v>
      </c>
      <c r="R12" s="6">
        <v>46.999000000000002</v>
      </c>
      <c r="S12" s="6">
        <v>37.033999999999999</v>
      </c>
      <c r="T12" s="6">
        <v>33.106999999999999</v>
      </c>
      <c r="U12" s="6">
        <v>28.199000000000002</v>
      </c>
      <c r="V12" s="6">
        <v>56.651000000000003</v>
      </c>
      <c r="W12" s="6">
        <f t="shared" si="2"/>
        <v>29.9971</v>
      </c>
      <c r="X12" s="6">
        <f t="shared" si="3"/>
        <v>4.68241937570739</v>
      </c>
    </row>
    <row r="13" spans="2:24" x14ac:dyDescent="0.3">
      <c r="C13" s="6">
        <v>4.5019999999999998</v>
      </c>
      <c r="D13" s="6">
        <v>0.70299999999999996</v>
      </c>
      <c r="E13" s="6">
        <v>1.73</v>
      </c>
      <c r="F13" s="6">
        <v>2.7269999999999999</v>
      </c>
      <c r="G13" s="6">
        <v>1.956</v>
      </c>
      <c r="H13" s="6">
        <v>2.3519999999999999</v>
      </c>
      <c r="I13" s="6">
        <f t="shared" si="0"/>
        <v>1.8935999999999999</v>
      </c>
      <c r="J13" s="6">
        <f t="shared" si="1"/>
        <v>0.3429922156551079</v>
      </c>
      <c r="L13" s="6">
        <v>4.5019999999999998</v>
      </c>
      <c r="M13" s="6">
        <v>23.594999999999999</v>
      </c>
      <c r="N13" s="6">
        <v>22.151</v>
      </c>
      <c r="O13" s="6">
        <v>32.676000000000002</v>
      </c>
      <c r="P13" s="6">
        <v>5.4080000000000004</v>
      </c>
      <c r="Q13" s="6">
        <v>30.062000000000001</v>
      </c>
      <c r="R13" s="6">
        <v>48.343000000000004</v>
      </c>
      <c r="S13" s="6">
        <v>41.253999999999998</v>
      </c>
      <c r="T13" s="6">
        <v>41.731000000000002</v>
      </c>
      <c r="U13" s="6">
        <v>31.963000000000001</v>
      </c>
      <c r="V13" s="6">
        <v>63.482999999999997</v>
      </c>
      <c r="W13" s="6">
        <f t="shared" si="2"/>
        <v>34.066600000000001</v>
      </c>
      <c r="X13" s="6">
        <f t="shared" si="3"/>
        <v>5.0275783196286445</v>
      </c>
    </row>
    <row r="14" spans="2:24" x14ac:dyDescent="0.3">
      <c r="C14" s="6">
        <v>5.0030000000000001</v>
      </c>
      <c r="D14" s="6">
        <v>0.65</v>
      </c>
      <c r="E14" s="6">
        <v>1.716</v>
      </c>
      <c r="F14" s="6">
        <v>2.8769999999999998</v>
      </c>
      <c r="G14" s="6">
        <v>2.016</v>
      </c>
      <c r="H14" s="6">
        <v>2.431</v>
      </c>
      <c r="I14" s="6">
        <f t="shared" si="0"/>
        <v>1.9380000000000002</v>
      </c>
      <c r="J14" s="6">
        <f t="shared" si="1"/>
        <v>0.37676796572957189</v>
      </c>
      <c r="L14" s="6">
        <v>5.0030000000000001</v>
      </c>
      <c r="M14" s="6">
        <v>26.088000000000001</v>
      </c>
      <c r="N14" s="6">
        <v>25.844999999999999</v>
      </c>
      <c r="O14" s="6">
        <v>37.927999999999997</v>
      </c>
      <c r="P14" s="6">
        <v>7.5970000000000004</v>
      </c>
      <c r="Q14" s="6">
        <v>35.152999999999999</v>
      </c>
      <c r="R14" s="6">
        <v>52.526000000000003</v>
      </c>
      <c r="S14" s="6">
        <v>45.877000000000002</v>
      </c>
      <c r="T14" s="6">
        <v>49.667999999999999</v>
      </c>
      <c r="U14" s="6">
        <v>34.950000000000003</v>
      </c>
      <c r="V14" s="6">
        <v>70.287000000000006</v>
      </c>
      <c r="W14" s="6">
        <f t="shared" si="2"/>
        <v>38.591899999999995</v>
      </c>
      <c r="X14" s="6">
        <f t="shared" si="3"/>
        <v>5.4564296557160725</v>
      </c>
    </row>
    <row r="15" spans="2:24" x14ac:dyDescent="0.3">
      <c r="C15" s="6">
        <v>5.5030000000000001</v>
      </c>
      <c r="D15" s="6">
        <v>0.69</v>
      </c>
      <c r="E15" s="6">
        <v>1.8320000000000001</v>
      </c>
      <c r="F15" s="6">
        <v>2.7770000000000001</v>
      </c>
      <c r="G15" s="6">
        <v>2.1459999999999999</v>
      </c>
      <c r="H15" s="6">
        <v>2.3559999999999999</v>
      </c>
      <c r="I15" s="6">
        <f t="shared" si="0"/>
        <v>1.9601999999999999</v>
      </c>
      <c r="J15" s="6">
        <f t="shared" si="1"/>
        <v>0.35271694033601497</v>
      </c>
      <c r="L15" s="6">
        <v>5.5030000000000001</v>
      </c>
      <c r="M15" s="6">
        <v>28.183</v>
      </c>
      <c r="N15" s="6">
        <v>29.17</v>
      </c>
      <c r="O15" s="6">
        <v>43.042000000000002</v>
      </c>
      <c r="P15" s="6">
        <v>10.401999999999999</v>
      </c>
      <c r="Q15" s="6">
        <v>43.03</v>
      </c>
      <c r="R15" s="6">
        <v>54.808</v>
      </c>
      <c r="S15" s="6">
        <v>50.646000000000001</v>
      </c>
      <c r="T15" s="6">
        <v>53.832999999999998</v>
      </c>
      <c r="U15" s="6">
        <v>39.01</v>
      </c>
      <c r="V15" s="6">
        <v>76.349999999999994</v>
      </c>
      <c r="W15" s="6">
        <f t="shared" si="2"/>
        <v>42.847400000000007</v>
      </c>
      <c r="X15" s="6">
        <f t="shared" si="3"/>
        <v>5.6926838606915187</v>
      </c>
    </row>
    <row r="16" spans="2:24" x14ac:dyDescent="0.3">
      <c r="C16" s="6">
        <v>6.0030000000000001</v>
      </c>
      <c r="D16" s="6">
        <v>0.69299999999999995</v>
      </c>
      <c r="E16" s="6">
        <v>1.772</v>
      </c>
      <c r="F16" s="6">
        <v>2.7570000000000001</v>
      </c>
      <c r="G16" s="6">
        <v>2.0609999999999999</v>
      </c>
      <c r="H16" s="6">
        <v>2.38</v>
      </c>
      <c r="I16" s="6">
        <f t="shared" si="0"/>
        <v>1.9326000000000001</v>
      </c>
      <c r="J16" s="6">
        <f t="shared" si="1"/>
        <v>0.35062010780900754</v>
      </c>
      <c r="L16" s="6">
        <v>6.0030000000000001</v>
      </c>
      <c r="M16" s="6">
        <v>29.87</v>
      </c>
      <c r="N16" s="6">
        <v>32.307000000000002</v>
      </c>
      <c r="O16" s="6">
        <v>48.241999999999997</v>
      </c>
      <c r="P16" s="6">
        <v>14.737</v>
      </c>
      <c r="Q16" s="6">
        <v>48.789000000000001</v>
      </c>
      <c r="R16" s="6">
        <v>58.511000000000003</v>
      </c>
      <c r="S16" s="6">
        <v>56.28</v>
      </c>
      <c r="T16" s="6">
        <v>53.371000000000002</v>
      </c>
      <c r="U16" s="6">
        <v>44.832000000000001</v>
      </c>
      <c r="V16" s="6">
        <v>81.867999999999995</v>
      </c>
      <c r="W16" s="6">
        <f t="shared" si="2"/>
        <v>46.880699999999997</v>
      </c>
      <c r="X16" s="6">
        <f t="shared" si="3"/>
        <v>5.8066168081479876</v>
      </c>
    </row>
    <row r="17" spans="3:24" x14ac:dyDescent="0.3">
      <c r="C17" s="6">
        <v>6.5030000000000001</v>
      </c>
      <c r="D17" s="6">
        <v>0.68700000000000006</v>
      </c>
      <c r="E17" s="6">
        <v>1.839</v>
      </c>
      <c r="F17" s="6">
        <v>2.8010000000000002</v>
      </c>
      <c r="G17" s="6">
        <v>2.1640000000000001</v>
      </c>
      <c r="H17" s="6">
        <v>2.6360000000000001</v>
      </c>
      <c r="I17" s="6">
        <f t="shared" si="0"/>
        <v>2.0253999999999999</v>
      </c>
      <c r="J17" s="6">
        <f t="shared" si="1"/>
        <v>0.37547684349371008</v>
      </c>
      <c r="L17" s="6">
        <v>6.5030000000000001</v>
      </c>
      <c r="M17" s="6">
        <v>31.452999999999999</v>
      </c>
      <c r="N17" s="6">
        <v>36.045000000000002</v>
      </c>
      <c r="O17" s="6">
        <v>52.640999999999998</v>
      </c>
      <c r="P17" s="6">
        <v>19.631</v>
      </c>
      <c r="Q17" s="6">
        <v>53.978999999999999</v>
      </c>
      <c r="R17" s="6">
        <v>62.183</v>
      </c>
      <c r="S17" s="6">
        <v>59.853000000000002</v>
      </c>
      <c r="T17" s="6">
        <v>56.429000000000002</v>
      </c>
      <c r="U17" s="6">
        <v>49.665999999999997</v>
      </c>
      <c r="V17" s="6">
        <v>87.171000000000006</v>
      </c>
      <c r="W17" s="6">
        <f t="shared" si="2"/>
        <v>50.905100000000004</v>
      </c>
      <c r="X17" s="6">
        <f t="shared" si="3"/>
        <v>5.9106857967394708</v>
      </c>
    </row>
    <row r="18" spans="3:24" x14ac:dyDescent="0.3">
      <c r="C18" s="6">
        <v>7.0030000000000001</v>
      </c>
      <c r="D18" s="6">
        <v>0.69799999999999995</v>
      </c>
      <c r="E18" s="6">
        <v>1.8120000000000001</v>
      </c>
      <c r="F18" s="6">
        <v>2.7240000000000002</v>
      </c>
      <c r="G18" s="6">
        <v>1.994</v>
      </c>
      <c r="H18" s="6">
        <v>2.3540000000000001</v>
      </c>
      <c r="I18" s="6">
        <f t="shared" si="0"/>
        <v>1.9164000000000001</v>
      </c>
      <c r="J18" s="6">
        <f t="shared" si="1"/>
        <v>0.34242745217052917</v>
      </c>
      <c r="L18" s="6">
        <v>7.0030000000000001</v>
      </c>
      <c r="M18" s="6">
        <v>33.985999999999997</v>
      </c>
      <c r="N18" s="6">
        <v>39.915999999999997</v>
      </c>
      <c r="O18" s="6">
        <v>57.52</v>
      </c>
      <c r="P18" s="6">
        <v>24.497</v>
      </c>
      <c r="Q18" s="6">
        <v>56.792000000000002</v>
      </c>
      <c r="R18" s="6">
        <v>67.983000000000004</v>
      </c>
      <c r="S18" s="6">
        <v>62.09</v>
      </c>
      <c r="T18" s="6">
        <v>60.78</v>
      </c>
      <c r="U18" s="6">
        <v>53.677</v>
      </c>
      <c r="V18" s="6">
        <v>92.186999999999998</v>
      </c>
      <c r="W18" s="6">
        <f t="shared" si="2"/>
        <v>54.942799999999998</v>
      </c>
      <c r="X18" s="6">
        <f t="shared" si="3"/>
        <v>6.0054931276845744</v>
      </c>
    </row>
    <row r="19" spans="3:24" x14ac:dyDescent="0.3">
      <c r="C19" s="6">
        <v>7.5030000000000001</v>
      </c>
      <c r="D19" s="6">
        <v>0.67600000000000005</v>
      </c>
      <c r="E19" s="6">
        <v>1.83</v>
      </c>
      <c r="F19" s="6">
        <v>2.9129999999999998</v>
      </c>
      <c r="G19" s="6">
        <v>2.0179999999999998</v>
      </c>
      <c r="H19" s="6">
        <v>2.399</v>
      </c>
      <c r="I19" s="6">
        <f t="shared" si="0"/>
        <v>1.9672000000000001</v>
      </c>
      <c r="J19" s="6">
        <f t="shared" si="1"/>
        <v>0.37212839182196211</v>
      </c>
      <c r="L19" s="6">
        <v>7.5030000000000001</v>
      </c>
      <c r="M19" s="6">
        <v>37.445999999999998</v>
      </c>
      <c r="N19" s="6">
        <v>44.493000000000002</v>
      </c>
      <c r="O19" s="6">
        <v>60.277000000000001</v>
      </c>
      <c r="P19" s="6">
        <v>29.657</v>
      </c>
      <c r="Q19" s="6">
        <v>57.246000000000002</v>
      </c>
      <c r="R19" s="6">
        <v>73.992999999999995</v>
      </c>
      <c r="S19" s="6">
        <v>68.58</v>
      </c>
      <c r="T19" s="6">
        <v>65.599000000000004</v>
      </c>
      <c r="U19" s="6">
        <v>57.435000000000002</v>
      </c>
      <c r="V19" s="6">
        <v>99.55</v>
      </c>
      <c r="W19" s="6">
        <f t="shared" si="2"/>
        <v>59.427599999999998</v>
      </c>
      <c r="X19" s="6">
        <f t="shared" si="3"/>
        <v>6.2767502352376301</v>
      </c>
    </row>
    <row r="20" spans="3:24" x14ac:dyDescent="0.3">
      <c r="C20" s="6">
        <v>8.0039999999999996</v>
      </c>
      <c r="D20" s="6">
        <v>0.66800000000000004</v>
      </c>
      <c r="E20" s="6">
        <v>1.7689999999999999</v>
      </c>
      <c r="F20" s="6">
        <v>3.052</v>
      </c>
      <c r="G20" s="6">
        <v>2.2120000000000002</v>
      </c>
      <c r="H20" s="6">
        <v>2.234</v>
      </c>
      <c r="I20" s="6">
        <f t="shared" si="0"/>
        <v>1.9870000000000001</v>
      </c>
      <c r="J20" s="6">
        <f t="shared" si="1"/>
        <v>0.38943189391728072</v>
      </c>
      <c r="L20" s="6">
        <v>8.0039999999999996</v>
      </c>
      <c r="M20" s="6">
        <v>39.673000000000002</v>
      </c>
      <c r="N20" s="6">
        <v>48.716999999999999</v>
      </c>
      <c r="O20" s="6">
        <v>63.44</v>
      </c>
      <c r="P20" s="6">
        <v>34.658000000000001</v>
      </c>
      <c r="Q20" s="6">
        <v>56.563000000000002</v>
      </c>
      <c r="R20" s="6">
        <v>77.805000000000007</v>
      </c>
      <c r="S20" s="6">
        <v>72.331000000000003</v>
      </c>
      <c r="T20" s="6">
        <v>72.820999999999998</v>
      </c>
      <c r="U20" s="6">
        <v>61.026000000000003</v>
      </c>
      <c r="V20" s="6">
        <v>106.575</v>
      </c>
      <c r="W20" s="6">
        <f t="shared" si="2"/>
        <v>63.360900000000001</v>
      </c>
      <c r="X20" s="6">
        <f t="shared" si="3"/>
        <v>6.5803858303800578</v>
      </c>
    </row>
    <row r="21" spans="3:24" x14ac:dyDescent="0.3">
      <c r="C21" s="6">
        <v>8.5039999999999996</v>
      </c>
      <c r="D21" s="6">
        <v>0.66200000000000003</v>
      </c>
      <c r="E21" s="6">
        <v>1.8959999999999999</v>
      </c>
      <c r="F21" s="6">
        <v>2.8559999999999999</v>
      </c>
      <c r="G21" s="6">
        <v>2.3690000000000002</v>
      </c>
      <c r="H21" s="6">
        <v>2.3199999999999998</v>
      </c>
      <c r="I21" s="6">
        <f t="shared" si="0"/>
        <v>2.0206</v>
      </c>
      <c r="J21" s="6">
        <f t="shared" si="1"/>
        <v>0.37217168081411045</v>
      </c>
      <c r="L21" s="6">
        <v>8.5039999999999996</v>
      </c>
      <c r="M21" s="6">
        <v>42.557000000000002</v>
      </c>
      <c r="N21" s="6">
        <v>51.052999999999997</v>
      </c>
      <c r="O21" s="6">
        <v>65.864999999999995</v>
      </c>
      <c r="P21" s="6">
        <v>40.631999999999998</v>
      </c>
      <c r="Q21" s="6">
        <v>56.601999999999997</v>
      </c>
      <c r="R21" s="6">
        <v>78.162999999999997</v>
      </c>
      <c r="S21" s="6">
        <v>78.272000000000006</v>
      </c>
      <c r="T21" s="6">
        <v>78.174000000000007</v>
      </c>
      <c r="U21" s="6">
        <v>65.567999999999998</v>
      </c>
      <c r="V21" s="6">
        <v>116.343</v>
      </c>
      <c r="W21" s="6">
        <f t="shared" si="2"/>
        <v>67.32289999999999</v>
      </c>
      <c r="X21" s="6">
        <f t="shared" si="3"/>
        <v>7.046443995929998</v>
      </c>
    </row>
    <row r="22" spans="3:24" x14ac:dyDescent="0.3">
      <c r="C22" s="6">
        <v>9.0039999999999996</v>
      </c>
      <c r="D22" s="6">
        <v>0.64300000000000002</v>
      </c>
      <c r="E22" s="6">
        <v>1.9370000000000001</v>
      </c>
      <c r="F22" s="6">
        <v>2.9239999999999999</v>
      </c>
      <c r="G22" s="6">
        <v>2.4119999999999999</v>
      </c>
      <c r="H22" s="6">
        <v>2.431</v>
      </c>
      <c r="I22" s="6">
        <f t="shared" si="0"/>
        <v>2.0693999999999999</v>
      </c>
      <c r="J22" s="6">
        <f t="shared" si="1"/>
        <v>0.38926964947193105</v>
      </c>
      <c r="L22" s="6">
        <v>9.0039999999999996</v>
      </c>
      <c r="M22" s="6">
        <v>45.398000000000003</v>
      </c>
      <c r="N22" s="6">
        <v>53.534999999999997</v>
      </c>
      <c r="O22" s="6">
        <v>67.748999999999995</v>
      </c>
      <c r="P22" s="6">
        <v>46.024999999999999</v>
      </c>
      <c r="Q22" s="6">
        <v>57.774000000000001</v>
      </c>
      <c r="R22" s="6">
        <v>82.968000000000004</v>
      </c>
      <c r="S22" s="6">
        <v>84.146000000000001</v>
      </c>
      <c r="T22" s="6">
        <v>84.956999999999994</v>
      </c>
      <c r="U22" s="6">
        <v>69.405000000000001</v>
      </c>
      <c r="V22" s="6">
        <v>126.241</v>
      </c>
      <c r="W22" s="6">
        <f t="shared" si="2"/>
        <v>71.819800000000001</v>
      </c>
      <c r="X22" s="6">
        <f t="shared" si="3"/>
        <v>7.6941355052619995</v>
      </c>
    </row>
    <row r="23" spans="3:24" x14ac:dyDescent="0.3">
      <c r="C23" s="6">
        <v>9.5039999999999996</v>
      </c>
      <c r="D23" s="6">
        <v>0.624</v>
      </c>
      <c r="E23" s="6">
        <v>1.98</v>
      </c>
      <c r="F23" s="6">
        <v>2.927</v>
      </c>
      <c r="G23" s="6">
        <v>2.226</v>
      </c>
      <c r="H23" s="6">
        <v>2.4710000000000001</v>
      </c>
      <c r="I23" s="6">
        <f t="shared" si="0"/>
        <v>2.0456000000000003</v>
      </c>
      <c r="J23" s="6">
        <f t="shared" si="1"/>
        <v>0.38830562705168153</v>
      </c>
      <c r="L23" s="6">
        <v>9.5039999999999996</v>
      </c>
      <c r="M23" s="6">
        <v>47.691000000000003</v>
      </c>
      <c r="N23" s="6">
        <v>57.26</v>
      </c>
      <c r="O23" s="6">
        <v>71.376000000000005</v>
      </c>
      <c r="P23" s="6">
        <v>51.363999999999997</v>
      </c>
      <c r="Q23" s="6">
        <v>58.28</v>
      </c>
      <c r="R23" s="6">
        <v>83.376000000000005</v>
      </c>
      <c r="S23" s="6">
        <v>91.162999999999997</v>
      </c>
      <c r="T23" s="6">
        <v>92.197000000000003</v>
      </c>
      <c r="U23" s="6">
        <v>73.274000000000001</v>
      </c>
      <c r="V23" s="6">
        <v>135.08099999999999</v>
      </c>
      <c r="W23" s="6">
        <f t="shared" si="2"/>
        <v>76.106200000000001</v>
      </c>
      <c r="X23" s="6">
        <f t="shared" si="3"/>
        <v>8.2593024722968558</v>
      </c>
    </row>
    <row r="24" spans="3:24" x14ac:dyDescent="0.3">
      <c r="C24" s="6">
        <v>10.005000000000001</v>
      </c>
      <c r="D24" s="6">
        <v>0.63500000000000001</v>
      </c>
      <c r="E24" s="6">
        <v>1.77</v>
      </c>
      <c r="F24" s="6">
        <v>3.214</v>
      </c>
      <c r="G24" s="6">
        <v>2.3540000000000001</v>
      </c>
      <c r="H24" s="6">
        <v>2.492</v>
      </c>
      <c r="I24" s="6">
        <f t="shared" si="0"/>
        <v>2.093</v>
      </c>
      <c r="J24" s="6">
        <f t="shared" si="1"/>
        <v>0.43093247730938095</v>
      </c>
      <c r="L24" s="6">
        <v>10.005000000000001</v>
      </c>
      <c r="M24" s="6">
        <v>51.417000000000002</v>
      </c>
      <c r="N24" s="6">
        <v>59.973999999999997</v>
      </c>
      <c r="O24" s="6">
        <v>72.968999999999994</v>
      </c>
      <c r="P24" s="6">
        <v>56.046999999999997</v>
      </c>
      <c r="Q24" s="6">
        <v>60.179000000000002</v>
      </c>
      <c r="R24" s="6">
        <v>83.078999999999994</v>
      </c>
      <c r="S24" s="6">
        <v>98.146000000000001</v>
      </c>
      <c r="T24" s="6">
        <v>97.722999999999999</v>
      </c>
      <c r="U24" s="6">
        <v>75.421000000000006</v>
      </c>
      <c r="V24" s="6">
        <v>141.471</v>
      </c>
      <c r="W24" s="6">
        <f t="shared" si="2"/>
        <v>79.642600000000002</v>
      </c>
      <c r="X24" s="6">
        <f t="shared" si="3"/>
        <v>8.6186605020089271</v>
      </c>
    </row>
    <row r="25" spans="3:24" x14ac:dyDescent="0.3">
      <c r="C25" s="6">
        <v>10.505000000000001</v>
      </c>
      <c r="D25" s="6">
        <v>0.66300000000000003</v>
      </c>
      <c r="E25" s="6">
        <v>1.7150000000000001</v>
      </c>
      <c r="F25" s="6">
        <v>3.0859999999999999</v>
      </c>
      <c r="G25" s="6">
        <v>2.2519999999999998</v>
      </c>
      <c r="H25" s="6">
        <v>2.46</v>
      </c>
      <c r="I25" s="6">
        <f t="shared" si="0"/>
        <v>2.0352000000000001</v>
      </c>
      <c r="J25" s="6">
        <f t="shared" si="1"/>
        <v>0.40725291895823146</v>
      </c>
      <c r="L25" s="6">
        <v>10.505000000000001</v>
      </c>
      <c r="M25" s="6">
        <v>53.633000000000003</v>
      </c>
      <c r="N25" s="6">
        <v>63.442</v>
      </c>
      <c r="O25" s="6">
        <v>74.007999999999996</v>
      </c>
      <c r="P25" s="6">
        <v>59.316000000000003</v>
      </c>
      <c r="Q25" s="6">
        <v>62.746000000000002</v>
      </c>
      <c r="R25" s="6">
        <v>83.323999999999998</v>
      </c>
      <c r="S25" s="6">
        <v>102.934</v>
      </c>
      <c r="T25" s="6">
        <v>99.837999999999994</v>
      </c>
      <c r="U25" s="6">
        <v>78.218999999999994</v>
      </c>
      <c r="V25" s="6">
        <v>149.28399999999999</v>
      </c>
      <c r="W25" s="6">
        <f t="shared" si="2"/>
        <v>82.674400000000006</v>
      </c>
      <c r="X25" s="6">
        <f t="shared" si="3"/>
        <v>9.0635426777342953</v>
      </c>
    </row>
    <row r="26" spans="3:24" x14ac:dyDescent="0.3">
      <c r="C26" s="6">
        <v>11.005000000000001</v>
      </c>
      <c r="D26" s="6">
        <v>0.64700000000000002</v>
      </c>
      <c r="E26" s="6">
        <v>1.8640000000000001</v>
      </c>
      <c r="F26" s="6">
        <v>3.3820000000000001</v>
      </c>
      <c r="G26" s="6">
        <v>2.3650000000000002</v>
      </c>
      <c r="H26" s="6">
        <v>2.3479999999999999</v>
      </c>
      <c r="I26" s="6">
        <f t="shared" si="0"/>
        <v>2.1212000000000004</v>
      </c>
      <c r="J26" s="6">
        <f t="shared" si="1"/>
        <v>0.44384179613911939</v>
      </c>
      <c r="L26" s="6">
        <v>11.005000000000001</v>
      </c>
      <c r="M26" s="6">
        <v>57.887999999999998</v>
      </c>
      <c r="N26" s="6">
        <v>66.495999999999995</v>
      </c>
      <c r="O26" s="6">
        <v>77.712000000000003</v>
      </c>
      <c r="P26" s="6">
        <v>59.192</v>
      </c>
      <c r="Q26" s="6">
        <v>65.048000000000002</v>
      </c>
      <c r="R26" s="6">
        <v>83.602000000000004</v>
      </c>
      <c r="S26" s="6">
        <v>105.65300000000001</v>
      </c>
      <c r="T26" s="6">
        <v>107.937</v>
      </c>
      <c r="U26" s="6">
        <v>81.903000000000006</v>
      </c>
      <c r="V26" s="6">
        <v>156.19999999999999</v>
      </c>
      <c r="W26" s="6">
        <f t="shared" si="2"/>
        <v>86.163100000000014</v>
      </c>
      <c r="X26" s="6">
        <f t="shared" si="3"/>
        <v>9.5538350920222292</v>
      </c>
    </row>
    <row r="27" spans="3:24" x14ac:dyDescent="0.3">
      <c r="C27" s="6">
        <v>11.505000000000001</v>
      </c>
      <c r="D27" s="6">
        <v>0.68100000000000005</v>
      </c>
      <c r="E27" s="6">
        <v>1.7869999999999999</v>
      </c>
      <c r="F27" s="6">
        <v>3.1179999999999999</v>
      </c>
      <c r="G27" s="6">
        <v>2.4260000000000002</v>
      </c>
      <c r="H27" s="6">
        <v>2.6160000000000001</v>
      </c>
      <c r="I27" s="6">
        <f t="shared" si="0"/>
        <v>2.1255999999999999</v>
      </c>
      <c r="J27" s="6">
        <f t="shared" si="1"/>
        <v>0.4193512370316797</v>
      </c>
      <c r="L27" s="6">
        <v>11.505000000000001</v>
      </c>
      <c r="M27" s="6">
        <v>60.414999999999999</v>
      </c>
      <c r="N27" s="6">
        <v>68.832999999999998</v>
      </c>
      <c r="O27" s="6">
        <v>80.477000000000004</v>
      </c>
      <c r="P27" s="6">
        <v>59.566000000000003</v>
      </c>
      <c r="Q27" s="6">
        <v>67.204999999999998</v>
      </c>
      <c r="R27" s="6">
        <v>83.896000000000001</v>
      </c>
      <c r="S27" s="6">
        <v>109.90600000000001</v>
      </c>
      <c r="T27" s="6">
        <v>113.33499999999999</v>
      </c>
      <c r="U27" s="6">
        <v>84.578000000000003</v>
      </c>
      <c r="V27" s="6">
        <v>164.95</v>
      </c>
      <c r="W27" s="6">
        <f t="shared" si="2"/>
        <v>89.316100000000006</v>
      </c>
      <c r="X27" s="6">
        <f t="shared" si="3"/>
        <v>10.26325446158932</v>
      </c>
    </row>
    <row r="28" spans="3:24" x14ac:dyDescent="0.3">
      <c r="C28" s="6">
        <v>12.005000000000001</v>
      </c>
      <c r="D28" s="6">
        <v>0.70899999999999996</v>
      </c>
      <c r="E28" s="6">
        <v>1.879</v>
      </c>
      <c r="F28" s="6">
        <v>3.1389999999999998</v>
      </c>
      <c r="G28" s="6">
        <v>2.6680000000000001</v>
      </c>
      <c r="H28" s="6">
        <v>2.74</v>
      </c>
      <c r="I28" s="6">
        <f t="shared" si="0"/>
        <v>2.2269999999999999</v>
      </c>
      <c r="J28" s="6">
        <f t="shared" si="1"/>
        <v>0.43097691353482043</v>
      </c>
      <c r="L28" s="6">
        <v>12.005000000000001</v>
      </c>
      <c r="M28" s="6">
        <v>62.481999999999999</v>
      </c>
      <c r="N28" s="6">
        <v>70.025000000000006</v>
      </c>
      <c r="O28" s="6">
        <v>83.463999999999999</v>
      </c>
      <c r="P28" s="6">
        <v>60.603999999999999</v>
      </c>
      <c r="Q28" s="6">
        <v>70.17</v>
      </c>
      <c r="R28" s="6">
        <v>84.445999999999998</v>
      </c>
      <c r="S28" s="6">
        <v>110.938</v>
      </c>
      <c r="T28" s="6">
        <v>120.52200000000001</v>
      </c>
      <c r="U28" s="6">
        <v>87.927000000000007</v>
      </c>
      <c r="V28" s="6">
        <v>173.745</v>
      </c>
      <c r="W28" s="6">
        <f t="shared" si="2"/>
        <v>92.432300000000012</v>
      </c>
      <c r="X28" s="6">
        <f t="shared" si="3"/>
        <v>10.962316627682101</v>
      </c>
    </row>
    <row r="29" spans="3:24" x14ac:dyDescent="0.3">
      <c r="C29" s="6">
        <v>12.506</v>
      </c>
      <c r="D29" s="6">
        <v>0.748</v>
      </c>
      <c r="E29" s="6">
        <v>1.7809999999999999</v>
      </c>
      <c r="F29" s="6">
        <v>3.0529999999999999</v>
      </c>
      <c r="G29" s="6">
        <v>2.5859999999999999</v>
      </c>
      <c r="H29" s="6">
        <v>2.6520000000000001</v>
      </c>
      <c r="I29" s="6">
        <f t="shared" si="0"/>
        <v>2.1640000000000001</v>
      </c>
      <c r="J29" s="6">
        <f t="shared" si="1"/>
        <v>0.40977396208153566</v>
      </c>
      <c r="L29" s="6">
        <v>12.506</v>
      </c>
      <c r="M29" s="6">
        <v>63.994</v>
      </c>
      <c r="N29" s="6">
        <v>70.903000000000006</v>
      </c>
      <c r="O29" s="6">
        <v>85.584000000000003</v>
      </c>
      <c r="P29" s="6">
        <v>62.091999999999999</v>
      </c>
      <c r="Q29" s="6">
        <v>72.266000000000005</v>
      </c>
      <c r="R29" s="6">
        <v>83.197999999999993</v>
      </c>
      <c r="S29" s="6">
        <v>109.11799999999999</v>
      </c>
      <c r="T29" s="6">
        <v>126.16500000000001</v>
      </c>
      <c r="U29" s="6">
        <v>91.635000000000005</v>
      </c>
      <c r="V29" s="6">
        <v>183.40299999999999</v>
      </c>
      <c r="W29" s="6">
        <f t="shared" si="2"/>
        <v>94.835799999999992</v>
      </c>
      <c r="X29" s="6">
        <f t="shared" si="3"/>
        <v>11.722000251947897</v>
      </c>
    </row>
    <row r="30" spans="3:24" x14ac:dyDescent="0.3">
      <c r="C30" s="6">
        <v>13.006</v>
      </c>
      <c r="D30" s="6">
        <v>0.76</v>
      </c>
      <c r="E30" s="6">
        <v>1.8560000000000001</v>
      </c>
      <c r="F30" s="6">
        <v>3.2309999999999999</v>
      </c>
      <c r="G30" s="6">
        <v>2.8079999999999998</v>
      </c>
      <c r="H30" s="6">
        <v>2.68</v>
      </c>
      <c r="I30" s="6">
        <f t="shared" si="0"/>
        <v>2.2669999999999999</v>
      </c>
      <c r="J30" s="6">
        <f t="shared" si="1"/>
        <v>0.43775084237497525</v>
      </c>
      <c r="L30" s="6">
        <v>13.006</v>
      </c>
      <c r="M30" s="6">
        <v>66.384</v>
      </c>
      <c r="N30" s="6">
        <v>72.424999999999997</v>
      </c>
      <c r="O30" s="6">
        <v>88.391000000000005</v>
      </c>
      <c r="P30" s="6">
        <v>63.76</v>
      </c>
      <c r="Q30" s="6">
        <v>75.063000000000002</v>
      </c>
      <c r="R30" s="6">
        <v>83.102000000000004</v>
      </c>
      <c r="S30" s="6">
        <v>110.73099999999999</v>
      </c>
      <c r="T30" s="6">
        <v>129.66300000000001</v>
      </c>
      <c r="U30" s="6">
        <v>95.384</v>
      </c>
      <c r="V30" s="6">
        <v>193.15100000000001</v>
      </c>
      <c r="W30" s="6">
        <f t="shared" si="2"/>
        <v>97.805400000000006</v>
      </c>
      <c r="X30" s="6">
        <f t="shared" si="3"/>
        <v>12.423642528305093</v>
      </c>
    </row>
    <row r="31" spans="3:24" x14ac:dyDescent="0.3">
      <c r="C31" s="6">
        <v>13.506</v>
      </c>
      <c r="D31" s="6">
        <v>0.78900000000000003</v>
      </c>
      <c r="E31" s="6">
        <v>1.9159999999999999</v>
      </c>
      <c r="F31" s="6">
        <v>3.0609999999999999</v>
      </c>
      <c r="G31" s="6">
        <v>2.7810000000000001</v>
      </c>
      <c r="H31" s="6">
        <v>2.9020000000000001</v>
      </c>
      <c r="I31" s="6">
        <f t="shared" si="0"/>
        <v>2.2898000000000005</v>
      </c>
      <c r="J31" s="6">
        <f t="shared" si="1"/>
        <v>0.42443743944190371</v>
      </c>
      <c r="L31" s="6">
        <v>13.506</v>
      </c>
      <c r="M31" s="6">
        <v>67.891000000000005</v>
      </c>
      <c r="N31" s="6">
        <v>74.634</v>
      </c>
      <c r="O31" s="6">
        <v>91.234999999999999</v>
      </c>
      <c r="P31" s="6">
        <v>66.451999999999998</v>
      </c>
      <c r="Q31" s="6">
        <v>76.623999999999995</v>
      </c>
      <c r="R31" s="6">
        <v>82.998000000000005</v>
      </c>
      <c r="S31" s="6">
        <v>108.515</v>
      </c>
      <c r="T31" s="6">
        <v>131.649</v>
      </c>
      <c r="U31" s="6">
        <v>99.537000000000006</v>
      </c>
      <c r="V31" s="6">
        <v>198.166</v>
      </c>
      <c r="W31" s="6">
        <f t="shared" si="2"/>
        <v>99.770099999999999</v>
      </c>
      <c r="X31" s="6">
        <f t="shared" si="3"/>
        <v>12.659047953012362</v>
      </c>
    </row>
    <row r="32" spans="3:24" x14ac:dyDescent="0.3">
      <c r="C32" s="6">
        <v>14.006</v>
      </c>
      <c r="D32" s="6">
        <v>0.81599999999999995</v>
      </c>
      <c r="E32" s="6">
        <v>1.8080000000000001</v>
      </c>
      <c r="F32" s="6">
        <v>2.7530000000000001</v>
      </c>
      <c r="G32" s="6">
        <v>2.887</v>
      </c>
      <c r="H32" s="6">
        <v>2.8620000000000001</v>
      </c>
      <c r="I32" s="6">
        <f t="shared" si="0"/>
        <v>2.2252000000000001</v>
      </c>
      <c r="J32" s="6">
        <f t="shared" si="1"/>
        <v>0.40509053309106052</v>
      </c>
      <c r="L32" s="6">
        <v>14.006</v>
      </c>
      <c r="M32" s="6">
        <v>70.275999999999996</v>
      </c>
      <c r="N32" s="6">
        <v>77.626000000000005</v>
      </c>
      <c r="O32" s="6">
        <v>96.19</v>
      </c>
      <c r="P32" s="6">
        <v>69.078999999999994</v>
      </c>
      <c r="Q32" s="6">
        <v>77.760000000000005</v>
      </c>
      <c r="R32" s="6">
        <v>84.271000000000001</v>
      </c>
      <c r="S32" s="6">
        <v>107.709</v>
      </c>
      <c r="T32" s="6">
        <v>136.82400000000001</v>
      </c>
      <c r="U32" s="6">
        <v>103.065</v>
      </c>
      <c r="V32" s="6">
        <v>204.33699999999999</v>
      </c>
      <c r="W32" s="6">
        <f t="shared" si="2"/>
        <v>102.71370000000002</v>
      </c>
      <c r="X32" s="6">
        <f t="shared" si="3"/>
        <v>13.052949095510927</v>
      </c>
    </row>
    <row r="33" spans="2:24" x14ac:dyDescent="0.3">
      <c r="C33" s="6">
        <v>14.507</v>
      </c>
      <c r="D33" s="6">
        <v>0.84699999999999998</v>
      </c>
      <c r="E33" s="6">
        <v>1.982</v>
      </c>
      <c r="F33" s="6">
        <v>2.9119999999999999</v>
      </c>
      <c r="G33" s="6">
        <v>2.9689999999999999</v>
      </c>
      <c r="H33" s="6">
        <v>3.1379999999999999</v>
      </c>
      <c r="I33" s="6">
        <f t="shared" si="0"/>
        <v>2.3695999999999997</v>
      </c>
      <c r="J33" s="6">
        <f t="shared" si="1"/>
        <v>0.43083994708011947</v>
      </c>
      <c r="L33" s="6">
        <v>14.507</v>
      </c>
      <c r="M33" s="6">
        <v>72.644000000000005</v>
      </c>
      <c r="N33" s="6">
        <v>80.861000000000004</v>
      </c>
      <c r="O33" s="6">
        <v>99.165000000000006</v>
      </c>
      <c r="P33" s="6">
        <v>71.674000000000007</v>
      </c>
      <c r="Q33" s="6">
        <v>78.55</v>
      </c>
      <c r="R33" s="6">
        <v>86.046999999999997</v>
      </c>
      <c r="S33" s="6">
        <v>110.527</v>
      </c>
      <c r="T33" s="6">
        <v>135.72900000000001</v>
      </c>
      <c r="U33" s="6">
        <v>106.292</v>
      </c>
      <c r="V33" s="6">
        <v>208.989</v>
      </c>
      <c r="W33" s="6">
        <f t="shared" si="2"/>
        <v>105.04780000000001</v>
      </c>
      <c r="X33" s="6">
        <f t="shared" si="3"/>
        <v>13.175426610676912</v>
      </c>
    </row>
    <row r="34" spans="2:24" x14ac:dyDescent="0.3">
      <c r="C34" s="6">
        <v>15.007</v>
      </c>
      <c r="D34" s="6">
        <v>0.91700000000000004</v>
      </c>
      <c r="E34" s="6">
        <v>1.9319999999999999</v>
      </c>
      <c r="F34" s="6">
        <v>2.5139999999999998</v>
      </c>
      <c r="G34" s="6">
        <v>3.0350000000000001</v>
      </c>
      <c r="H34" s="6">
        <v>3.35</v>
      </c>
      <c r="I34" s="6">
        <f t="shared" si="0"/>
        <v>2.3495999999999997</v>
      </c>
      <c r="J34" s="6">
        <f t="shared" si="1"/>
        <v>0.43152828412515443</v>
      </c>
      <c r="L34" s="6">
        <v>15.007</v>
      </c>
      <c r="M34" s="6">
        <v>74.102000000000004</v>
      </c>
      <c r="N34" s="6">
        <v>83.766999999999996</v>
      </c>
      <c r="O34" s="6">
        <v>100.51600000000001</v>
      </c>
      <c r="P34" s="6">
        <v>73.819000000000003</v>
      </c>
      <c r="Q34" s="6">
        <v>80.275000000000006</v>
      </c>
      <c r="R34" s="6">
        <v>87.5</v>
      </c>
      <c r="S34" s="6">
        <v>111.758</v>
      </c>
      <c r="T34" s="6">
        <v>135.37</v>
      </c>
      <c r="U34" s="6">
        <v>110.05</v>
      </c>
      <c r="V34" s="6">
        <v>215.04400000000001</v>
      </c>
      <c r="W34" s="6">
        <f t="shared" si="2"/>
        <v>107.2201</v>
      </c>
      <c r="X34" s="6">
        <f t="shared" si="3"/>
        <v>13.486358043469956</v>
      </c>
    </row>
    <row r="36" spans="2:24" x14ac:dyDescent="0.3">
      <c r="B36" s="2" t="s">
        <v>228</v>
      </c>
      <c r="C36" s="36" t="s">
        <v>30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7"/>
    </row>
    <row r="37" spans="2:24" x14ac:dyDescent="0.3">
      <c r="C37" s="39" t="s">
        <v>38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/>
      <c r="U37" s="5" t="s">
        <v>1</v>
      </c>
      <c r="V37" s="5">
        <f>AVERAGE(F48,J48,N48,R48,V48)</f>
        <v>94.646580754577684</v>
      </c>
    </row>
    <row r="38" spans="2:24" x14ac:dyDescent="0.3">
      <c r="C38" s="42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5" t="s">
        <v>2</v>
      </c>
      <c r="V38" s="5">
        <f>STDEV(F48,J48,N48,R48,V48)/SQRT(5)</f>
        <v>1.9060530698623939</v>
      </c>
    </row>
    <row r="39" spans="2:24" x14ac:dyDescent="0.3">
      <c r="C39" s="34" t="s">
        <v>15</v>
      </c>
      <c r="D39" s="34"/>
      <c r="E39" s="34"/>
      <c r="F39" s="34"/>
      <c r="G39" s="34" t="s">
        <v>16</v>
      </c>
      <c r="H39" s="34"/>
      <c r="I39" s="34"/>
      <c r="J39" s="34"/>
      <c r="K39" s="34" t="s">
        <v>17</v>
      </c>
      <c r="L39" s="34"/>
      <c r="M39" s="34"/>
      <c r="N39" s="34"/>
      <c r="O39" s="34" t="s">
        <v>18</v>
      </c>
      <c r="P39" s="34"/>
      <c r="Q39" s="34"/>
      <c r="R39" s="34"/>
      <c r="S39" s="34" t="s">
        <v>19</v>
      </c>
      <c r="T39" s="34"/>
      <c r="U39" s="34"/>
      <c r="V39" s="34"/>
    </row>
    <row r="40" spans="2:24" x14ac:dyDescent="0.3">
      <c r="C40" s="3" t="s">
        <v>20</v>
      </c>
      <c r="D40" s="3" t="s">
        <v>27</v>
      </c>
      <c r="E40" s="3" t="s">
        <v>28</v>
      </c>
      <c r="F40" s="3" t="s">
        <v>25</v>
      </c>
      <c r="G40" s="3" t="s">
        <v>21</v>
      </c>
      <c r="H40" s="3" t="s">
        <v>27</v>
      </c>
      <c r="I40" s="3" t="s">
        <v>28</v>
      </c>
      <c r="J40" s="3" t="s">
        <v>25</v>
      </c>
      <c r="K40" s="3" t="s">
        <v>22</v>
      </c>
      <c r="L40" s="3" t="s">
        <v>27</v>
      </c>
      <c r="M40" s="3" t="s">
        <v>28</v>
      </c>
      <c r="N40" s="3" t="s">
        <v>25</v>
      </c>
      <c r="O40" s="3" t="s">
        <v>23</v>
      </c>
      <c r="P40" s="3" t="s">
        <v>27</v>
      </c>
      <c r="Q40" s="3" t="s">
        <v>28</v>
      </c>
      <c r="R40" s="3" t="s">
        <v>25</v>
      </c>
      <c r="S40" s="3" t="s">
        <v>24</v>
      </c>
      <c r="T40" s="3" t="s">
        <v>27</v>
      </c>
      <c r="U40" s="3" t="s">
        <v>28</v>
      </c>
      <c r="V40" s="3" t="s">
        <v>25</v>
      </c>
    </row>
    <row r="41" spans="2:24" x14ac:dyDescent="0.3">
      <c r="C41" s="3">
        <v>1</v>
      </c>
      <c r="D41" s="6">
        <v>52</v>
      </c>
      <c r="E41" s="6">
        <v>53</v>
      </c>
      <c r="F41" s="6">
        <f>(D41/E41)*100</f>
        <v>98.113207547169807</v>
      </c>
      <c r="G41" s="3">
        <v>1</v>
      </c>
      <c r="H41" s="6">
        <v>33</v>
      </c>
      <c r="I41" s="6">
        <v>34</v>
      </c>
      <c r="J41" s="6">
        <f>(H41/I41)*100</f>
        <v>97.058823529411768</v>
      </c>
      <c r="K41" s="3">
        <v>1</v>
      </c>
      <c r="L41" s="6">
        <v>44</v>
      </c>
      <c r="M41" s="6">
        <v>49</v>
      </c>
      <c r="N41" s="6">
        <f>(L41/M41)*100</f>
        <v>89.795918367346943</v>
      </c>
      <c r="O41" s="3">
        <v>1</v>
      </c>
      <c r="P41" s="6">
        <v>59</v>
      </c>
      <c r="Q41" s="6">
        <v>64</v>
      </c>
      <c r="R41" s="6">
        <f>(P41/Q41)*100</f>
        <v>92.1875</v>
      </c>
      <c r="S41" s="3">
        <v>1</v>
      </c>
      <c r="T41" s="6">
        <v>19</v>
      </c>
      <c r="U41" s="6">
        <v>23</v>
      </c>
      <c r="V41" s="6">
        <f>(T41/U41)*100</f>
        <v>82.608695652173907</v>
      </c>
    </row>
    <row r="42" spans="2:24" x14ac:dyDescent="0.3">
      <c r="C42" s="3">
        <v>2</v>
      </c>
      <c r="D42" s="6">
        <v>38</v>
      </c>
      <c r="E42" s="6">
        <v>39</v>
      </c>
      <c r="F42" s="6">
        <f>(D42/E42)*100</f>
        <v>97.435897435897431</v>
      </c>
      <c r="G42" s="3">
        <v>2</v>
      </c>
      <c r="H42" s="6">
        <v>30</v>
      </c>
      <c r="I42" s="6">
        <v>30</v>
      </c>
      <c r="J42" s="6">
        <f>(H42/I42)*100</f>
        <v>100</v>
      </c>
      <c r="K42" s="3">
        <v>2</v>
      </c>
      <c r="L42" s="6">
        <v>35</v>
      </c>
      <c r="M42" s="6">
        <v>40</v>
      </c>
      <c r="N42" s="6">
        <f>(L42/M42)*100</f>
        <v>87.5</v>
      </c>
      <c r="O42" s="3">
        <v>2</v>
      </c>
      <c r="P42" s="6">
        <v>51</v>
      </c>
      <c r="Q42" s="6">
        <v>53</v>
      </c>
      <c r="R42" s="6">
        <f>(P42/Q42)*100</f>
        <v>96.226415094339629</v>
      </c>
      <c r="S42" s="3">
        <v>2</v>
      </c>
      <c r="T42" s="6">
        <v>27</v>
      </c>
      <c r="U42" s="6">
        <v>35</v>
      </c>
      <c r="V42" s="6">
        <f>(T42/U42)*100</f>
        <v>77.142857142857153</v>
      </c>
    </row>
    <row r="43" spans="2:24" x14ac:dyDescent="0.3">
      <c r="C43" s="3">
        <v>3</v>
      </c>
      <c r="D43" s="6">
        <v>42</v>
      </c>
      <c r="E43" s="6">
        <v>42</v>
      </c>
      <c r="F43" s="6">
        <f>(D43/E43)*100</f>
        <v>100</v>
      </c>
      <c r="G43" s="3">
        <v>3</v>
      </c>
      <c r="H43" s="6">
        <v>22</v>
      </c>
      <c r="I43" s="6">
        <v>23</v>
      </c>
      <c r="J43" s="6">
        <f>(H43/I43)*100</f>
        <v>95.652173913043484</v>
      </c>
      <c r="K43" s="3">
        <v>3</v>
      </c>
      <c r="L43" s="6">
        <v>38</v>
      </c>
      <c r="M43" s="6">
        <v>38</v>
      </c>
      <c r="N43" s="6">
        <f>(L43/M43)*100</f>
        <v>100</v>
      </c>
      <c r="O43" s="3">
        <v>3</v>
      </c>
      <c r="P43" s="6">
        <v>62</v>
      </c>
      <c r="Q43" s="6">
        <v>64</v>
      </c>
      <c r="R43" s="6">
        <f>(P43/Q43)*100</f>
        <v>96.875</v>
      </c>
      <c r="S43" s="3">
        <v>3</v>
      </c>
      <c r="T43" s="6">
        <v>63</v>
      </c>
      <c r="U43" s="6">
        <v>65</v>
      </c>
      <c r="V43" s="6">
        <f>(T43/U43)*100</f>
        <v>96.92307692307692</v>
      </c>
    </row>
    <row r="44" spans="2:24" x14ac:dyDescent="0.3">
      <c r="C44" s="3">
        <v>4</v>
      </c>
      <c r="D44" s="6">
        <v>52</v>
      </c>
      <c r="E44" s="6">
        <v>52</v>
      </c>
      <c r="F44" s="6">
        <f>(D44/E44)*100</f>
        <v>100</v>
      </c>
      <c r="G44" s="3">
        <v>4</v>
      </c>
      <c r="H44" s="6">
        <v>25</v>
      </c>
      <c r="I44" s="6">
        <v>26</v>
      </c>
      <c r="J44" s="6">
        <f>(H44/I44)*100</f>
        <v>96.15384615384616</v>
      </c>
      <c r="K44" s="3">
        <v>4</v>
      </c>
      <c r="L44" s="6">
        <v>51</v>
      </c>
      <c r="M44" s="6">
        <v>53</v>
      </c>
      <c r="N44" s="6">
        <f>(L44/M44)*100</f>
        <v>96.226415094339629</v>
      </c>
      <c r="O44" s="3">
        <v>4</v>
      </c>
      <c r="P44" s="6">
        <v>89</v>
      </c>
      <c r="Q44" s="6">
        <v>94</v>
      </c>
      <c r="R44" s="6">
        <f>(P44/Q44)*100</f>
        <v>94.680851063829792</v>
      </c>
      <c r="S44" s="3">
        <v>4</v>
      </c>
      <c r="T44" s="6">
        <v>34</v>
      </c>
      <c r="U44" s="6">
        <v>40</v>
      </c>
      <c r="V44" s="6">
        <f>(T44/U44)*100</f>
        <v>85</v>
      </c>
    </row>
    <row r="45" spans="2:24" x14ac:dyDescent="0.3">
      <c r="C45" s="3">
        <v>5</v>
      </c>
      <c r="D45" s="6">
        <v>49</v>
      </c>
      <c r="E45" s="6">
        <v>49</v>
      </c>
      <c r="F45" s="6">
        <f>(D45/E45)*100</f>
        <v>100</v>
      </c>
      <c r="G45" s="3">
        <v>5</v>
      </c>
      <c r="H45" s="6">
        <v>43</v>
      </c>
      <c r="I45" s="6">
        <v>43</v>
      </c>
      <c r="J45" s="6">
        <f>(H45/I45)*100</f>
        <v>100</v>
      </c>
      <c r="K45" s="3">
        <v>5</v>
      </c>
      <c r="L45" s="6">
        <v>60</v>
      </c>
      <c r="M45" s="6">
        <v>66</v>
      </c>
      <c r="N45" s="6">
        <f>(L45/M45)*100</f>
        <v>90.909090909090907</v>
      </c>
      <c r="O45" s="3">
        <v>5</v>
      </c>
      <c r="P45" s="6">
        <v>41</v>
      </c>
      <c r="Q45" s="6">
        <v>43</v>
      </c>
      <c r="R45" s="6">
        <f>(P45/Q45)*100</f>
        <v>95.348837209302332</v>
      </c>
      <c r="S45" s="3">
        <v>5</v>
      </c>
      <c r="T45" s="6">
        <v>28</v>
      </c>
      <c r="U45" s="6">
        <v>33</v>
      </c>
      <c r="V45" s="6">
        <f>(T45/U45)*100</f>
        <v>84.848484848484844</v>
      </c>
    </row>
    <row r="46" spans="2:24" x14ac:dyDescent="0.3">
      <c r="C46" s="3">
        <v>6</v>
      </c>
      <c r="D46" s="6">
        <v>37</v>
      </c>
      <c r="E46" s="6">
        <v>37</v>
      </c>
      <c r="F46" s="6">
        <f>(D46/E46)*100</f>
        <v>100</v>
      </c>
      <c r="G46" s="3">
        <v>6</v>
      </c>
      <c r="H46" s="6">
        <v>22</v>
      </c>
      <c r="I46" s="6">
        <v>23</v>
      </c>
      <c r="J46" s="6">
        <f>(H46/I46)*100</f>
        <v>95.652173913043484</v>
      </c>
      <c r="K46" s="3">
        <v>6</v>
      </c>
      <c r="L46" s="6">
        <v>41</v>
      </c>
      <c r="M46" s="6">
        <v>42</v>
      </c>
      <c r="N46" s="6">
        <f>(L46/M46)*100</f>
        <v>97.61904761904762</v>
      </c>
      <c r="O46" s="3">
        <v>6</v>
      </c>
      <c r="P46" s="6"/>
      <c r="Q46" s="6"/>
      <c r="R46" s="6"/>
      <c r="S46" s="3">
        <v>6</v>
      </c>
      <c r="T46" s="6">
        <v>51</v>
      </c>
      <c r="U46" s="6">
        <v>56</v>
      </c>
      <c r="V46" s="6">
        <f>(T46/U46)*100</f>
        <v>91.071428571428569</v>
      </c>
    </row>
    <row r="47" spans="2:24" x14ac:dyDescent="0.3">
      <c r="C47" s="3">
        <v>7</v>
      </c>
      <c r="D47" s="6">
        <v>27</v>
      </c>
      <c r="E47" s="6">
        <v>29</v>
      </c>
      <c r="F47" s="6">
        <f>(D47/E47)*100</f>
        <v>93.103448275862064</v>
      </c>
      <c r="G47" s="3">
        <v>7</v>
      </c>
      <c r="H47" s="6">
        <v>31</v>
      </c>
      <c r="I47" s="6">
        <v>31</v>
      </c>
      <c r="J47" s="6">
        <f>(H47/I47)*100</f>
        <v>100</v>
      </c>
      <c r="K47" s="6"/>
      <c r="L47" s="4"/>
      <c r="M47" s="4"/>
      <c r="N47" s="4"/>
      <c r="O47" s="6"/>
      <c r="P47" s="6"/>
      <c r="Q47" s="6"/>
      <c r="R47" s="6"/>
      <c r="S47" s="6"/>
      <c r="T47" s="6"/>
      <c r="U47" s="6"/>
      <c r="V47" s="6"/>
    </row>
    <row r="48" spans="2:24" x14ac:dyDescent="0.3">
      <c r="C48" s="3" t="s">
        <v>26</v>
      </c>
      <c r="D48" s="3">
        <f>SUM(D41:D47)</f>
        <v>297</v>
      </c>
      <c r="E48" s="3">
        <f>SUM(E41:E47)</f>
        <v>301</v>
      </c>
      <c r="F48" s="3">
        <f>(D48/E48)*100</f>
        <v>98.671096345514954</v>
      </c>
      <c r="G48" s="3" t="s">
        <v>26</v>
      </c>
      <c r="H48" s="3">
        <f>SUM(H41:H47)</f>
        <v>206</v>
      </c>
      <c r="I48" s="3">
        <f>SUM(I41:I47)</f>
        <v>210</v>
      </c>
      <c r="J48" s="3">
        <f>(H48/I48)*100</f>
        <v>98.095238095238088</v>
      </c>
      <c r="K48" s="3" t="s">
        <v>26</v>
      </c>
      <c r="L48" s="3">
        <f>SUM(L41:L47)</f>
        <v>269</v>
      </c>
      <c r="M48" s="3">
        <f>SUM(M41:M47)</f>
        <v>288</v>
      </c>
      <c r="N48" s="3">
        <f>(L48/M48)*100</f>
        <v>93.402777777777786</v>
      </c>
      <c r="O48" s="3" t="s">
        <v>26</v>
      </c>
      <c r="P48" s="3">
        <f>SUM(P41:P47)</f>
        <v>302</v>
      </c>
      <c r="Q48" s="3">
        <f>SUM(Q41:Q47)</f>
        <v>318</v>
      </c>
      <c r="R48" s="3">
        <f>(P48/Q48)*100</f>
        <v>94.968553459119505</v>
      </c>
      <c r="S48" s="3" t="s">
        <v>26</v>
      </c>
      <c r="T48" s="3">
        <f>SUM(T41:T47)</f>
        <v>222</v>
      </c>
      <c r="U48" s="3">
        <f>SUM(U41:U47)</f>
        <v>252</v>
      </c>
      <c r="V48" s="3">
        <f>(T48/U48)*100</f>
        <v>88.095238095238088</v>
      </c>
    </row>
    <row r="50" spans="3:22" x14ac:dyDescent="0.3">
      <c r="C50" s="36" t="s">
        <v>30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7"/>
    </row>
    <row r="51" spans="3:22" x14ac:dyDescent="0.3">
      <c r="C51" s="48" t="s">
        <v>37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5" t="s">
        <v>1</v>
      </c>
      <c r="V51" s="5">
        <f>AVERAGE(F63,J63,N63,R63,V63)</f>
        <v>73.409302234618693</v>
      </c>
    </row>
    <row r="52" spans="3:22" x14ac:dyDescent="0.3"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5" t="s">
        <v>2</v>
      </c>
      <c r="V52" s="5">
        <f>STDEV(F63,J63,N63,R63,V63)/SQRT(5)</f>
        <v>3.4437580346935337</v>
      </c>
    </row>
    <row r="53" spans="3:22" x14ac:dyDescent="0.3">
      <c r="C53" s="34" t="s">
        <v>15</v>
      </c>
      <c r="D53" s="34"/>
      <c r="E53" s="34"/>
      <c r="F53" s="34"/>
      <c r="G53" s="34" t="s">
        <v>16</v>
      </c>
      <c r="H53" s="34"/>
      <c r="I53" s="34"/>
      <c r="J53" s="34"/>
      <c r="K53" s="34" t="s">
        <v>17</v>
      </c>
      <c r="L53" s="34"/>
      <c r="M53" s="34"/>
      <c r="N53" s="34"/>
      <c r="O53" s="34" t="s">
        <v>18</v>
      </c>
      <c r="P53" s="34"/>
      <c r="Q53" s="34"/>
      <c r="R53" s="34"/>
      <c r="S53" s="34" t="s">
        <v>19</v>
      </c>
      <c r="T53" s="34"/>
      <c r="U53" s="34"/>
      <c r="V53" s="34"/>
    </row>
    <row r="54" spans="3:22" x14ac:dyDescent="0.3">
      <c r="C54" s="3" t="s">
        <v>20</v>
      </c>
      <c r="D54" s="3" t="s">
        <v>27</v>
      </c>
      <c r="E54" s="3" t="s">
        <v>28</v>
      </c>
      <c r="F54" s="3" t="s">
        <v>25</v>
      </c>
      <c r="G54" s="3" t="s">
        <v>21</v>
      </c>
      <c r="H54" s="3" t="s">
        <v>27</v>
      </c>
      <c r="I54" s="3" t="s">
        <v>28</v>
      </c>
      <c r="J54" s="3" t="s">
        <v>25</v>
      </c>
      <c r="K54" s="3" t="s">
        <v>22</v>
      </c>
      <c r="L54" s="3" t="s">
        <v>27</v>
      </c>
      <c r="M54" s="3" t="s">
        <v>28</v>
      </c>
      <c r="N54" s="3" t="s">
        <v>25</v>
      </c>
      <c r="O54" s="3" t="s">
        <v>23</v>
      </c>
      <c r="P54" s="3" t="s">
        <v>27</v>
      </c>
      <c r="Q54" s="3" t="s">
        <v>28</v>
      </c>
      <c r="R54" s="3" t="s">
        <v>25</v>
      </c>
      <c r="S54" s="3" t="s">
        <v>24</v>
      </c>
      <c r="T54" s="3" t="s">
        <v>27</v>
      </c>
      <c r="U54" s="3" t="s">
        <v>28</v>
      </c>
      <c r="V54" s="3" t="s">
        <v>25</v>
      </c>
    </row>
    <row r="55" spans="3:22" x14ac:dyDescent="0.3">
      <c r="C55" s="3">
        <v>1</v>
      </c>
      <c r="D55" s="6">
        <v>10</v>
      </c>
      <c r="E55" s="6">
        <v>20</v>
      </c>
      <c r="F55" s="6">
        <f>(D55/E55)*100</f>
        <v>50</v>
      </c>
      <c r="G55" s="3">
        <v>1</v>
      </c>
      <c r="H55" s="6">
        <v>23</v>
      </c>
      <c r="I55" s="6">
        <v>30</v>
      </c>
      <c r="J55" s="6">
        <f>(H55/I55)*100</f>
        <v>76.666666666666671</v>
      </c>
      <c r="K55" s="3">
        <v>1</v>
      </c>
      <c r="L55" s="6">
        <v>31</v>
      </c>
      <c r="M55" s="6">
        <v>38</v>
      </c>
      <c r="N55" s="6">
        <f>(L55/M55)*100</f>
        <v>81.578947368421055</v>
      </c>
      <c r="O55" s="3">
        <v>1</v>
      </c>
      <c r="P55" s="6">
        <v>32</v>
      </c>
      <c r="Q55" s="6">
        <v>38</v>
      </c>
      <c r="R55" s="6">
        <f>(P55/Q55)*100</f>
        <v>84.210526315789465</v>
      </c>
      <c r="S55" s="3">
        <v>1</v>
      </c>
      <c r="T55" s="6">
        <v>15</v>
      </c>
      <c r="U55" s="6">
        <v>31</v>
      </c>
      <c r="V55" s="6">
        <f>(T55/U55)*100</f>
        <v>48.387096774193552</v>
      </c>
    </row>
    <row r="56" spans="3:22" x14ac:dyDescent="0.3">
      <c r="C56" s="3">
        <v>2</v>
      </c>
      <c r="D56" s="6">
        <v>23</v>
      </c>
      <c r="E56" s="6">
        <v>28</v>
      </c>
      <c r="F56" s="6">
        <f>(D56/E56)*100</f>
        <v>82.142857142857139</v>
      </c>
      <c r="G56" s="3">
        <v>2</v>
      </c>
      <c r="H56" s="6">
        <v>16</v>
      </c>
      <c r="I56" s="6">
        <v>20</v>
      </c>
      <c r="J56" s="6">
        <f>(H56/I56)*100</f>
        <v>80</v>
      </c>
      <c r="K56" s="3">
        <v>2</v>
      </c>
      <c r="L56" s="6">
        <v>24</v>
      </c>
      <c r="M56" s="6">
        <v>30</v>
      </c>
      <c r="N56" s="6">
        <f>(L56/M56)*100</f>
        <v>80</v>
      </c>
      <c r="O56" s="3">
        <v>2</v>
      </c>
      <c r="P56" s="6">
        <v>38</v>
      </c>
      <c r="Q56" s="6">
        <v>47</v>
      </c>
      <c r="R56" s="6">
        <f>(P56/Q56)*100</f>
        <v>80.851063829787222</v>
      </c>
      <c r="S56" s="3">
        <v>2</v>
      </c>
      <c r="T56" s="6">
        <v>5</v>
      </c>
      <c r="U56" s="6">
        <v>23</v>
      </c>
      <c r="V56" s="6">
        <f>(T56/U56)*100</f>
        <v>21.739130434782609</v>
      </c>
    </row>
    <row r="57" spans="3:22" x14ac:dyDescent="0.3">
      <c r="C57" s="3">
        <v>3</v>
      </c>
      <c r="D57" s="6">
        <v>13</v>
      </c>
      <c r="E57" s="6">
        <v>28</v>
      </c>
      <c r="F57" s="6">
        <f>(D57/E57)*100</f>
        <v>46.428571428571431</v>
      </c>
      <c r="G57" s="3">
        <v>3</v>
      </c>
      <c r="H57" s="6">
        <v>32</v>
      </c>
      <c r="I57" s="6">
        <v>44</v>
      </c>
      <c r="J57" s="6">
        <f>(H57/I57)*100</f>
        <v>72.727272727272734</v>
      </c>
      <c r="K57" s="3">
        <v>3</v>
      </c>
      <c r="L57" s="6">
        <v>21</v>
      </c>
      <c r="M57" s="6">
        <v>31</v>
      </c>
      <c r="N57" s="6">
        <f>(L57/M57)*100</f>
        <v>67.741935483870961</v>
      </c>
      <c r="O57" s="3">
        <v>3</v>
      </c>
      <c r="P57" s="6">
        <v>30</v>
      </c>
      <c r="Q57" s="6">
        <v>43</v>
      </c>
      <c r="R57" s="6">
        <f>(P57/Q57)*100</f>
        <v>69.767441860465112</v>
      </c>
      <c r="S57" s="3">
        <v>3</v>
      </c>
      <c r="T57" s="6">
        <v>27</v>
      </c>
      <c r="U57" s="6">
        <v>37</v>
      </c>
      <c r="V57" s="6">
        <f>(T57/U57)*100</f>
        <v>72.972972972972968</v>
      </c>
    </row>
    <row r="58" spans="3:22" x14ac:dyDescent="0.3">
      <c r="C58" s="3">
        <v>4</v>
      </c>
      <c r="D58" s="6">
        <v>19</v>
      </c>
      <c r="E58" s="6">
        <v>29</v>
      </c>
      <c r="F58" s="6">
        <f>(D58/E58)*100</f>
        <v>65.517241379310349</v>
      </c>
      <c r="G58" s="3">
        <v>4</v>
      </c>
      <c r="H58" s="6">
        <v>34</v>
      </c>
      <c r="I58" s="6">
        <v>37</v>
      </c>
      <c r="J58" s="6">
        <f>(H58/I58)*100</f>
        <v>91.891891891891902</v>
      </c>
      <c r="K58" s="3">
        <v>4</v>
      </c>
      <c r="L58" s="6">
        <v>25</v>
      </c>
      <c r="M58" s="6">
        <v>35</v>
      </c>
      <c r="N58" s="6">
        <f>(L58/M58)*100</f>
        <v>71.428571428571431</v>
      </c>
      <c r="O58" s="3">
        <v>4</v>
      </c>
      <c r="P58" s="6">
        <v>29</v>
      </c>
      <c r="Q58" s="6">
        <v>45</v>
      </c>
      <c r="R58" s="6">
        <f>(P58/Q58)*100</f>
        <v>64.444444444444443</v>
      </c>
      <c r="S58" s="3">
        <v>4</v>
      </c>
      <c r="T58" s="6">
        <v>17</v>
      </c>
      <c r="U58" s="6">
        <v>25</v>
      </c>
      <c r="V58" s="6">
        <f>(T58/U58)*100</f>
        <v>68</v>
      </c>
    </row>
    <row r="59" spans="3:22" x14ac:dyDescent="0.3">
      <c r="C59" s="3">
        <v>5</v>
      </c>
      <c r="D59" s="6">
        <v>15</v>
      </c>
      <c r="E59" s="6">
        <v>21</v>
      </c>
      <c r="F59" s="6">
        <f>(D59/E59)*100</f>
        <v>71.428571428571431</v>
      </c>
      <c r="G59" s="3">
        <v>5</v>
      </c>
      <c r="H59" s="6">
        <v>28</v>
      </c>
      <c r="I59" s="6">
        <v>32</v>
      </c>
      <c r="J59" s="6">
        <f>(H59/I59)*100</f>
        <v>87.5</v>
      </c>
      <c r="K59" s="3">
        <v>5</v>
      </c>
      <c r="L59" s="6">
        <v>36</v>
      </c>
      <c r="M59" s="6">
        <v>43</v>
      </c>
      <c r="N59" s="6">
        <f>(L59/M59)*100</f>
        <v>83.720930232558146</v>
      </c>
      <c r="O59" s="3">
        <v>5</v>
      </c>
      <c r="P59" s="6">
        <v>26</v>
      </c>
      <c r="Q59" s="6">
        <v>30</v>
      </c>
      <c r="R59" s="6">
        <f>(P59/Q59)*100</f>
        <v>86.666666666666671</v>
      </c>
      <c r="S59" s="3">
        <v>5</v>
      </c>
      <c r="T59" s="6">
        <v>24</v>
      </c>
      <c r="U59" s="6">
        <v>33</v>
      </c>
      <c r="V59" s="6">
        <f>(T59/U59)*100</f>
        <v>72.727272727272734</v>
      </c>
    </row>
    <row r="60" spans="3:22" x14ac:dyDescent="0.3">
      <c r="C60" s="3">
        <v>6</v>
      </c>
      <c r="D60" s="6">
        <v>25</v>
      </c>
      <c r="E60" s="6">
        <v>31</v>
      </c>
      <c r="F60" s="6">
        <f>(D60/E60)*100</f>
        <v>80.645161290322577</v>
      </c>
      <c r="G60" s="3">
        <v>6</v>
      </c>
      <c r="H60" s="6">
        <v>33</v>
      </c>
      <c r="I60" s="6">
        <v>43</v>
      </c>
      <c r="J60" s="6">
        <f>(H60/I60)*100</f>
        <v>76.744186046511629</v>
      </c>
      <c r="K60" s="3">
        <v>6</v>
      </c>
      <c r="L60" s="6">
        <v>25</v>
      </c>
      <c r="M60" s="6">
        <v>34</v>
      </c>
      <c r="N60" s="6">
        <f>(L60/M60)*100</f>
        <v>73.529411764705884</v>
      </c>
      <c r="O60" s="3">
        <v>6</v>
      </c>
      <c r="P60" s="6">
        <v>26</v>
      </c>
      <c r="Q60" s="6">
        <v>42</v>
      </c>
      <c r="R60" s="6">
        <f>(P60/Q60)*100</f>
        <v>61.904761904761905</v>
      </c>
      <c r="S60" s="3">
        <v>6</v>
      </c>
      <c r="T60" s="6">
        <v>16</v>
      </c>
      <c r="U60" s="6">
        <v>30</v>
      </c>
      <c r="V60" s="6">
        <f>(T60/U60)*100</f>
        <v>53.333333333333336</v>
      </c>
    </row>
    <row r="61" spans="3:22" x14ac:dyDescent="0.3">
      <c r="C61" s="3">
        <v>7</v>
      </c>
      <c r="D61" s="6">
        <v>20</v>
      </c>
      <c r="E61" s="6">
        <v>25</v>
      </c>
      <c r="F61" s="6">
        <f>(D61/E61)*100</f>
        <v>80</v>
      </c>
      <c r="G61" s="3">
        <v>7</v>
      </c>
      <c r="H61" s="6">
        <v>34</v>
      </c>
      <c r="I61" s="6">
        <v>34</v>
      </c>
      <c r="J61" s="6">
        <f>(H61/I61)*100</f>
        <v>100</v>
      </c>
      <c r="K61" s="3"/>
      <c r="L61" s="4"/>
      <c r="M61" s="4"/>
      <c r="N61" s="4"/>
      <c r="O61" s="3"/>
      <c r="P61" s="6"/>
      <c r="Q61" s="6"/>
      <c r="R61" s="6"/>
      <c r="S61" s="3">
        <v>7</v>
      </c>
      <c r="T61" s="6">
        <v>36</v>
      </c>
      <c r="U61" s="6">
        <v>45</v>
      </c>
      <c r="V61" s="6">
        <f>(T61/U61)*100</f>
        <v>80</v>
      </c>
    </row>
    <row r="62" spans="3:22" x14ac:dyDescent="0.3">
      <c r="C62" s="3">
        <v>8</v>
      </c>
      <c r="D62" s="6">
        <v>14</v>
      </c>
      <c r="E62" s="6">
        <v>15</v>
      </c>
      <c r="F62" s="6">
        <f>(D62/E62)*100</f>
        <v>93.333333333333329</v>
      </c>
      <c r="G62" s="3"/>
      <c r="H62" s="6"/>
      <c r="I62" s="6"/>
      <c r="J62" s="6"/>
      <c r="K62" s="3"/>
      <c r="L62" s="4"/>
      <c r="M62" s="4"/>
      <c r="N62" s="4"/>
      <c r="O62" s="3"/>
      <c r="P62" s="6"/>
      <c r="Q62" s="6"/>
      <c r="R62" s="6"/>
      <c r="S62" s="3"/>
      <c r="T62" s="6"/>
      <c r="U62" s="6"/>
      <c r="V62" s="6"/>
    </row>
    <row r="63" spans="3:22" x14ac:dyDescent="0.3">
      <c r="C63" s="3" t="s">
        <v>26</v>
      </c>
      <c r="D63" s="3">
        <f>SUM(D55:D62)</f>
        <v>139</v>
      </c>
      <c r="E63" s="3">
        <f>SUM(E55:E62)</f>
        <v>197</v>
      </c>
      <c r="F63" s="3">
        <f>(D63/E63)*100</f>
        <v>70.558375634517773</v>
      </c>
      <c r="G63" s="3" t="s">
        <v>26</v>
      </c>
      <c r="H63" s="3">
        <f>SUM(H55:H62)</f>
        <v>200</v>
      </c>
      <c r="I63" s="3">
        <f>SUM(I55:I62)</f>
        <v>240</v>
      </c>
      <c r="J63" s="3">
        <f>(H63/I63)*100</f>
        <v>83.333333333333343</v>
      </c>
      <c r="K63" s="3" t="s">
        <v>26</v>
      </c>
      <c r="L63" s="3">
        <f>SUM(L55:L62)</f>
        <v>162</v>
      </c>
      <c r="M63" s="3">
        <f>SUM(M55:M62)</f>
        <v>211</v>
      </c>
      <c r="N63" s="3">
        <f>(L63/M63)*100</f>
        <v>76.777251184834128</v>
      </c>
      <c r="O63" s="3" t="s">
        <v>26</v>
      </c>
      <c r="P63" s="3">
        <f>SUM(P55:P62)</f>
        <v>181</v>
      </c>
      <c r="Q63" s="3">
        <f>SUM(Q55:Q62)</f>
        <v>245</v>
      </c>
      <c r="R63" s="3">
        <f>(P63/Q63)*100</f>
        <v>73.877551020408163</v>
      </c>
      <c r="S63" s="3" t="s">
        <v>26</v>
      </c>
      <c r="T63" s="3">
        <f>SUM(T55:T62)</f>
        <v>140</v>
      </c>
      <c r="U63" s="3">
        <f>SUM(U55:U62)</f>
        <v>224</v>
      </c>
      <c r="V63" s="3">
        <f>(T63/U63)*100</f>
        <v>62.5</v>
      </c>
    </row>
    <row r="65" spans="3:30" x14ac:dyDescent="0.3">
      <c r="C65" s="36" t="s">
        <v>29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7"/>
    </row>
    <row r="66" spans="3:30" x14ac:dyDescent="0.3">
      <c r="C66" s="39" t="s">
        <v>36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1"/>
      <c r="AC66" s="5" t="s">
        <v>1</v>
      </c>
      <c r="AD66" s="5">
        <f>AVERAGE(F79,J79,N79,R79,V79,Z79,AD79)</f>
        <v>53.636934198654338</v>
      </c>
    </row>
    <row r="67" spans="3:30" x14ac:dyDescent="0.3">
      <c r="C67" s="4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4"/>
      <c r="AC67" s="5" t="s">
        <v>2</v>
      </c>
      <c r="AD67" s="5">
        <f>_xlfn.STDEV.P(F79,J79,N79,R79,V79,Z79,AD79)/SQRT(7)</f>
        <v>5.4322076405089028</v>
      </c>
    </row>
    <row r="68" spans="3:30" x14ac:dyDescent="0.3">
      <c r="C68" s="34" t="s">
        <v>15</v>
      </c>
      <c r="D68" s="34"/>
      <c r="E68" s="34"/>
      <c r="F68" s="34"/>
      <c r="G68" s="34" t="s">
        <v>16</v>
      </c>
      <c r="H68" s="34"/>
      <c r="I68" s="34"/>
      <c r="J68" s="34"/>
      <c r="K68" s="34" t="s">
        <v>17</v>
      </c>
      <c r="L68" s="34"/>
      <c r="M68" s="34"/>
      <c r="N68" s="34"/>
      <c r="O68" s="34" t="s">
        <v>18</v>
      </c>
      <c r="P68" s="34"/>
      <c r="Q68" s="34"/>
      <c r="R68" s="34"/>
      <c r="S68" s="34" t="s">
        <v>19</v>
      </c>
      <c r="T68" s="34"/>
      <c r="U68" s="34"/>
      <c r="V68" s="34"/>
      <c r="W68" s="34" t="s">
        <v>8</v>
      </c>
      <c r="X68" s="34"/>
      <c r="Y68" s="34"/>
      <c r="Z68" s="34"/>
      <c r="AA68" s="34" t="s">
        <v>9</v>
      </c>
      <c r="AB68" s="34"/>
      <c r="AC68" s="34"/>
      <c r="AD68" s="34"/>
    </row>
    <row r="69" spans="3:30" x14ac:dyDescent="0.3">
      <c r="C69" s="3" t="s">
        <v>20</v>
      </c>
      <c r="D69" s="3" t="s">
        <v>27</v>
      </c>
      <c r="E69" s="3" t="s">
        <v>28</v>
      </c>
      <c r="F69" s="3" t="s">
        <v>25</v>
      </c>
      <c r="G69" s="3" t="s">
        <v>21</v>
      </c>
      <c r="H69" s="3" t="s">
        <v>27</v>
      </c>
      <c r="I69" s="3" t="s">
        <v>28</v>
      </c>
      <c r="J69" s="3" t="s">
        <v>25</v>
      </c>
      <c r="K69" s="3" t="s">
        <v>22</v>
      </c>
      <c r="L69" s="3" t="s">
        <v>27</v>
      </c>
      <c r="M69" s="3" t="s">
        <v>28</v>
      </c>
      <c r="N69" s="3" t="s">
        <v>25</v>
      </c>
      <c r="O69" s="3" t="s">
        <v>23</v>
      </c>
      <c r="P69" s="3" t="s">
        <v>27</v>
      </c>
      <c r="Q69" s="3" t="s">
        <v>28</v>
      </c>
      <c r="R69" s="3" t="s">
        <v>25</v>
      </c>
      <c r="S69" s="3" t="s">
        <v>24</v>
      </c>
      <c r="T69" s="3" t="s">
        <v>27</v>
      </c>
      <c r="U69" s="3" t="s">
        <v>28</v>
      </c>
      <c r="V69" s="3" t="s">
        <v>25</v>
      </c>
      <c r="W69" s="3" t="s">
        <v>31</v>
      </c>
      <c r="X69" s="3" t="s">
        <v>27</v>
      </c>
      <c r="Y69" s="3" t="s">
        <v>28</v>
      </c>
      <c r="Z69" s="3" t="s">
        <v>25</v>
      </c>
      <c r="AA69" s="3" t="s">
        <v>32</v>
      </c>
      <c r="AB69" s="3" t="s">
        <v>27</v>
      </c>
      <c r="AC69" s="3" t="s">
        <v>28</v>
      </c>
      <c r="AD69" s="3" t="s">
        <v>25</v>
      </c>
    </row>
    <row r="70" spans="3:30" x14ac:dyDescent="0.3">
      <c r="C70" s="3">
        <v>1</v>
      </c>
      <c r="D70" s="6">
        <v>4</v>
      </c>
      <c r="E70" s="6">
        <v>17</v>
      </c>
      <c r="F70" s="6">
        <f>(D70/E70)*100</f>
        <v>23.52941176470588</v>
      </c>
      <c r="G70" s="3">
        <v>1</v>
      </c>
      <c r="H70" s="6">
        <v>4</v>
      </c>
      <c r="I70" s="6">
        <v>18</v>
      </c>
      <c r="J70" s="6">
        <f>(H70/I70)*100</f>
        <v>22.222222222222221</v>
      </c>
      <c r="K70" s="3">
        <v>1</v>
      </c>
      <c r="L70" s="6">
        <v>29</v>
      </c>
      <c r="M70" s="6">
        <v>36</v>
      </c>
      <c r="N70" s="6">
        <f>(L70/M70)*100</f>
        <v>80.555555555555557</v>
      </c>
      <c r="O70" s="3">
        <v>1</v>
      </c>
      <c r="P70" s="6">
        <v>4</v>
      </c>
      <c r="Q70" s="6">
        <v>18</v>
      </c>
      <c r="R70" s="6">
        <f>(P70/Q70)*100</f>
        <v>22.222222222222221</v>
      </c>
      <c r="S70" s="3">
        <v>1</v>
      </c>
      <c r="T70" s="6">
        <v>7</v>
      </c>
      <c r="U70" s="6">
        <v>43</v>
      </c>
      <c r="V70" s="6">
        <f>(T70/U70)*100</f>
        <v>16.279069767441861</v>
      </c>
      <c r="W70" s="3">
        <v>1</v>
      </c>
      <c r="X70" s="6">
        <v>13</v>
      </c>
      <c r="Y70" s="6">
        <v>23</v>
      </c>
      <c r="Z70" s="6">
        <f>(X70/Y70)*100</f>
        <v>56.521739130434781</v>
      </c>
      <c r="AA70" s="3">
        <v>1</v>
      </c>
      <c r="AB70" s="6">
        <v>9</v>
      </c>
      <c r="AC70" s="6">
        <v>19</v>
      </c>
      <c r="AD70" s="6">
        <f>(AB70/AC70)*100</f>
        <v>47.368421052631575</v>
      </c>
    </row>
    <row r="71" spans="3:30" x14ac:dyDescent="0.3">
      <c r="C71" s="3">
        <v>2</v>
      </c>
      <c r="D71" s="6">
        <v>4</v>
      </c>
      <c r="E71" s="6">
        <v>14</v>
      </c>
      <c r="F71" s="6">
        <f>(D71/E71)*100</f>
        <v>28.571428571428569</v>
      </c>
      <c r="G71" s="3">
        <v>2</v>
      </c>
      <c r="H71" s="6">
        <v>7</v>
      </c>
      <c r="I71" s="6">
        <v>25</v>
      </c>
      <c r="J71" s="6">
        <f>(H71/I71)*100</f>
        <v>28.000000000000004</v>
      </c>
      <c r="K71" s="3">
        <v>2</v>
      </c>
      <c r="L71" s="6">
        <v>33</v>
      </c>
      <c r="M71" s="6">
        <v>42</v>
      </c>
      <c r="N71" s="6">
        <f>(L71/M71)*100</f>
        <v>78.571428571428569</v>
      </c>
      <c r="O71" s="3">
        <v>2</v>
      </c>
      <c r="P71" s="6">
        <v>5</v>
      </c>
      <c r="Q71" s="6">
        <v>18</v>
      </c>
      <c r="R71" s="6">
        <f>(P71/Q71)*100</f>
        <v>27.777777777777779</v>
      </c>
      <c r="S71" s="3">
        <v>2</v>
      </c>
      <c r="T71" s="6">
        <v>10</v>
      </c>
      <c r="U71" s="6">
        <v>32</v>
      </c>
      <c r="V71" s="6">
        <f>(T71/U71)*100</f>
        <v>31.25</v>
      </c>
      <c r="W71" s="3">
        <v>2</v>
      </c>
      <c r="X71" s="6">
        <v>15</v>
      </c>
      <c r="Y71" s="6">
        <v>24</v>
      </c>
      <c r="Z71" s="6">
        <f>(X71/Y71)*100</f>
        <v>62.5</v>
      </c>
      <c r="AA71" s="3">
        <v>2</v>
      </c>
      <c r="AB71" s="6">
        <v>9</v>
      </c>
      <c r="AC71" s="6">
        <v>18</v>
      </c>
      <c r="AD71" s="6">
        <f>(AB71/AC71)*100</f>
        <v>50</v>
      </c>
    </row>
    <row r="72" spans="3:30" x14ac:dyDescent="0.3">
      <c r="C72" s="3">
        <v>3</v>
      </c>
      <c r="D72" s="6">
        <v>6</v>
      </c>
      <c r="E72" s="6">
        <v>25</v>
      </c>
      <c r="F72" s="6">
        <f>(D72/E72)*100</f>
        <v>24</v>
      </c>
      <c r="G72" s="3">
        <v>3</v>
      </c>
      <c r="H72" s="6">
        <v>8</v>
      </c>
      <c r="I72" s="6">
        <v>21</v>
      </c>
      <c r="J72" s="6">
        <f>(H72/I72)*100</f>
        <v>38.095238095238095</v>
      </c>
      <c r="K72" s="3">
        <v>3</v>
      </c>
      <c r="L72" s="6">
        <v>33</v>
      </c>
      <c r="M72" s="6">
        <v>43</v>
      </c>
      <c r="N72" s="6">
        <f>(L72/M72)*100</f>
        <v>76.744186046511629</v>
      </c>
      <c r="O72" s="3">
        <v>3</v>
      </c>
      <c r="P72" s="6">
        <v>9</v>
      </c>
      <c r="Q72" s="6">
        <v>17</v>
      </c>
      <c r="R72" s="6">
        <f>(P72/Q72)*100</f>
        <v>52.941176470588239</v>
      </c>
      <c r="S72" s="3">
        <v>3</v>
      </c>
      <c r="T72" s="6">
        <v>16</v>
      </c>
      <c r="U72" s="6">
        <v>24</v>
      </c>
      <c r="V72" s="6">
        <f>(T72/U72)*100</f>
        <v>66.666666666666657</v>
      </c>
      <c r="W72" s="3">
        <v>3</v>
      </c>
      <c r="X72" s="6">
        <v>23</v>
      </c>
      <c r="Y72" s="6">
        <v>41</v>
      </c>
      <c r="Z72" s="6">
        <f>(X72/Y72)*100</f>
        <v>56.09756097560976</v>
      </c>
      <c r="AA72" s="3">
        <v>3</v>
      </c>
      <c r="AB72" s="6">
        <v>7</v>
      </c>
      <c r="AC72" s="6">
        <v>28</v>
      </c>
      <c r="AD72" s="6">
        <f>(AB72/AC72)*100</f>
        <v>25</v>
      </c>
    </row>
    <row r="73" spans="3:30" x14ac:dyDescent="0.3">
      <c r="C73" s="3">
        <v>4</v>
      </c>
      <c r="D73" s="6">
        <v>7</v>
      </c>
      <c r="E73" s="6">
        <v>18</v>
      </c>
      <c r="F73" s="6">
        <f>(D73/E73)*100</f>
        <v>38.888888888888893</v>
      </c>
      <c r="G73" s="3">
        <v>4</v>
      </c>
      <c r="H73" s="6">
        <v>4</v>
      </c>
      <c r="I73" s="6">
        <v>17</v>
      </c>
      <c r="J73" s="6">
        <f>(H73/I73)*100</f>
        <v>23.52941176470588</v>
      </c>
      <c r="K73" s="3">
        <v>4</v>
      </c>
      <c r="L73" s="6">
        <v>48</v>
      </c>
      <c r="M73" s="6">
        <v>53</v>
      </c>
      <c r="N73" s="6">
        <f>(L73/M73)*100</f>
        <v>90.566037735849065</v>
      </c>
      <c r="O73" s="3">
        <v>4</v>
      </c>
      <c r="P73" s="6">
        <v>7</v>
      </c>
      <c r="Q73" s="6">
        <v>20</v>
      </c>
      <c r="R73" s="6">
        <f>(P73/Q73)*100</f>
        <v>35</v>
      </c>
      <c r="S73" s="3">
        <v>4</v>
      </c>
      <c r="T73" s="6">
        <v>14</v>
      </c>
      <c r="U73" s="6">
        <v>22</v>
      </c>
      <c r="V73" s="6">
        <f>(T73/U73)*100</f>
        <v>63.636363636363633</v>
      </c>
      <c r="W73" s="3">
        <v>4</v>
      </c>
      <c r="X73" s="6">
        <v>24</v>
      </c>
      <c r="Y73" s="6">
        <v>33</v>
      </c>
      <c r="Z73" s="6">
        <f>(X73/Y73)*100</f>
        <v>72.727272727272734</v>
      </c>
      <c r="AA73" s="3">
        <v>4</v>
      </c>
      <c r="AB73" s="6">
        <v>19</v>
      </c>
      <c r="AC73" s="6">
        <v>28</v>
      </c>
      <c r="AD73" s="6">
        <f>(AB73/AC73)*100</f>
        <v>67.857142857142861</v>
      </c>
    </row>
    <row r="74" spans="3:30" x14ac:dyDescent="0.3">
      <c r="C74" s="3">
        <v>5</v>
      </c>
      <c r="D74" s="6">
        <v>18</v>
      </c>
      <c r="E74" s="6">
        <v>28</v>
      </c>
      <c r="F74" s="6">
        <f>(D74/E74)*100</f>
        <v>64.285714285714292</v>
      </c>
      <c r="G74" s="3">
        <v>5</v>
      </c>
      <c r="H74" s="6">
        <v>15</v>
      </c>
      <c r="I74" s="6">
        <v>30</v>
      </c>
      <c r="J74" s="6">
        <f>(H74/I74)*100</f>
        <v>50</v>
      </c>
      <c r="K74" s="3">
        <v>5</v>
      </c>
      <c r="L74" s="6">
        <v>52</v>
      </c>
      <c r="M74" s="6">
        <v>55</v>
      </c>
      <c r="N74" s="6">
        <f>(L74/M74)*100</f>
        <v>94.545454545454547</v>
      </c>
      <c r="O74" s="3">
        <v>5</v>
      </c>
      <c r="P74" s="6">
        <v>15</v>
      </c>
      <c r="Q74" s="6">
        <v>33</v>
      </c>
      <c r="R74" s="6">
        <f>(P74/Q74)*100</f>
        <v>45.454545454545453</v>
      </c>
      <c r="S74" s="3">
        <v>5</v>
      </c>
      <c r="T74" s="6">
        <v>17</v>
      </c>
      <c r="U74" s="6">
        <v>45</v>
      </c>
      <c r="V74" s="6">
        <f>(T74/U74)*100</f>
        <v>37.777777777777779</v>
      </c>
      <c r="W74" s="3">
        <v>5</v>
      </c>
      <c r="X74" s="6">
        <v>19</v>
      </c>
      <c r="Y74" s="6">
        <v>25</v>
      </c>
      <c r="Z74" s="6">
        <f>(X74/Y74)*100</f>
        <v>76</v>
      </c>
      <c r="AA74" s="3">
        <v>5</v>
      </c>
      <c r="AB74" s="6">
        <v>22</v>
      </c>
      <c r="AC74" s="6">
        <v>28</v>
      </c>
      <c r="AD74" s="6">
        <f>(AB74/AC74)*100</f>
        <v>78.571428571428569</v>
      </c>
    </row>
    <row r="75" spans="3:30" x14ac:dyDescent="0.3">
      <c r="C75" s="3">
        <v>6</v>
      </c>
      <c r="D75" s="6">
        <v>10</v>
      </c>
      <c r="E75" s="6">
        <v>26</v>
      </c>
      <c r="F75" s="6">
        <f>(D75/E75)*100</f>
        <v>38.461538461538467</v>
      </c>
      <c r="G75" s="3">
        <v>6</v>
      </c>
      <c r="H75" s="6">
        <v>17</v>
      </c>
      <c r="I75" s="6">
        <v>27</v>
      </c>
      <c r="J75" s="6">
        <f>(H75/I75)*100</f>
        <v>62.962962962962962</v>
      </c>
      <c r="K75" s="3"/>
      <c r="L75" s="6"/>
      <c r="M75" s="6"/>
      <c r="N75" s="6"/>
      <c r="O75" s="3">
        <v>6</v>
      </c>
      <c r="P75" s="6">
        <v>14</v>
      </c>
      <c r="Q75" s="6">
        <v>25</v>
      </c>
      <c r="R75" s="6">
        <f>(P75/Q75)*100</f>
        <v>56.000000000000007</v>
      </c>
      <c r="S75" s="3">
        <v>6</v>
      </c>
      <c r="T75" s="6">
        <v>11</v>
      </c>
      <c r="U75" s="6">
        <v>33</v>
      </c>
      <c r="V75" s="6">
        <f>(T75/U75)*100</f>
        <v>33.333333333333329</v>
      </c>
      <c r="W75" s="3">
        <v>6</v>
      </c>
      <c r="X75" s="6">
        <v>36</v>
      </c>
      <c r="Y75" s="6">
        <v>61</v>
      </c>
      <c r="Z75" s="6">
        <f>(X75/Y75)*100</f>
        <v>59.016393442622949</v>
      </c>
      <c r="AA75" s="3">
        <v>6</v>
      </c>
      <c r="AB75" s="6">
        <v>18</v>
      </c>
      <c r="AC75" s="6">
        <v>40</v>
      </c>
      <c r="AD75" s="6">
        <f>(AB75/AC75)*100</f>
        <v>45</v>
      </c>
    </row>
    <row r="76" spans="3:30" x14ac:dyDescent="0.3">
      <c r="C76" s="3">
        <v>7</v>
      </c>
      <c r="D76" s="6">
        <v>12</v>
      </c>
      <c r="E76" s="6">
        <v>22</v>
      </c>
      <c r="F76" s="6">
        <f>(D76/E76)*100</f>
        <v>54.54545454545454</v>
      </c>
      <c r="G76" s="3">
        <v>7</v>
      </c>
      <c r="H76" s="6">
        <v>22</v>
      </c>
      <c r="I76" s="6">
        <v>27</v>
      </c>
      <c r="J76" s="6">
        <f>(H76/I76)*100</f>
        <v>81.481481481481481</v>
      </c>
      <c r="K76" s="6"/>
      <c r="L76" s="6"/>
      <c r="M76" s="6"/>
      <c r="N76" s="6"/>
      <c r="O76" s="3">
        <v>7</v>
      </c>
      <c r="P76" s="6">
        <v>15</v>
      </c>
      <c r="Q76" s="6">
        <v>25</v>
      </c>
      <c r="R76" s="6">
        <f>(P76/Q76)*100</f>
        <v>60</v>
      </c>
      <c r="S76" s="3">
        <v>7</v>
      </c>
      <c r="T76" s="6">
        <v>24</v>
      </c>
      <c r="U76" s="6">
        <v>35</v>
      </c>
      <c r="V76" s="6">
        <f>(T76/U76)*100</f>
        <v>68.571428571428569</v>
      </c>
      <c r="W76" s="3"/>
      <c r="X76" s="6"/>
      <c r="Y76" s="6"/>
      <c r="Z76" s="6"/>
      <c r="AA76" s="3">
        <v>7</v>
      </c>
      <c r="AB76" s="6">
        <v>21</v>
      </c>
      <c r="AC76" s="6">
        <v>48</v>
      </c>
      <c r="AD76" s="6">
        <f>(AB76/AC76)*100</f>
        <v>43.75</v>
      </c>
    </row>
    <row r="77" spans="3:30" x14ac:dyDescent="0.3">
      <c r="C77" s="3">
        <v>8</v>
      </c>
      <c r="D77" s="6">
        <v>8</v>
      </c>
      <c r="E77" s="6">
        <v>17</v>
      </c>
      <c r="F77" s="6">
        <f>(D77/E77)*100</f>
        <v>47.058823529411761</v>
      </c>
      <c r="G77" s="3"/>
      <c r="H77" s="6"/>
      <c r="I77" s="6"/>
      <c r="J77" s="6"/>
      <c r="K77" s="6"/>
      <c r="L77" s="6"/>
      <c r="M77" s="6"/>
      <c r="N77" s="6"/>
      <c r="O77" s="3"/>
      <c r="P77" s="6"/>
      <c r="Q77" s="6"/>
      <c r="R77" s="6"/>
      <c r="S77" s="3"/>
      <c r="T77" s="6"/>
      <c r="U77" s="6"/>
      <c r="V77" s="6"/>
      <c r="W77" s="3"/>
      <c r="X77" s="6"/>
      <c r="Y77" s="6"/>
      <c r="Z77" s="6"/>
      <c r="AA77" s="3"/>
      <c r="AB77" s="6"/>
      <c r="AC77" s="6"/>
      <c r="AD77" s="6"/>
    </row>
    <row r="78" spans="3:30" x14ac:dyDescent="0.3">
      <c r="C78" s="3">
        <v>9</v>
      </c>
      <c r="D78" s="6">
        <v>20</v>
      </c>
      <c r="E78" s="6">
        <v>35</v>
      </c>
      <c r="F78" s="6">
        <f>(D78/E78)*100</f>
        <v>57.142857142857139</v>
      </c>
      <c r="G78" s="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3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3:30" x14ac:dyDescent="0.3">
      <c r="C79" s="3" t="s">
        <v>26</v>
      </c>
      <c r="D79" s="3">
        <f>SUM(D70:D78)</f>
        <v>89</v>
      </c>
      <c r="E79" s="3">
        <f>SUM(E70:E78)</f>
        <v>202</v>
      </c>
      <c r="F79" s="3">
        <f>(D79/E79)*100</f>
        <v>44.059405940594061</v>
      </c>
      <c r="G79" s="3" t="s">
        <v>26</v>
      </c>
      <c r="H79" s="3">
        <f>SUM(H70:H78)</f>
        <v>77</v>
      </c>
      <c r="I79" s="3">
        <f>SUM(I70:I78)</f>
        <v>165</v>
      </c>
      <c r="J79" s="3">
        <f>(H79/I79)*100</f>
        <v>46.666666666666664</v>
      </c>
      <c r="K79" s="3" t="s">
        <v>26</v>
      </c>
      <c r="L79" s="3">
        <f>SUM(L70:L78)</f>
        <v>195</v>
      </c>
      <c r="M79" s="3">
        <f>SUM(M70:M78)</f>
        <v>229</v>
      </c>
      <c r="N79" s="3">
        <f>(L79/M79)*100</f>
        <v>85.1528384279476</v>
      </c>
      <c r="O79" s="3" t="s">
        <v>26</v>
      </c>
      <c r="P79" s="3">
        <f>SUM(P70:P78)</f>
        <v>69</v>
      </c>
      <c r="Q79" s="3">
        <f>SUM(Q70:Q78)</f>
        <v>156</v>
      </c>
      <c r="R79" s="3">
        <f>(P79/Q79)*100</f>
        <v>44.230769230769226</v>
      </c>
      <c r="S79" s="3" t="s">
        <v>26</v>
      </c>
      <c r="T79" s="3">
        <f>SUM(T70:T78)</f>
        <v>99</v>
      </c>
      <c r="U79" s="3">
        <f>SUM(U70:U78)</f>
        <v>234</v>
      </c>
      <c r="V79" s="3">
        <f>(T79/U79)*100</f>
        <v>42.307692307692307</v>
      </c>
      <c r="W79" s="3" t="s">
        <v>26</v>
      </c>
      <c r="X79" s="3">
        <f>SUM(X70:X78)</f>
        <v>130</v>
      </c>
      <c r="Y79" s="3">
        <f>SUM(Y70:Y78)</f>
        <v>207</v>
      </c>
      <c r="Z79" s="3">
        <f>(X79/Y79)*100</f>
        <v>62.80193236714976</v>
      </c>
      <c r="AA79" s="3" t="s">
        <v>26</v>
      </c>
      <c r="AB79" s="3">
        <f>SUM(AB70:AB78)</f>
        <v>105</v>
      </c>
      <c r="AC79" s="3">
        <f>SUM(AC70:AC78)</f>
        <v>209</v>
      </c>
      <c r="AD79" s="3">
        <f>(AB79/AC79)*100</f>
        <v>50.239234449760758</v>
      </c>
    </row>
    <row r="81" spans="3:26" x14ac:dyDescent="0.3">
      <c r="C81" s="36" t="s">
        <v>29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7"/>
    </row>
    <row r="82" spans="3:26" x14ac:dyDescent="0.3">
      <c r="C82" s="39" t="s">
        <v>35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1"/>
      <c r="Y82" s="5" t="s">
        <v>1</v>
      </c>
      <c r="Z82" s="5">
        <f>AVERAGE(F94,J94,N94,R94,V94,Z94)</f>
        <v>7.4001007947581927</v>
      </c>
    </row>
    <row r="83" spans="3:26" x14ac:dyDescent="0.3">
      <c r="C83" s="4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4"/>
      <c r="Y83" s="5" t="s">
        <v>2</v>
      </c>
      <c r="Z83" s="5">
        <f>STDEV(F94,J94,N94,R94,V94,Z94)/SQRT(6)</f>
        <v>3.7416123396956049</v>
      </c>
    </row>
    <row r="84" spans="3:26" x14ac:dyDescent="0.3">
      <c r="C84" s="34" t="s">
        <v>15</v>
      </c>
      <c r="D84" s="34"/>
      <c r="E84" s="34"/>
      <c r="F84" s="34"/>
      <c r="G84" s="34" t="s">
        <v>16</v>
      </c>
      <c r="H84" s="34"/>
      <c r="I84" s="34"/>
      <c r="J84" s="34"/>
      <c r="K84" s="34" t="s">
        <v>17</v>
      </c>
      <c r="L84" s="34"/>
      <c r="M84" s="34"/>
      <c r="N84" s="34"/>
      <c r="O84" s="34" t="s">
        <v>18</v>
      </c>
      <c r="P84" s="34"/>
      <c r="Q84" s="34"/>
      <c r="R84" s="34"/>
      <c r="S84" s="34" t="s">
        <v>19</v>
      </c>
      <c r="T84" s="34"/>
      <c r="U84" s="34"/>
      <c r="V84" s="34"/>
      <c r="W84" s="34" t="s">
        <v>8</v>
      </c>
      <c r="X84" s="34"/>
      <c r="Y84" s="34"/>
      <c r="Z84" s="34"/>
    </row>
    <row r="85" spans="3:26" x14ac:dyDescent="0.3">
      <c r="C85" s="3" t="s">
        <v>20</v>
      </c>
      <c r="D85" s="3" t="s">
        <v>27</v>
      </c>
      <c r="E85" s="3" t="s">
        <v>28</v>
      </c>
      <c r="F85" s="3" t="s">
        <v>25</v>
      </c>
      <c r="G85" s="3" t="s">
        <v>21</v>
      </c>
      <c r="H85" s="3" t="s">
        <v>27</v>
      </c>
      <c r="I85" s="3" t="s">
        <v>28</v>
      </c>
      <c r="J85" s="3" t="s">
        <v>25</v>
      </c>
      <c r="K85" s="3" t="s">
        <v>22</v>
      </c>
      <c r="L85" s="3" t="s">
        <v>27</v>
      </c>
      <c r="M85" s="3" t="s">
        <v>28</v>
      </c>
      <c r="N85" s="3" t="s">
        <v>25</v>
      </c>
      <c r="O85" s="3" t="s">
        <v>23</v>
      </c>
      <c r="P85" s="3" t="s">
        <v>27</v>
      </c>
      <c r="Q85" s="3" t="s">
        <v>28</v>
      </c>
      <c r="R85" s="3" t="s">
        <v>25</v>
      </c>
      <c r="S85" s="3" t="s">
        <v>24</v>
      </c>
      <c r="T85" s="3" t="s">
        <v>27</v>
      </c>
      <c r="U85" s="3" t="s">
        <v>28</v>
      </c>
      <c r="V85" s="3" t="s">
        <v>25</v>
      </c>
      <c r="W85" s="3" t="s">
        <v>31</v>
      </c>
      <c r="X85" s="3" t="s">
        <v>27</v>
      </c>
      <c r="Y85" s="3" t="s">
        <v>28</v>
      </c>
      <c r="Z85" s="3" t="s">
        <v>25</v>
      </c>
    </row>
    <row r="86" spans="3:26" x14ac:dyDescent="0.3">
      <c r="C86" s="3">
        <v>1</v>
      </c>
      <c r="D86" s="6">
        <v>0</v>
      </c>
      <c r="E86" s="6">
        <v>12</v>
      </c>
      <c r="F86" s="6">
        <f>(D86/E86)*100</f>
        <v>0</v>
      </c>
      <c r="G86" s="3">
        <v>1</v>
      </c>
      <c r="H86" s="6">
        <v>2</v>
      </c>
      <c r="I86" s="6">
        <v>20</v>
      </c>
      <c r="J86" s="6">
        <f>(H86/I86)*100</f>
        <v>10</v>
      </c>
      <c r="K86" s="3">
        <v>1</v>
      </c>
      <c r="L86" s="6">
        <v>0</v>
      </c>
      <c r="M86" s="6">
        <v>23</v>
      </c>
      <c r="N86" s="6">
        <f>(L86/M86)*100</f>
        <v>0</v>
      </c>
      <c r="O86" s="3">
        <v>1</v>
      </c>
      <c r="P86" s="6">
        <v>0</v>
      </c>
      <c r="Q86" s="6">
        <v>19</v>
      </c>
      <c r="R86" s="6">
        <f>(P86/Q86)*100</f>
        <v>0</v>
      </c>
      <c r="S86" s="3">
        <v>1</v>
      </c>
      <c r="T86" s="6">
        <v>0</v>
      </c>
      <c r="U86" s="6">
        <v>33</v>
      </c>
      <c r="V86" s="6">
        <f>(T86/U86)*100</f>
        <v>0</v>
      </c>
      <c r="W86" s="3">
        <v>1</v>
      </c>
      <c r="X86" s="6">
        <v>1</v>
      </c>
      <c r="Y86" s="6">
        <v>27</v>
      </c>
      <c r="Z86" s="6">
        <f>(X86/Y86)*100</f>
        <v>3.7037037037037033</v>
      </c>
    </row>
    <row r="87" spans="3:26" x14ac:dyDescent="0.3">
      <c r="C87" s="3">
        <v>2</v>
      </c>
      <c r="D87" s="6">
        <v>0</v>
      </c>
      <c r="E87" s="6">
        <v>9</v>
      </c>
      <c r="F87" s="6">
        <f>(D87/E87)*100</f>
        <v>0</v>
      </c>
      <c r="G87" s="3">
        <v>2</v>
      </c>
      <c r="H87" s="6">
        <v>1</v>
      </c>
      <c r="I87" s="6">
        <v>17</v>
      </c>
      <c r="J87" s="6">
        <f>(H87/I87)*100</f>
        <v>5.8823529411764701</v>
      </c>
      <c r="K87" s="3">
        <v>2</v>
      </c>
      <c r="L87" s="6">
        <v>0</v>
      </c>
      <c r="M87" s="6">
        <v>20</v>
      </c>
      <c r="N87" s="6">
        <f>(L87/M87)*100</f>
        <v>0</v>
      </c>
      <c r="O87" s="3">
        <v>2</v>
      </c>
      <c r="P87" s="6">
        <v>0</v>
      </c>
      <c r="Q87" s="6">
        <v>29</v>
      </c>
      <c r="R87" s="6">
        <f>(P87/Q87)*100</f>
        <v>0</v>
      </c>
      <c r="S87" s="3">
        <v>2</v>
      </c>
      <c r="T87" s="6">
        <v>0</v>
      </c>
      <c r="U87" s="6">
        <v>31</v>
      </c>
      <c r="V87" s="6">
        <f>(T87/U87)*100</f>
        <v>0</v>
      </c>
      <c r="W87" s="3">
        <v>2</v>
      </c>
      <c r="X87" s="6">
        <v>1</v>
      </c>
      <c r="Y87" s="6">
        <v>73</v>
      </c>
      <c r="Z87" s="6">
        <f>(X87/Y87)*100</f>
        <v>1.3698630136986301</v>
      </c>
    </row>
    <row r="88" spans="3:26" x14ac:dyDescent="0.3">
      <c r="C88" s="3">
        <v>3</v>
      </c>
      <c r="D88" s="6">
        <v>3</v>
      </c>
      <c r="E88" s="6">
        <v>11</v>
      </c>
      <c r="F88" s="6">
        <f>(D88/E88)*100</f>
        <v>27.27272727272727</v>
      </c>
      <c r="G88" s="3">
        <v>3</v>
      </c>
      <c r="H88" s="6">
        <v>6</v>
      </c>
      <c r="I88" s="6">
        <v>21</v>
      </c>
      <c r="J88" s="6">
        <f>(H88/I88)*100</f>
        <v>28.571428571428569</v>
      </c>
      <c r="K88" s="3">
        <v>3</v>
      </c>
      <c r="L88" s="6">
        <v>0</v>
      </c>
      <c r="M88" s="6">
        <v>21</v>
      </c>
      <c r="N88" s="6">
        <f>(L88/M88)*100</f>
        <v>0</v>
      </c>
      <c r="O88" s="3">
        <v>3</v>
      </c>
      <c r="P88" s="6">
        <v>1</v>
      </c>
      <c r="Q88" s="6">
        <v>31</v>
      </c>
      <c r="R88" s="6">
        <f>(P88/Q88)*100</f>
        <v>3.225806451612903</v>
      </c>
      <c r="S88" s="3">
        <v>3</v>
      </c>
      <c r="T88" s="6">
        <v>0</v>
      </c>
      <c r="U88" s="6">
        <v>35</v>
      </c>
      <c r="V88" s="6">
        <f>(T88/U88)*100</f>
        <v>0</v>
      </c>
      <c r="W88" s="3">
        <v>3</v>
      </c>
      <c r="X88" s="6">
        <v>0</v>
      </c>
      <c r="Y88" s="6">
        <v>27</v>
      </c>
      <c r="Z88" s="6">
        <f>(X88/Y88)*100</f>
        <v>0</v>
      </c>
    </row>
    <row r="89" spans="3:26" x14ac:dyDescent="0.3">
      <c r="C89" s="3">
        <v>4</v>
      </c>
      <c r="D89" s="6">
        <v>4</v>
      </c>
      <c r="E89" s="6">
        <v>15</v>
      </c>
      <c r="F89" s="6">
        <f>(D89/E89)*100</f>
        <v>26.666666666666668</v>
      </c>
      <c r="G89" s="3">
        <v>4</v>
      </c>
      <c r="H89" s="6">
        <v>8</v>
      </c>
      <c r="I89" s="6">
        <v>18</v>
      </c>
      <c r="J89" s="6">
        <f>(H89/I89)*100</f>
        <v>44.444444444444443</v>
      </c>
      <c r="K89" s="3">
        <v>4</v>
      </c>
      <c r="L89" s="6">
        <v>0</v>
      </c>
      <c r="M89" s="6">
        <v>30</v>
      </c>
      <c r="N89" s="6">
        <f>(L89/M89)*100</f>
        <v>0</v>
      </c>
      <c r="O89" s="3">
        <v>4</v>
      </c>
      <c r="P89" s="6">
        <v>0</v>
      </c>
      <c r="Q89" s="6">
        <v>27</v>
      </c>
      <c r="R89" s="6">
        <f>(P89/Q89)*100</f>
        <v>0</v>
      </c>
      <c r="S89" s="3">
        <v>4</v>
      </c>
      <c r="T89" s="6">
        <v>0</v>
      </c>
      <c r="U89" s="6">
        <v>36</v>
      </c>
      <c r="V89" s="6">
        <f>(T89/U89)*100</f>
        <v>0</v>
      </c>
      <c r="W89" s="3">
        <v>4</v>
      </c>
      <c r="X89" s="6">
        <v>0</v>
      </c>
      <c r="Y89" s="6">
        <v>32</v>
      </c>
      <c r="Z89" s="6">
        <f>(X89/Y89)*100</f>
        <v>0</v>
      </c>
    </row>
    <row r="90" spans="3:26" x14ac:dyDescent="0.3">
      <c r="C90" s="3">
        <v>5</v>
      </c>
      <c r="D90" s="6">
        <v>5</v>
      </c>
      <c r="E90" s="6">
        <v>16</v>
      </c>
      <c r="F90" s="6">
        <f>(D90/E90)*100</f>
        <v>31.25</v>
      </c>
      <c r="G90" s="3">
        <v>5</v>
      </c>
      <c r="H90" s="6">
        <v>1</v>
      </c>
      <c r="I90" s="6">
        <v>17</v>
      </c>
      <c r="J90" s="6">
        <f>(H90/I90)*100</f>
        <v>5.8823529411764701</v>
      </c>
      <c r="K90" s="3">
        <v>5</v>
      </c>
      <c r="L90" s="6">
        <v>0</v>
      </c>
      <c r="M90" s="6">
        <v>20</v>
      </c>
      <c r="N90" s="6">
        <f>(L90/M90)*100</f>
        <v>0</v>
      </c>
      <c r="O90" s="3">
        <v>5</v>
      </c>
      <c r="P90" s="6">
        <v>0</v>
      </c>
      <c r="Q90" s="6">
        <v>41</v>
      </c>
      <c r="R90" s="6">
        <f>(P90/Q90)*100</f>
        <v>0</v>
      </c>
      <c r="S90" s="3">
        <v>5</v>
      </c>
      <c r="T90" s="6">
        <v>0</v>
      </c>
      <c r="U90" s="6">
        <v>25</v>
      </c>
      <c r="V90" s="6">
        <f>(T90/U90)*100</f>
        <v>0</v>
      </c>
      <c r="W90" s="3">
        <v>5</v>
      </c>
      <c r="X90" s="6">
        <v>0</v>
      </c>
      <c r="Y90" s="6">
        <v>21</v>
      </c>
      <c r="Z90" s="6">
        <f>(X90/Y90)*100</f>
        <v>0</v>
      </c>
    </row>
    <row r="91" spans="3:26" x14ac:dyDescent="0.3">
      <c r="C91" s="3"/>
      <c r="D91" s="6"/>
      <c r="E91" s="6"/>
      <c r="F91" s="6"/>
      <c r="G91" s="3"/>
      <c r="H91" s="6"/>
      <c r="I91" s="6"/>
      <c r="J91" s="6"/>
      <c r="K91" s="3">
        <v>6</v>
      </c>
      <c r="L91" s="6">
        <v>0</v>
      </c>
      <c r="M91" s="6">
        <v>22</v>
      </c>
      <c r="N91" s="6">
        <f>(L91/M91)*100</f>
        <v>0</v>
      </c>
      <c r="O91" s="3">
        <v>6</v>
      </c>
      <c r="P91" s="6">
        <v>0</v>
      </c>
      <c r="Q91" s="6">
        <v>24</v>
      </c>
      <c r="R91" s="6">
        <f>(P91/Q91)*100</f>
        <v>0</v>
      </c>
      <c r="S91" s="3">
        <v>6</v>
      </c>
      <c r="T91" s="6">
        <v>0</v>
      </c>
      <c r="U91" s="6">
        <v>19</v>
      </c>
      <c r="V91" s="6">
        <f>(T91/U91)*100</f>
        <v>0</v>
      </c>
      <c r="W91" s="3">
        <v>6</v>
      </c>
      <c r="X91" s="6">
        <v>0</v>
      </c>
      <c r="Y91" s="6">
        <v>43</v>
      </c>
      <c r="Z91" s="6">
        <f>(X91/Y91)*100</f>
        <v>0</v>
      </c>
    </row>
    <row r="92" spans="3:26" x14ac:dyDescent="0.3">
      <c r="C92" s="3"/>
      <c r="D92" s="6"/>
      <c r="E92" s="6"/>
      <c r="F92" s="6"/>
      <c r="G92" s="3"/>
      <c r="H92" s="6"/>
      <c r="I92" s="6"/>
      <c r="J92" s="6"/>
      <c r="K92" s="3">
        <v>7</v>
      </c>
      <c r="L92" s="6">
        <v>0</v>
      </c>
      <c r="M92" s="6">
        <v>17</v>
      </c>
      <c r="N92" s="6">
        <f>(L92/M92)*100</f>
        <v>0</v>
      </c>
      <c r="O92" s="3">
        <v>7</v>
      </c>
      <c r="P92" s="6">
        <v>4</v>
      </c>
      <c r="Q92" s="6">
        <v>30</v>
      </c>
      <c r="R92" s="6">
        <f>(P92/Q92)*100</f>
        <v>13.333333333333334</v>
      </c>
      <c r="S92" s="3">
        <v>7</v>
      </c>
      <c r="T92" s="6">
        <v>1</v>
      </c>
      <c r="U92" s="6">
        <v>27</v>
      </c>
      <c r="V92" s="6">
        <f>(T92/U92)*100</f>
        <v>3.7037037037037033</v>
      </c>
      <c r="W92" s="3">
        <v>7</v>
      </c>
      <c r="X92" s="6">
        <v>1</v>
      </c>
      <c r="Y92" s="6">
        <v>17</v>
      </c>
      <c r="Z92" s="6">
        <f>(X92/Y92)*100</f>
        <v>5.8823529411764701</v>
      </c>
    </row>
    <row r="93" spans="3:26" x14ac:dyDescent="0.3">
      <c r="C93" s="3"/>
      <c r="D93" s="6"/>
      <c r="E93" s="6"/>
      <c r="F93" s="6"/>
      <c r="G93" s="6"/>
      <c r="H93" s="6"/>
      <c r="I93" s="6"/>
      <c r="J93" s="6"/>
      <c r="K93" s="3">
        <v>8</v>
      </c>
      <c r="L93" s="6">
        <v>3</v>
      </c>
      <c r="M93" s="6">
        <v>16</v>
      </c>
      <c r="N93" s="6">
        <f>(L93/M93)*100</f>
        <v>18.75</v>
      </c>
      <c r="O93" s="6"/>
      <c r="P93" s="6"/>
      <c r="Q93" s="6"/>
      <c r="R93" s="6"/>
      <c r="S93" s="3"/>
      <c r="T93" s="6"/>
      <c r="U93" s="6"/>
      <c r="V93" s="6"/>
      <c r="W93" s="6"/>
      <c r="X93" s="6"/>
      <c r="Y93" s="6"/>
      <c r="Z93" s="6"/>
    </row>
    <row r="94" spans="3:26" x14ac:dyDescent="0.3">
      <c r="C94" s="3" t="s">
        <v>26</v>
      </c>
      <c r="D94" s="3">
        <f>SUM(D86:D93)</f>
        <v>12</v>
      </c>
      <c r="E94" s="3">
        <f>SUM(E86:E93)</f>
        <v>63</v>
      </c>
      <c r="F94" s="3">
        <f>(D94/E94)*100</f>
        <v>19.047619047619047</v>
      </c>
      <c r="G94" s="3" t="s">
        <v>26</v>
      </c>
      <c r="H94" s="3">
        <f>SUM(H86:H93)</f>
        <v>18</v>
      </c>
      <c r="I94" s="3">
        <f>SUM(I86:I93)</f>
        <v>93</v>
      </c>
      <c r="J94" s="3">
        <f>(H94/I94)*100</f>
        <v>19.35483870967742</v>
      </c>
      <c r="K94" s="3" t="s">
        <v>26</v>
      </c>
      <c r="L94" s="3">
        <f>SUM(L86:L93)</f>
        <v>3</v>
      </c>
      <c r="M94" s="3">
        <f>SUM(M86:M93)</f>
        <v>169</v>
      </c>
      <c r="N94" s="3">
        <f>(L94/M94)*100</f>
        <v>1.7751479289940828</v>
      </c>
      <c r="O94" s="3" t="s">
        <v>26</v>
      </c>
      <c r="P94" s="3">
        <f>SUM(P86:P93)</f>
        <v>5</v>
      </c>
      <c r="Q94" s="3">
        <f>SUM(Q86:Q93)</f>
        <v>201</v>
      </c>
      <c r="R94" s="3">
        <f>(P94/Q94)*100</f>
        <v>2.4875621890547266</v>
      </c>
      <c r="S94" s="3" t="s">
        <v>26</v>
      </c>
      <c r="T94" s="3">
        <f>SUM(T86:T93)</f>
        <v>1</v>
      </c>
      <c r="U94" s="3">
        <f>SUM(U86:U93)</f>
        <v>206</v>
      </c>
      <c r="V94" s="3">
        <f>(T94/U94)*100</f>
        <v>0.48543689320388345</v>
      </c>
      <c r="W94" s="3" t="s">
        <v>26</v>
      </c>
      <c r="X94" s="3">
        <f>SUM(X86:X93)</f>
        <v>3</v>
      </c>
      <c r="Y94" s="3">
        <f>SUM(Y86:Y93)</f>
        <v>240</v>
      </c>
      <c r="Z94" s="3">
        <f>(X94/Y94)*100</f>
        <v>1.25</v>
      </c>
    </row>
    <row r="96" spans="3:26" x14ac:dyDescent="0.3">
      <c r="C96" s="36" t="s">
        <v>34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7"/>
    </row>
    <row r="97" spans="3:26" x14ac:dyDescent="0.3">
      <c r="C97" s="39" t="s">
        <v>35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1"/>
      <c r="Y97" s="5" t="s">
        <v>1</v>
      </c>
      <c r="Z97" s="5">
        <f>AVERAGE(F113,J113,N113,R113,V113,Z113)</f>
        <v>42.988576949695918</v>
      </c>
    </row>
    <row r="98" spans="3:26" x14ac:dyDescent="0.3"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4"/>
      <c r="Y98" s="5" t="s">
        <v>2</v>
      </c>
      <c r="Z98" s="5">
        <f>STDEV(F113,J113,N113,R113,V113,Z113)/SQRT(6)</f>
        <v>3.8760678800110098</v>
      </c>
    </row>
    <row r="99" spans="3:26" x14ac:dyDescent="0.3">
      <c r="C99" s="34" t="s">
        <v>15</v>
      </c>
      <c r="D99" s="34"/>
      <c r="E99" s="34"/>
      <c r="F99" s="34"/>
      <c r="G99" s="34" t="s">
        <v>16</v>
      </c>
      <c r="H99" s="34"/>
      <c r="I99" s="34"/>
      <c r="J99" s="34"/>
      <c r="K99" s="34" t="s">
        <v>17</v>
      </c>
      <c r="L99" s="34"/>
      <c r="M99" s="34"/>
      <c r="N99" s="34"/>
      <c r="O99" s="34" t="s">
        <v>18</v>
      </c>
      <c r="P99" s="34"/>
      <c r="Q99" s="34"/>
      <c r="R99" s="34"/>
      <c r="S99" s="34" t="s">
        <v>19</v>
      </c>
      <c r="T99" s="34"/>
      <c r="U99" s="34"/>
      <c r="V99" s="34"/>
      <c r="W99" s="34" t="s">
        <v>8</v>
      </c>
      <c r="X99" s="34"/>
      <c r="Y99" s="34"/>
      <c r="Z99" s="34"/>
    </row>
    <row r="100" spans="3:26" x14ac:dyDescent="0.3">
      <c r="C100" s="3" t="s">
        <v>20</v>
      </c>
      <c r="D100" s="3" t="s">
        <v>27</v>
      </c>
      <c r="E100" s="3" t="s">
        <v>28</v>
      </c>
      <c r="F100" s="3" t="s">
        <v>25</v>
      </c>
      <c r="G100" s="3" t="s">
        <v>21</v>
      </c>
      <c r="H100" s="3" t="s">
        <v>27</v>
      </c>
      <c r="I100" s="3" t="s">
        <v>28</v>
      </c>
      <c r="J100" s="3" t="s">
        <v>25</v>
      </c>
      <c r="K100" s="3" t="s">
        <v>22</v>
      </c>
      <c r="L100" s="3" t="s">
        <v>27</v>
      </c>
      <c r="M100" s="3" t="s">
        <v>28</v>
      </c>
      <c r="N100" s="3" t="s">
        <v>25</v>
      </c>
      <c r="O100" s="3" t="s">
        <v>23</v>
      </c>
      <c r="P100" s="3" t="s">
        <v>27</v>
      </c>
      <c r="Q100" s="3" t="s">
        <v>28</v>
      </c>
      <c r="R100" s="3" t="s">
        <v>25</v>
      </c>
      <c r="S100" s="3" t="s">
        <v>24</v>
      </c>
      <c r="T100" s="3" t="s">
        <v>27</v>
      </c>
      <c r="U100" s="3" t="s">
        <v>28</v>
      </c>
      <c r="V100" s="3" t="s">
        <v>25</v>
      </c>
      <c r="W100" s="3" t="s">
        <v>31</v>
      </c>
      <c r="X100" s="3" t="s">
        <v>27</v>
      </c>
      <c r="Y100" s="3" t="s">
        <v>28</v>
      </c>
      <c r="Z100" s="3" t="s">
        <v>25</v>
      </c>
    </row>
    <row r="101" spans="3:26" x14ac:dyDescent="0.3">
      <c r="C101" s="3">
        <v>1</v>
      </c>
      <c r="D101" s="6">
        <v>6</v>
      </c>
      <c r="E101" s="6">
        <v>12</v>
      </c>
      <c r="F101" s="6">
        <f>(D101/E101)*100</f>
        <v>50</v>
      </c>
      <c r="G101" s="3">
        <v>1</v>
      </c>
      <c r="H101" s="6">
        <v>8</v>
      </c>
      <c r="I101" s="6">
        <v>20</v>
      </c>
      <c r="J101" s="6">
        <f>(H101/I101)*100</f>
        <v>40</v>
      </c>
      <c r="K101" s="3">
        <v>1</v>
      </c>
      <c r="L101" s="6">
        <v>11</v>
      </c>
      <c r="M101" s="6">
        <v>21</v>
      </c>
      <c r="N101" s="6">
        <f>(L101/M101)*100</f>
        <v>52.380952380952387</v>
      </c>
      <c r="O101" s="3">
        <v>1</v>
      </c>
      <c r="P101" s="6">
        <v>2</v>
      </c>
      <c r="Q101" s="6">
        <v>16</v>
      </c>
      <c r="R101" s="6">
        <f>(P101/Q101)*100</f>
        <v>12.5</v>
      </c>
      <c r="S101" s="3">
        <v>1</v>
      </c>
      <c r="T101" s="6">
        <v>14</v>
      </c>
      <c r="U101" s="6">
        <v>18</v>
      </c>
      <c r="V101" s="6">
        <f>(T101/U101)*100</f>
        <v>77.777777777777786</v>
      </c>
      <c r="W101" s="3">
        <v>1</v>
      </c>
      <c r="X101" s="6">
        <v>7</v>
      </c>
      <c r="Y101" s="6">
        <v>21</v>
      </c>
      <c r="Z101" s="6">
        <f>(X101/Y101)*100</f>
        <v>33.333333333333329</v>
      </c>
    </row>
    <row r="102" spans="3:26" x14ac:dyDescent="0.3">
      <c r="C102" s="3">
        <v>2</v>
      </c>
      <c r="D102" s="6">
        <v>2</v>
      </c>
      <c r="E102" s="6">
        <v>5</v>
      </c>
      <c r="F102" s="6">
        <f>(D102/E102)*100</f>
        <v>40</v>
      </c>
      <c r="G102" s="3">
        <v>2</v>
      </c>
      <c r="H102" s="6">
        <v>3</v>
      </c>
      <c r="I102" s="6">
        <v>8</v>
      </c>
      <c r="J102" s="6">
        <f>(H102/I102)*100</f>
        <v>37.5</v>
      </c>
      <c r="K102" s="3">
        <v>2</v>
      </c>
      <c r="L102" s="6">
        <v>6</v>
      </c>
      <c r="M102" s="6">
        <v>13</v>
      </c>
      <c r="N102" s="6">
        <f>(L102/M102)*100</f>
        <v>46.153846153846153</v>
      </c>
      <c r="O102" s="3">
        <v>2</v>
      </c>
      <c r="P102" s="6">
        <v>5</v>
      </c>
      <c r="Q102" s="6">
        <v>28</v>
      </c>
      <c r="R102" s="6">
        <f>(P102/Q102)*100</f>
        <v>17.857142857142858</v>
      </c>
      <c r="S102" s="3">
        <v>2</v>
      </c>
      <c r="T102" s="6">
        <v>5</v>
      </c>
      <c r="U102" s="6">
        <v>15</v>
      </c>
      <c r="V102" s="6">
        <f>(T102/U102)*100</f>
        <v>33.333333333333329</v>
      </c>
      <c r="W102" s="3">
        <v>2</v>
      </c>
      <c r="X102" s="6">
        <v>4</v>
      </c>
      <c r="Y102" s="6">
        <v>31</v>
      </c>
      <c r="Z102" s="6">
        <f>(X102/Y102)*100</f>
        <v>12.903225806451612</v>
      </c>
    </row>
    <row r="103" spans="3:26" x14ac:dyDescent="0.3">
      <c r="C103" s="3">
        <v>3</v>
      </c>
      <c r="D103" s="6">
        <v>3</v>
      </c>
      <c r="E103" s="6">
        <v>7</v>
      </c>
      <c r="F103" s="6">
        <f>(D103/E103)*100</f>
        <v>42.857142857142854</v>
      </c>
      <c r="G103" s="3">
        <v>3</v>
      </c>
      <c r="H103" s="6">
        <v>11</v>
      </c>
      <c r="I103" s="6">
        <v>20</v>
      </c>
      <c r="J103" s="6">
        <f>(H103/I103)*100</f>
        <v>55.000000000000007</v>
      </c>
      <c r="K103" s="3">
        <v>3</v>
      </c>
      <c r="L103" s="6">
        <v>3</v>
      </c>
      <c r="M103" s="6">
        <v>9</v>
      </c>
      <c r="N103" s="6">
        <f>(L103/M103)*100</f>
        <v>33.333333333333329</v>
      </c>
      <c r="O103" s="3">
        <v>3</v>
      </c>
      <c r="P103" s="6">
        <v>3</v>
      </c>
      <c r="Q103" s="6">
        <v>11</v>
      </c>
      <c r="R103" s="6">
        <f>(P103/Q103)*100</f>
        <v>27.27272727272727</v>
      </c>
      <c r="S103" s="3">
        <v>3</v>
      </c>
      <c r="T103" s="6">
        <v>11</v>
      </c>
      <c r="U103" s="6">
        <v>22</v>
      </c>
      <c r="V103" s="6">
        <f>(T103/U103)*100</f>
        <v>50</v>
      </c>
      <c r="W103" s="3">
        <v>3</v>
      </c>
      <c r="X103" s="6">
        <v>18</v>
      </c>
      <c r="Y103" s="6">
        <v>33</v>
      </c>
      <c r="Z103" s="6">
        <f>(X103/Y103)*100</f>
        <v>54.54545454545454</v>
      </c>
    </row>
    <row r="104" spans="3:26" x14ac:dyDescent="0.3">
      <c r="C104" s="3">
        <v>4</v>
      </c>
      <c r="D104" s="6">
        <v>5</v>
      </c>
      <c r="E104" s="6">
        <v>20</v>
      </c>
      <c r="F104" s="6">
        <f>(D104/E104)*100</f>
        <v>25</v>
      </c>
      <c r="G104" s="3">
        <v>4</v>
      </c>
      <c r="H104" s="6">
        <v>6</v>
      </c>
      <c r="I104" s="6">
        <v>14</v>
      </c>
      <c r="J104" s="6">
        <f>(H104/I104)*100</f>
        <v>42.857142857142854</v>
      </c>
      <c r="K104" s="3">
        <v>4</v>
      </c>
      <c r="L104" s="6">
        <v>9</v>
      </c>
      <c r="M104" s="6">
        <v>14</v>
      </c>
      <c r="N104" s="6">
        <f>(L104/M104)*100</f>
        <v>64.285714285714292</v>
      </c>
      <c r="O104" s="3">
        <v>4</v>
      </c>
      <c r="P104" s="6">
        <v>8</v>
      </c>
      <c r="Q104" s="6">
        <v>22</v>
      </c>
      <c r="R104" s="6">
        <f>(P104/Q104)*100</f>
        <v>36.363636363636367</v>
      </c>
      <c r="S104" s="3">
        <v>4</v>
      </c>
      <c r="T104" s="6">
        <v>6</v>
      </c>
      <c r="U104" s="6">
        <v>14</v>
      </c>
      <c r="V104" s="6">
        <f>(T104/U104)*100</f>
        <v>42.857142857142854</v>
      </c>
      <c r="W104" s="3">
        <v>4</v>
      </c>
      <c r="X104" s="6">
        <v>12</v>
      </c>
      <c r="Y104" s="6">
        <v>33</v>
      </c>
      <c r="Z104" s="6">
        <f>(X104/Y104)*100</f>
        <v>36.363636363636367</v>
      </c>
    </row>
    <row r="105" spans="3:26" x14ac:dyDescent="0.3">
      <c r="C105" s="3">
        <v>5</v>
      </c>
      <c r="D105" s="6">
        <v>2</v>
      </c>
      <c r="E105" s="6">
        <v>7</v>
      </c>
      <c r="F105" s="6">
        <f>(D105/E105)*100</f>
        <v>28.571428571428569</v>
      </c>
      <c r="G105" s="3">
        <v>5</v>
      </c>
      <c r="H105" s="6">
        <v>7</v>
      </c>
      <c r="I105" s="6">
        <v>17</v>
      </c>
      <c r="J105" s="6">
        <f>(H105/I105)*100</f>
        <v>41.17647058823529</v>
      </c>
      <c r="K105" s="3">
        <v>5</v>
      </c>
      <c r="L105" s="6">
        <v>9</v>
      </c>
      <c r="M105" s="6">
        <v>12</v>
      </c>
      <c r="N105" s="6">
        <f>(L105/M105)*100</f>
        <v>75</v>
      </c>
      <c r="O105" s="3">
        <v>5</v>
      </c>
      <c r="P105" s="6">
        <v>10</v>
      </c>
      <c r="Q105" s="6">
        <v>25</v>
      </c>
      <c r="R105" s="6">
        <f>(P105/Q105)*100</f>
        <v>40</v>
      </c>
      <c r="S105" s="3">
        <v>5</v>
      </c>
      <c r="T105" s="6">
        <v>4</v>
      </c>
      <c r="U105" s="6">
        <v>10</v>
      </c>
      <c r="V105" s="6">
        <f>(T105/U105)*100</f>
        <v>40</v>
      </c>
      <c r="W105" s="3">
        <v>5</v>
      </c>
      <c r="X105" s="6">
        <v>16</v>
      </c>
      <c r="Y105" s="6">
        <v>35</v>
      </c>
      <c r="Z105" s="6">
        <f>(X105/Y105)*100</f>
        <v>45.714285714285715</v>
      </c>
    </row>
    <row r="106" spans="3:26" x14ac:dyDescent="0.3">
      <c r="C106" s="3">
        <v>6</v>
      </c>
      <c r="D106" s="6">
        <v>4</v>
      </c>
      <c r="E106" s="6">
        <v>6</v>
      </c>
      <c r="F106" s="6">
        <f>(D106/E106)*100</f>
        <v>66.666666666666657</v>
      </c>
      <c r="G106" s="3">
        <v>6</v>
      </c>
      <c r="H106" s="6">
        <v>7</v>
      </c>
      <c r="I106" s="6">
        <v>21</v>
      </c>
      <c r="J106" s="6">
        <f>(H106/I106)*100</f>
        <v>33.333333333333329</v>
      </c>
      <c r="K106" s="6"/>
      <c r="L106" s="4"/>
      <c r="M106" s="4"/>
      <c r="N106" s="6"/>
      <c r="O106" s="3">
        <v>6</v>
      </c>
      <c r="P106" s="6">
        <v>10</v>
      </c>
      <c r="Q106" s="6">
        <v>25</v>
      </c>
      <c r="R106" s="6">
        <f>(P106/Q106)*100</f>
        <v>40</v>
      </c>
      <c r="S106" s="3">
        <v>6</v>
      </c>
      <c r="T106" s="6">
        <v>8</v>
      </c>
      <c r="U106" s="6">
        <v>17</v>
      </c>
      <c r="V106" s="6">
        <f>(T106/U106)*100</f>
        <v>47.058823529411761</v>
      </c>
      <c r="W106" s="3">
        <v>6</v>
      </c>
      <c r="X106" s="6">
        <v>19</v>
      </c>
      <c r="Y106" s="6">
        <v>42</v>
      </c>
      <c r="Z106" s="6">
        <f>(X106/Y106)*100</f>
        <v>45.238095238095241</v>
      </c>
    </row>
    <row r="107" spans="3:26" x14ac:dyDescent="0.3">
      <c r="C107" s="3">
        <v>7</v>
      </c>
      <c r="D107" s="6">
        <v>8</v>
      </c>
      <c r="E107" s="6">
        <v>21</v>
      </c>
      <c r="F107" s="6">
        <f>(D107/E107)*100</f>
        <v>38.095238095238095</v>
      </c>
      <c r="G107" s="3">
        <v>7</v>
      </c>
      <c r="H107" s="6">
        <v>6</v>
      </c>
      <c r="I107" s="6">
        <v>10</v>
      </c>
      <c r="J107" s="6">
        <f>(H107/I107)*100</f>
        <v>60</v>
      </c>
      <c r="K107" s="6"/>
      <c r="L107" s="4"/>
      <c r="M107" s="4"/>
      <c r="N107" s="6"/>
      <c r="O107" s="3">
        <v>7</v>
      </c>
      <c r="P107" s="6">
        <v>4</v>
      </c>
      <c r="Q107" s="6">
        <v>21</v>
      </c>
      <c r="R107" s="6">
        <f>(P107/Q107)*100</f>
        <v>19.047619047619047</v>
      </c>
      <c r="S107" s="3"/>
      <c r="T107" s="6"/>
      <c r="U107" s="6"/>
      <c r="V107" s="6"/>
      <c r="W107" s="3">
        <v>7</v>
      </c>
      <c r="X107" s="6">
        <v>17</v>
      </c>
      <c r="Y107" s="6">
        <v>37</v>
      </c>
      <c r="Z107" s="6">
        <f>(X107/Y107)*100</f>
        <v>45.945945945945951</v>
      </c>
    </row>
    <row r="108" spans="3:26" x14ac:dyDescent="0.3">
      <c r="C108" s="3">
        <v>8</v>
      </c>
      <c r="D108" s="6">
        <v>8</v>
      </c>
      <c r="E108" s="6">
        <v>13</v>
      </c>
      <c r="F108" s="6">
        <f>(D108/E108)*100</f>
        <v>61.53846153846154</v>
      </c>
      <c r="G108" s="3">
        <v>8</v>
      </c>
      <c r="H108" s="6">
        <v>10</v>
      </c>
      <c r="I108" s="6">
        <v>18</v>
      </c>
      <c r="J108" s="6">
        <f>(H108/I108)*100</f>
        <v>55.555555555555557</v>
      </c>
      <c r="K108" s="6"/>
      <c r="L108" s="6"/>
      <c r="M108" s="6"/>
      <c r="N108" s="6"/>
      <c r="O108" s="3"/>
      <c r="P108" s="6"/>
      <c r="Q108" s="6"/>
      <c r="R108" s="6"/>
      <c r="S108" s="3"/>
      <c r="T108" s="6"/>
      <c r="U108" s="6"/>
      <c r="V108" s="6"/>
      <c r="W108" s="3">
        <v>8</v>
      </c>
      <c r="X108" s="6">
        <v>23</v>
      </c>
      <c r="Y108" s="6">
        <v>43</v>
      </c>
      <c r="Z108" s="6">
        <f>(X108/Y108)*100</f>
        <v>53.488372093023251</v>
      </c>
    </row>
    <row r="109" spans="3:26" x14ac:dyDescent="0.3">
      <c r="C109" s="3">
        <v>9</v>
      </c>
      <c r="D109" s="6">
        <v>5</v>
      </c>
      <c r="E109" s="6">
        <v>16</v>
      </c>
      <c r="F109" s="6">
        <f>(D109/E109)*100</f>
        <v>31.25</v>
      </c>
      <c r="G109" s="6"/>
      <c r="H109" s="6"/>
      <c r="I109" s="6"/>
      <c r="J109" s="6"/>
      <c r="K109" s="6"/>
      <c r="L109" s="6"/>
      <c r="M109" s="6"/>
      <c r="N109" s="6"/>
      <c r="O109" s="3"/>
      <c r="P109" s="6"/>
      <c r="Q109" s="6"/>
      <c r="R109" s="6"/>
      <c r="S109" s="6"/>
      <c r="T109" s="6"/>
      <c r="U109" s="6"/>
      <c r="V109" s="6"/>
      <c r="W109" s="3"/>
      <c r="X109" s="6"/>
      <c r="Y109" s="6"/>
      <c r="Z109" s="6"/>
    </row>
    <row r="110" spans="3:26" x14ac:dyDescent="0.3">
      <c r="C110" s="3">
        <v>10</v>
      </c>
      <c r="D110" s="6">
        <v>8</v>
      </c>
      <c r="E110" s="6">
        <v>17</v>
      </c>
      <c r="F110" s="6">
        <f>(D110/E110)*100</f>
        <v>47.058823529411761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3"/>
      <c r="X110" s="6"/>
      <c r="Y110" s="6"/>
      <c r="Z110" s="6"/>
    </row>
    <row r="111" spans="3:26" x14ac:dyDescent="0.3">
      <c r="C111" s="3">
        <v>11</v>
      </c>
      <c r="D111" s="6">
        <v>2</v>
      </c>
      <c r="E111" s="6">
        <v>14</v>
      </c>
      <c r="F111" s="6">
        <f>(D111/E111)*100</f>
        <v>14.285714285714285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3:26" x14ac:dyDescent="0.3">
      <c r="C112" s="3">
        <v>12</v>
      </c>
      <c r="D112" s="6">
        <v>1</v>
      </c>
      <c r="E112" s="6">
        <v>8</v>
      </c>
      <c r="F112" s="6">
        <f>(D112/E112)*100</f>
        <v>12.5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3:34" x14ac:dyDescent="0.3">
      <c r="C113" s="3" t="s">
        <v>26</v>
      </c>
      <c r="D113" s="3">
        <f>SUM(D101:D112)</f>
        <v>54</v>
      </c>
      <c r="E113" s="3">
        <f>SUM(E101:E112)</f>
        <v>146</v>
      </c>
      <c r="F113" s="3">
        <f>(D113/E113)*100</f>
        <v>36.986301369863014</v>
      </c>
      <c r="G113" s="3" t="s">
        <v>26</v>
      </c>
      <c r="H113" s="3">
        <f>SUM(H101:H112)</f>
        <v>58</v>
      </c>
      <c r="I113" s="3">
        <f>SUM(I101:I112)</f>
        <v>128</v>
      </c>
      <c r="J113" s="3">
        <f>(H113/I113)*100</f>
        <v>45.3125</v>
      </c>
      <c r="K113" s="3" t="s">
        <v>26</v>
      </c>
      <c r="L113" s="3">
        <f>SUM(L101:L112)</f>
        <v>38</v>
      </c>
      <c r="M113" s="3">
        <f>SUM(M101:M112)</f>
        <v>69</v>
      </c>
      <c r="N113" s="3">
        <f>(L113/M113)*100</f>
        <v>55.072463768115945</v>
      </c>
      <c r="O113" s="3" t="s">
        <v>26</v>
      </c>
      <c r="P113" s="3">
        <f>SUM(P101:P112)</f>
        <v>42</v>
      </c>
      <c r="Q113" s="3">
        <f>SUM(Q101:Q112)</f>
        <v>148</v>
      </c>
      <c r="R113" s="3">
        <f>(P113/Q113)*100</f>
        <v>28.378378378378379</v>
      </c>
      <c r="S113" s="3" t="s">
        <v>26</v>
      </c>
      <c r="T113" s="3">
        <f>SUM(T101:T112)</f>
        <v>48</v>
      </c>
      <c r="U113" s="3">
        <f>SUM(U101:U112)</f>
        <v>96</v>
      </c>
      <c r="V113" s="3">
        <f>(T113/U113)*100</f>
        <v>50</v>
      </c>
      <c r="W113" s="3" t="s">
        <v>26</v>
      </c>
      <c r="X113" s="3">
        <f>SUM(X101:X112)</f>
        <v>116</v>
      </c>
      <c r="Y113" s="3">
        <f>SUM(Y101:Y112)</f>
        <v>275</v>
      </c>
      <c r="Z113" s="3">
        <f>(X113/Y113)*100</f>
        <v>42.18181818181818</v>
      </c>
    </row>
    <row r="115" spans="3:34" x14ac:dyDescent="0.3">
      <c r="C115" s="45" t="s">
        <v>33</v>
      </c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7"/>
    </row>
    <row r="116" spans="3:34" x14ac:dyDescent="0.3">
      <c r="C116" s="39" t="s">
        <v>40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1"/>
      <c r="AG116" s="5" t="s">
        <v>1</v>
      </c>
      <c r="AH116" s="4">
        <f>AVERAGE(F130,J130,N130,R130,V130,Z130,AD130,AH130)</f>
        <v>5.1215794995557733</v>
      </c>
    </row>
    <row r="117" spans="3:34" x14ac:dyDescent="0.3">
      <c r="C117" s="4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4"/>
      <c r="AG117" s="5" t="s">
        <v>2</v>
      </c>
      <c r="AH117" s="4">
        <f>STDEV(F130,J130,N130,R130,V130,Z130,AD130,AH130)/SQRT(8)</f>
        <v>1.437196004603331</v>
      </c>
    </row>
    <row r="118" spans="3:34" x14ac:dyDescent="0.3">
      <c r="C118" s="34" t="s">
        <v>15</v>
      </c>
      <c r="D118" s="34"/>
      <c r="E118" s="34"/>
      <c r="F118" s="34"/>
      <c r="G118" s="34" t="s">
        <v>16</v>
      </c>
      <c r="H118" s="34"/>
      <c r="I118" s="34"/>
      <c r="J118" s="34"/>
      <c r="K118" s="34" t="s">
        <v>17</v>
      </c>
      <c r="L118" s="34"/>
      <c r="M118" s="34"/>
      <c r="N118" s="34"/>
      <c r="O118" s="34" t="s">
        <v>18</v>
      </c>
      <c r="P118" s="34"/>
      <c r="Q118" s="34"/>
      <c r="R118" s="34"/>
      <c r="S118" s="34" t="s">
        <v>19</v>
      </c>
      <c r="T118" s="34"/>
      <c r="U118" s="34"/>
      <c r="V118" s="34"/>
      <c r="W118" s="34" t="s">
        <v>8</v>
      </c>
      <c r="X118" s="34"/>
      <c r="Y118" s="34"/>
      <c r="Z118" s="34"/>
      <c r="AA118" s="34" t="s">
        <v>9</v>
      </c>
      <c r="AB118" s="34"/>
      <c r="AC118" s="34"/>
      <c r="AD118" s="34"/>
      <c r="AE118" s="34" t="s">
        <v>10</v>
      </c>
      <c r="AF118" s="34"/>
      <c r="AG118" s="34"/>
      <c r="AH118" s="34"/>
    </row>
    <row r="119" spans="3:34" x14ac:dyDescent="0.3">
      <c r="C119" s="3" t="s">
        <v>20</v>
      </c>
      <c r="D119" s="3" t="s">
        <v>27</v>
      </c>
      <c r="E119" s="3" t="s">
        <v>28</v>
      </c>
      <c r="F119" s="3" t="s">
        <v>25</v>
      </c>
      <c r="G119" s="3" t="s">
        <v>21</v>
      </c>
      <c r="H119" s="3" t="s">
        <v>27</v>
      </c>
      <c r="I119" s="3" t="s">
        <v>28</v>
      </c>
      <c r="J119" s="3" t="s">
        <v>25</v>
      </c>
      <c r="K119" s="3" t="s">
        <v>22</v>
      </c>
      <c r="L119" s="3" t="s">
        <v>27</v>
      </c>
      <c r="M119" s="3" t="s">
        <v>28</v>
      </c>
      <c r="N119" s="3" t="s">
        <v>25</v>
      </c>
      <c r="O119" s="3" t="s">
        <v>23</v>
      </c>
      <c r="P119" s="3" t="s">
        <v>27</v>
      </c>
      <c r="Q119" s="3" t="s">
        <v>28</v>
      </c>
      <c r="R119" s="3" t="s">
        <v>25</v>
      </c>
      <c r="S119" s="3" t="s">
        <v>24</v>
      </c>
      <c r="T119" s="3" t="s">
        <v>27</v>
      </c>
      <c r="U119" s="3" t="s">
        <v>28</v>
      </c>
      <c r="V119" s="3" t="s">
        <v>25</v>
      </c>
      <c r="W119" s="3" t="s">
        <v>31</v>
      </c>
      <c r="X119" s="3" t="s">
        <v>27</v>
      </c>
      <c r="Y119" s="3" t="s">
        <v>28</v>
      </c>
      <c r="Z119" s="3" t="s">
        <v>25</v>
      </c>
      <c r="AA119" s="3" t="s">
        <v>32</v>
      </c>
      <c r="AB119" s="3" t="s">
        <v>27</v>
      </c>
      <c r="AC119" s="3" t="s">
        <v>28</v>
      </c>
      <c r="AD119" s="3" t="s">
        <v>25</v>
      </c>
      <c r="AE119" s="3" t="s">
        <v>39</v>
      </c>
      <c r="AF119" s="3" t="s">
        <v>27</v>
      </c>
      <c r="AG119" s="3" t="s">
        <v>28</v>
      </c>
      <c r="AH119" s="3" t="s">
        <v>25</v>
      </c>
    </row>
    <row r="120" spans="3:34" x14ac:dyDescent="0.3">
      <c r="C120" s="3">
        <v>1</v>
      </c>
      <c r="D120" s="6">
        <v>2</v>
      </c>
      <c r="E120" s="6">
        <v>9</v>
      </c>
      <c r="F120" s="6">
        <f>(D120/E120)*100</f>
        <v>22.222222222222221</v>
      </c>
      <c r="G120" s="3">
        <v>1</v>
      </c>
      <c r="H120" s="6">
        <v>0</v>
      </c>
      <c r="I120" s="6">
        <v>7</v>
      </c>
      <c r="J120" s="6">
        <f>(H120/I120)*100</f>
        <v>0</v>
      </c>
      <c r="K120" s="3">
        <v>1</v>
      </c>
      <c r="L120" s="6">
        <v>0</v>
      </c>
      <c r="M120" s="6">
        <v>2</v>
      </c>
      <c r="N120" s="6">
        <f>(L120/M120)*100</f>
        <v>0</v>
      </c>
      <c r="O120" s="3">
        <v>1</v>
      </c>
      <c r="P120" s="6">
        <v>0</v>
      </c>
      <c r="Q120" s="6">
        <v>5</v>
      </c>
      <c r="R120" s="6">
        <f>(P120/Q120)*100</f>
        <v>0</v>
      </c>
      <c r="S120" s="3">
        <v>1</v>
      </c>
      <c r="T120" s="6">
        <v>0</v>
      </c>
      <c r="U120" s="6">
        <v>12</v>
      </c>
      <c r="V120" s="6">
        <f>(T120/U120)*100</f>
        <v>0</v>
      </c>
      <c r="W120" s="3">
        <v>1</v>
      </c>
      <c r="X120" s="6">
        <v>1</v>
      </c>
      <c r="Y120" s="6">
        <v>12</v>
      </c>
      <c r="Z120" s="6">
        <f>(X120/Y120)*100</f>
        <v>8.3333333333333321</v>
      </c>
      <c r="AA120" s="3">
        <v>1</v>
      </c>
      <c r="AB120" s="6">
        <v>0</v>
      </c>
      <c r="AC120" s="6">
        <v>4</v>
      </c>
      <c r="AD120" s="6">
        <f>(AB120/AC120)*100</f>
        <v>0</v>
      </c>
      <c r="AE120" s="3">
        <v>1</v>
      </c>
      <c r="AF120" s="6">
        <v>0</v>
      </c>
      <c r="AG120" s="6">
        <v>5</v>
      </c>
      <c r="AH120" s="6">
        <f>(AF120/AG120)*100</f>
        <v>0</v>
      </c>
    </row>
    <row r="121" spans="3:34" x14ac:dyDescent="0.3">
      <c r="C121" s="3">
        <v>2</v>
      </c>
      <c r="D121" s="6">
        <v>1</v>
      </c>
      <c r="E121" s="6">
        <v>8</v>
      </c>
      <c r="F121" s="6">
        <f>(D121/E121)*100</f>
        <v>12.5</v>
      </c>
      <c r="G121" s="3">
        <v>2</v>
      </c>
      <c r="H121" s="6">
        <v>0</v>
      </c>
      <c r="I121" s="6">
        <v>6</v>
      </c>
      <c r="J121" s="6">
        <f>(H121/I121)*100</f>
        <v>0</v>
      </c>
      <c r="K121" s="3">
        <v>2</v>
      </c>
      <c r="L121" s="6">
        <v>0</v>
      </c>
      <c r="M121" s="6">
        <v>4</v>
      </c>
      <c r="N121" s="6">
        <f>(L121/M121)*100</f>
        <v>0</v>
      </c>
      <c r="O121" s="3">
        <v>2</v>
      </c>
      <c r="P121" s="6">
        <v>2</v>
      </c>
      <c r="Q121" s="6">
        <v>9</v>
      </c>
      <c r="R121" s="6">
        <f>(P121/Q121)*100</f>
        <v>22.222222222222221</v>
      </c>
      <c r="S121" s="3">
        <v>2</v>
      </c>
      <c r="T121" s="6">
        <v>0</v>
      </c>
      <c r="U121" s="6">
        <v>9</v>
      </c>
      <c r="V121" s="6">
        <f>(T121/U121)*100</f>
        <v>0</v>
      </c>
      <c r="W121" s="3">
        <v>2</v>
      </c>
      <c r="X121" s="6">
        <v>0</v>
      </c>
      <c r="Y121" s="6">
        <v>6</v>
      </c>
      <c r="Z121" s="6">
        <f>(X121/Y121)*100</f>
        <v>0</v>
      </c>
      <c r="AA121" s="3">
        <v>2</v>
      </c>
      <c r="AB121" s="6">
        <v>0</v>
      </c>
      <c r="AC121" s="6">
        <v>7</v>
      </c>
      <c r="AD121" s="6">
        <f>(AB121/AC121)*100</f>
        <v>0</v>
      </c>
      <c r="AE121" s="3">
        <v>2</v>
      </c>
      <c r="AF121" s="6">
        <v>0</v>
      </c>
      <c r="AG121" s="6">
        <v>7</v>
      </c>
      <c r="AH121" s="6">
        <f>(AF121/AG121)*100</f>
        <v>0</v>
      </c>
    </row>
    <row r="122" spans="3:34" x14ac:dyDescent="0.3">
      <c r="C122" s="3">
        <v>3</v>
      </c>
      <c r="D122" s="6">
        <v>1</v>
      </c>
      <c r="E122" s="6">
        <v>4</v>
      </c>
      <c r="F122" s="6">
        <f>(D122/E122)*100</f>
        <v>25</v>
      </c>
      <c r="G122" s="3">
        <v>3</v>
      </c>
      <c r="H122" s="6">
        <v>1</v>
      </c>
      <c r="I122" s="6">
        <v>10</v>
      </c>
      <c r="J122" s="6">
        <f>(H122/I122)*100</f>
        <v>10</v>
      </c>
      <c r="K122" s="3">
        <v>3</v>
      </c>
      <c r="L122" s="6">
        <v>0</v>
      </c>
      <c r="M122" s="6">
        <v>6</v>
      </c>
      <c r="N122" s="6">
        <f>(L122/M122)*100</f>
        <v>0</v>
      </c>
      <c r="O122" s="3">
        <v>3</v>
      </c>
      <c r="P122" s="6">
        <v>0</v>
      </c>
      <c r="Q122" s="6">
        <v>8</v>
      </c>
      <c r="R122" s="6">
        <f>(P122/Q122)*100</f>
        <v>0</v>
      </c>
      <c r="S122" s="3">
        <v>3</v>
      </c>
      <c r="T122" s="6">
        <v>1</v>
      </c>
      <c r="U122" s="6">
        <v>6</v>
      </c>
      <c r="V122" s="6">
        <f>(T122/U122)*100</f>
        <v>16.666666666666664</v>
      </c>
      <c r="W122" s="3">
        <v>3</v>
      </c>
      <c r="X122" s="6">
        <v>1</v>
      </c>
      <c r="Y122" s="6">
        <v>10</v>
      </c>
      <c r="Z122" s="6">
        <f>(X122/Y122)*100</f>
        <v>10</v>
      </c>
      <c r="AA122" s="3">
        <v>3</v>
      </c>
      <c r="AB122" s="6">
        <v>0</v>
      </c>
      <c r="AC122" s="6">
        <v>6</v>
      </c>
      <c r="AD122" s="6">
        <f>(AB122/AC122)*100</f>
        <v>0</v>
      </c>
      <c r="AE122" s="3">
        <v>3</v>
      </c>
      <c r="AF122" s="6">
        <v>0</v>
      </c>
      <c r="AG122" s="6">
        <v>4</v>
      </c>
      <c r="AH122" s="6">
        <f>(AF122/AG122)*100</f>
        <v>0</v>
      </c>
    </row>
    <row r="123" spans="3:34" x14ac:dyDescent="0.3">
      <c r="C123" s="3">
        <v>4</v>
      </c>
      <c r="D123" s="6">
        <v>0</v>
      </c>
      <c r="E123" s="6">
        <v>9</v>
      </c>
      <c r="F123" s="6">
        <f>(D123/E123)*100</f>
        <v>0</v>
      </c>
      <c r="G123" s="3">
        <v>4</v>
      </c>
      <c r="H123" s="6">
        <v>1</v>
      </c>
      <c r="I123" s="6">
        <v>8</v>
      </c>
      <c r="J123" s="6">
        <f>(H123/I123)*100</f>
        <v>12.5</v>
      </c>
      <c r="K123" s="3">
        <v>4</v>
      </c>
      <c r="L123" s="6">
        <v>0</v>
      </c>
      <c r="M123" s="6">
        <v>6</v>
      </c>
      <c r="N123" s="6">
        <f>(L123/M123)*100</f>
        <v>0</v>
      </c>
      <c r="O123" s="3">
        <v>4</v>
      </c>
      <c r="P123" s="6">
        <v>1</v>
      </c>
      <c r="Q123" s="6">
        <v>9</v>
      </c>
      <c r="R123" s="6">
        <f>(P123/Q123)*100</f>
        <v>11.111111111111111</v>
      </c>
      <c r="S123" s="3">
        <v>4</v>
      </c>
      <c r="T123" s="6">
        <v>1</v>
      </c>
      <c r="U123" s="6">
        <v>7</v>
      </c>
      <c r="V123" s="6">
        <f>(T123/U123)*100</f>
        <v>14.285714285714285</v>
      </c>
      <c r="W123" s="3">
        <v>4</v>
      </c>
      <c r="X123" s="6">
        <v>1</v>
      </c>
      <c r="Y123" s="6">
        <v>9</v>
      </c>
      <c r="Z123" s="6">
        <f>(X123/Y123)*100</f>
        <v>11.111111111111111</v>
      </c>
      <c r="AA123" s="3">
        <v>4</v>
      </c>
      <c r="AB123" s="6">
        <v>0</v>
      </c>
      <c r="AC123" s="6">
        <v>6</v>
      </c>
      <c r="AD123" s="6">
        <f>(AB123/AC123)*100</f>
        <v>0</v>
      </c>
      <c r="AE123" s="3">
        <v>4</v>
      </c>
      <c r="AF123" s="6">
        <v>0</v>
      </c>
      <c r="AG123" s="6">
        <v>4</v>
      </c>
      <c r="AH123" s="6">
        <f>(AF123/AG123)*100</f>
        <v>0</v>
      </c>
    </row>
    <row r="124" spans="3:34" x14ac:dyDescent="0.3">
      <c r="C124" s="3">
        <v>5</v>
      </c>
      <c r="D124" s="6">
        <v>0</v>
      </c>
      <c r="E124" s="6">
        <v>4</v>
      </c>
      <c r="F124" s="6">
        <f>(D124/E124)*100</f>
        <v>0</v>
      </c>
      <c r="G124" s="3">
        <v>5</v>
      </c>
      <c r="H124" s="6">
        <v>0</v>
      </c>
      <c r="I124" s="6">
        <v>11</v>
      </c>
      <c r="J124" s="6">
        <f>(H124/I124)*100</f>
        <v>0</v>
      </c>
      <c r="K124" s="3">
        <v>5</v>
      </c>
      <c r="L124" s="6">
        <v>0</v>
      </c>
      <c r="M124" s="6">
        <v>3</v>
      </c>
      <c r="N124" s="6">
        <f>(L124/M124)*100</f>
        <v>0</v>
      </c>
      <c r="O124" s="3">
        <v>5</v>
      </c>
      <c r="P124" s="6">
        <v>0</v>
      </c>
      <c r="Q124" s="6">
        <v>8</v>
      </c>
      <c r="R124" s="6">
        <f>(P124/Q124)*100</f>
        <v>0</v>
      </c>
      <c r="S124" s="3">
        <v>5</v>
      </c>
      <c r="T124" s="6">
        <v>0</v>
      </c>
      <c r="U124" s="6">
        <v>7</v>
      </c>
      <c r="V124" s="6">
        <f>(T124/U124)*100</f>
        <v>0</v>
      </c>
      <c r="W124" s="3">
        <v>5</v>
      </c>
      <c r="X124" s="6">
        <v>0</v>
      </c>
      <c r="Y124" s="6">
        <v>12</v>
      </c>
      <c r="Z124" s="6">
        <f>(X124/Y124)*100</f>
        <v>0</v>
      </c>
      <c r="AA124" s="3">
        <v>5</v>
      </c>
      <c r="AB124" s="6">
        <v>0</v>
      </c>
      <c r="AC124" s="6">
        <v>7</v>
      </c>
      <c r="AD124" s="6">
        <f>(AB124/AC124)*100</f>
        <v>0</v>
      </c>
      <c r="AE124" s="3">
        <v>5</v>
      </c>
      <c r="AF124" s="6">
        <v>0</v>
      </c>
      <c r="AG124" s="6">
        <v>9</v>
      </c>
      <c r="AH124" s="6">
        <f>(AF124/AG124)*100</f>
        <v>0</v>
      </c>
    </row>
    <row r="125" spans="3:34" x14ac:dyDescent="0.3">
      <c r="C125" s="3">
        <v>6</v>
      </c>
      <c r="D125" s="6">
        <v>1</v>
      </c>
      <c r="E125" s="6">
        <v>5</v>
      </c>
      <c r="F125" s="6">
        <f>(D125/E125)*100</f>
        <v>20</v>
      </c>
      <c r="G125" s="3">
        <v>6</v>
      </c>
      <c r="H125" s="6">
        <v>0</v>
      </c>
      <c r="I125" s="6">
        <v>4</v>
      </c>
      <c r="J125" s="6">
        <f>(H125/I125)*100</f>
        <v>0</v>
      </c>
      <c r="K125" s="3">
        <v>6</v>
      </c>
      <c r="L125" s="6">
        <v>0</v>
      </c>
      <c r="M125" s="6">
        <v>3</v>
      </c>
      <c r="N125" s="6">
        <f>(L125/M125)*100</f>
        <v>0</v>
      </c>
      <c r="O125" s="3">
        <v>6</v>
      </c>
      <c r="P125" s="6">
        <v>0</v>
      </c>
      <c r="Q125" s="6">
        <v>4</v>
      </c>
      <c r="R125" s="6">
        <f>(P125/Q125)*100</f>
        <v>0</v>
      </c>
      <c r="S125" s="3"/>
      <c r="T125" s="6"/>
      <c r="U125" s="6"/>
      <c r="V125" s="6"/>
      <c r="W125" s="3">
        <v>6</v>
      </c>
      <c r="X125" s="6">
        <v>0</v>
      </c>
      <c r="Y125" s="6">
        <v>4</v>
      </c>
      <c r="Z125" s="6">
        <f>(X125/Y125)*100</f>
        <v>0</v>
      </c>
      <c r="AA125" s="3">
        <v>6</v>
      </c>
      <c r="AB125" s="6">
        <v>0</v>
      </c>
      <c r="AC125" s="6">
        <v>6</v>
      </c>
      <c r="AD125" s="6">
        <f>(AB125/AC125)*100</f>
        <v>0</v>
      </c>
      <c r="AE125" s="3">
        <v>6</v>
      </c>
      <c r="AF125" s="6">
        <v>0</v>
      </c>
      <c r="AG125" s="6">
        <v>10</v>
      </c>
      <c r="AH125" s="6">
        <f>(AF125/AG125)*100</f>
        <v>0</v>
      </c>
    </row>
    <row r="126" spans="3:34" x14ac:dyDescent="0.3">
      <c r="C126" s="3">
        <v>7</v>
      </c>
      <c r="D126" s="6">
        <v>1</v>
      </c>
      <c r="E126" s="6">
        <v>9</v>
      </c>
      <c r="F126" s="6">
        <f>(D126/E126)*100</f>
        <v>11.111111111111111</v>
      </c>
      <c r="G126" s="3">
        <v>7</v>
      </c>
      <c r="H126" s="6">
        <v>1</v>
      </c>
      <c r="I126" s="6">
        <v>5</v>
      </c>
      <c r="J126" s="6">
        <f>(H126/I126)*100</f>
        <v>20</v>
      </c>
      <c r="K126" s="3">
        <v>7</v>
      </c>
      <c r="L126" s="6">
        <v>2</v>
      </c>
      <c r="M126" s="6">
        <v>3</v>
      </c>
      <c r="N126" s="6">
        <f>(L126/M126)*100</f>
        <v>66.666666666666657</v>
      </c>
      <c r="O126" s="3">
        <v>7</v>
      </c>
      <c r="P126" s="6">
        <v>0</v>
      </c>
      <c r="Q126" s="6">
        <v>7</v>
      </c>
      <c r="R126" s="6">
        <f>(P126/Q126)*100</f>
        <v>0</v>
      </c>
      <c r="S126" s="3"/>
      <c r="T126" s="6"/>
      <c r="U126" s="6"/>
      <c r="V126" s="6"/>
      <c r="W126" s="3">
        <v>7</v>
      </c>
      <c r="X126" s="6">
        <v>0</v>
      </c>
      <c r="Y126" s="6">
        <v>5</v>
      </c>
      <c r="Z126" s="6">
        <f>(X126/Y126)*100</f>
        <v>0</v>
      </c>
      <c r="AA126" s="3"/>
      <c r="AB126" s="6"/>
      <c r="AC126" s="6"/>
      <c r="AD126" s="6"/>
      <c r="AE126" s="3">
        <v>7</v>
      </c>
      <c r="AF126" s="6">
        <v>0</v>
      </c>
      <c r="AG126" s="6">
        <v>7</v>
      </c>
      <c r="AH126" s="6">
        <f>(AF126/AG126)*100</f>
        <v>0</v>
      </c>
    </row>
    <row r="127" spans="3:34" x14ac:dyDescent="0.3">
      <c r="C127" s="3">
        <v>8</v>
      </c>
      <c r="D127" s="6">
        <v>1</v>
      </c>
      <c r="E127" s="6">
        <v>10</v>
      </c>
      <c r="F127" s="6">
        <f>(D127/E127)*100</f>
        <v>10</v>
      </c>
      <c r="G127" s="3">
        <v>8</v>
      </c>
      <c r="H127" s="6">
        <v>0</v>
      </c>
      <c r="I127" s="6">
        <v>11</v>
      </c>
      <c r="J127" s="6">
        <f>(H127/I127)*100</f>
        <v>0</v>
      </c>
      <c r="K127" s="3"/>
      <c r="L127" s="6"/>
      <c r="M127" s="6"/>
      <c r="N127" s="6"/>
      <c r="O127" s="3"/>
      <c r="P127" s="6"/>
      <c r="Q127" s="6"/>
      <c r="R127" s="6"/>
      <c r="S127" s="6"/>
      <c r="T127" s="6"/>
      <c r="U127" s="6"/>
      <c r="V127" s="6"/>
      <c r="W127" s="3"/>
      <c r="X127" s="6"/>
      <c r="Y127" s="6"/>
      <c r="Z127" s="6"/>
      <c r="AA127" s="3"/>
      <c r="AB127" s="6"/>
      <c r="AC127" s="6"/>
      <c r="AD127" s="6"/>
      <c r="AE127" s="3"/>
      <c r="AF127" s="6"/>
      <c r="AG127" s="6"/>
      <c r="AH127" s="6"/>
    </row>
    <row r="128" spans="3:34" x14ac:dyDescent="0.3">
      <c r="C128" s="3">
        <v>9</v>
      </c>
      <c r="D128" s="6">
        <v>1</v>
      </c>
      <c r="E128" s="6">
        <v>10</v>
      </c>
      <c r="F128" s="6">
        <f>(D128/E128)*100</f>
        <v>10</v>
      </c>
      <c r="G128" s="3"/>
      <c r="H128" s="6"/>
      <c r="I128" s="6"/>
      <c r="J128" s="6"/>
      <c r="K128" s="3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3"/>
      <c r="AB128" s="6"/>
      <c r="AC128" s="6"/>
      <c r="AD128" s="6"/>
      <c r="AE128" s="6"/>
      <c r="AF128" s="6"/>
      <c r="AG128" s="6"/>
      <c r="AH128" s="6"/>
    </row>
    <row r="129" spans="3:34" x14ac:dyDescent="0.3">
      <c r="C129" s="3">
        <v>10</v>
      </c>
      <c r="D129" s="6">
        <v>1</v>
      </c>
      <c r="E129" s="6">
        <v>3</v>
      </c>
      <c r="F129" s="6">
        <f>(D129/E129)*100</f>
        <v>33.333333333333329</v>
      </c>
      <c r="G129" s="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3:34" x14ac:dyDescent="0.3">
      <c r="C130" s="3" t="s">
        <v>26</v>
      </c>
      <c r="D130" s="3">
        <f>SUM(D120:D129)</f>
        <v>9</v>
      </c>
      <c r="E130" s="3">
        <f>SUM(E120:E129)</f>
        <v>71</v>
      </c>
      <c r="F130" s="3">
        <f>(D130/E130)*100</f>
        <v>12.676056338028168</v>
      </c>
      <c r="G130" s="3" t="s">
        <v>26</v>
      </c>
      <c r="H130" s="3">
        <f>SUM(H120:H129)</f>
        <v>3</v>
      </c>
      <c r="I130" s="3">
        <f>SUM(I120:I129)</f>
        <v>62</v>
      </c>
      <c r="J130" s="3">
        <f>(H130/I130)*100</f>
        <v>4.838709677419355</v>
      </c>
      <c r="K130" s="3" t="s">
        <v>26</v>
      </c>
      <c r="L130" s="3">
        <f>SUM(L120:L129)</f>
        <v>2</v>
      </c>
      <c r="M130" s="3">
        <f>SUM(M120:M129)</f>
        <v>27</v>
      </c>
      <c r="N130" s="3">
        <f>(L130/M130)*100</f>
        <v>7.4074074074074066</v>
      </c>
      <c r="O130" s="3" t="s">
        <v>26</v>
      </c>
      <c r="P130" s="3">
        <f>SUM(P120:P129)</f>
        <v>3</v>
      </c>
      <c r="Q130" s="3">
        <f>SUM(Q120:Q129)</f>
        <v>50</v>
      </c>
      <c r="R130" s="3">
        <f>(P130/Q130)*100</f>
        <v>6</v>
      </c>
      <c r="S130" s="3" t="s">
        <v>26</v>
      </c>
      <c r="T130" s="3">
        <f>SUM(T120:T129)</f>
        <v>2</v>
      </c>
      <c r="U130" s="3">
        <f>SUM(U120:U129)</f>
        <v>41</v>
      </c>
      <c r="V130" s="3">
        <f>(T130/U130)*100</f>
        <v>4.8780487804878048</v>
      </c>
      <c r="W130" s="3" t="s">
        <v>26</v>
      </c>
      <c r="X130" s="3">
        <f>SUM(X120:X129)</f>
        <v>3</v>
      </c>
      <c r="Y130" s="3">
        <f>SUM(Y120:Y129)</f>
        <v>58</v>
      </c>
      <c r="Z130" s="3">
        <f>(X130/Y130)*100</f>
        <v>5.1724137931034484</v>
      </c>
      <c r="AA130" s="3" t="s">
        <v>26</v>
      </c>
      <c r="AB130" s="3">
        <f>SUM(AB120:AB129)</f>
        <v>0</v>
      </c>
      <c r="AC130" s="3">
        <f>SUM(AC120:AC129)</f>
        <v>36</v>
      </c>
      <c r="AD130" s="3">
        <f>(AB130/AC130)*100</f>
        <v>0</v>
      </c>
      <c r="AE130" s="3" t="s">
        <v>26</v>
      </c>
      <c r="AF130" s="3">
        <f>SUM(AF120:AF129)</f>
        <v>0</v>
      </c>
      <c r="AG130" s="3">
        <f>SUM(AG120:AG129)</f>
        <v>46</v>
      </c>
      <c r="AH130" s="3">
        <f>(AF130/AG130)*100</f>
        <v>0</v>
      </c>
    </row>
    <row r="132" spans="3:34" x14ac:dyDescent="0.3">
      <c r="C132" s="6"/>
      <c r="D132" s="35" t="s">
        <v>13</v>
      </c>
      <c r="E132" s="35"/>
      <c r="F132" s="35"/>
      <c r="G132" s="35"/>
      <c r="H132" s="36" t="s">
        <v>14</v>
      </c>
      <c r="I132" s="37"/>
    </row>
    <row r="133" spans="3:34" x14ac:dyDescent="0.3">
      <c r="C133" s="3" t="s">
        <v>41</v>
      </c>
      <c r="D133" s="3" t="s">
        <v>46</v>
      </c>
      <c r="E133" s="3" t="s">
        <v>45</v>
      </c>
      <c r="F133" s="3" t="s">
        <v>42</v>
      </c>
      <c r="G133" s="3" t="s">
        <v>43</v>
      </c>
      <c r="H133" s="3" t="s">
        <v>43</v>
      </c>
      <c r="I133" s="3" t="s">
        <v>44</v>
      </c>
    </row>
    <row r="134" spans="3:34" x14ac:dyDescent="0.3">
      <c r="C134" s="3">
        <v>1</v>
      </c>
      <c r="D134" s="6">
        <v>98.671096345514954</v>
      </c>
      <c r="E134" s="6">
        <v>70.558375634517773</v>
      </c>
      <c r="F134" s="6">
        <v>44.059405940594061</v>
      </c>
      <c r="G134" s="6">
        <v>19.047619047619047</v>
      </c>
      <c r="H134" s="6">
        <v>36.986301369863014</v>
      </c>
      <c r="I134" s="6">
        <v>12.676056338028168</v>
      </c>
    </row>
    <row r="135" spans="3:34" x14ac:dyDescent="0.3">
      <c r="C135" s="3">
        <v>2</v>
      </c>
      <c r="D135" s="6">
        <v>98.095238095238088</v>
      </c>
      <c r="E135" s="6">
        <v>83.333333333333343</v>
      </c>
      <c r="F135" s="6">
        <v>46.666666666666664</v>
      </c>
      <c r="G135" s="6">
        <v>19.35483870967742</v>
      </c>
      <c r="H135" s="6">
        <v>45.3125</v>
      </c>
      <c r="I135" s="6">
        <v>4.838709677419355</v>
      </c>
    </row>
    <row r="136" spans="3:34" x14ac:dyDescent="0.3">
      <c r="C136" s="3">
        <v>3</v>
      </c>
      <c r="D136" s="6">
        <v>93.402777777777786</v>
      </c>
      <c r="E136" s="6">
        <v>76.777251184834128</v>
      </c>
      <c r="F136" s="6">
        <v>85.1528384279476</v>
      </c>
      <c r="G136" s="6">
        <v>1.7751479289940828</v>
      </c>
      <c r="H136" s="6">
        <v>55.072463768115945</v>
      </c>
      <c r="I136" s="6">
        <v>7.4074074074074066</v>
      </c>
    </row>
    <row r="137" spans="3:34" x14ac:dyDescent="0.3">
      <c r="C137" s="3">
        <v>4</v>
      </c>
      <c r="D137" s="6">
        <v>94.968553459119505</v>
      </c>
      <c r="E137" s="6">
        <v>73.877551020408163</v>
      </c>
      <c r="F137" s="6">
        <v>44.230769230769226</v>
      </c>
      <c r="G137" s="6">
        <v>2.4875621890547266</v>
      </c>
      <c r="H137" s="6">
        <v>28.378378378378379</v>
      </c>
      <c r="I137" s="6">
        <v>6</v>
      </c>
    </row>
    <row r="138" spans="3:34" x14ac:dyDescent="0.3">
      <c r="C138" s="3">
        <v>5</v>
      </c>
      <c r="D138" s="6">
        <v>88.095238095238088</v>
      </c>
      <c r="E138" s="6">
        <v>62.5</v>
      </c>
      <c r="F138" s="6">
        <v>42.307692307692307</v>
      </c>
      <c r="G138" s="6">
        <v>0.48543689320388345</v>
      </c>
      <c r="H138" s="6">
        <v>50</v>
      </c>
      <c r="I138" s="6">
        <v>4.8780487804878048</v>
      </c>
    </row>
    <row r="139" spans="3:34" x14ac:dyDescent="0.3">
      <c r="C139" s="3">
        <v>6</v>
      </c>
      <c r="D139" s="6"/>
      <c r="E139" s="6"/>
      <c r="F139" s="6">
        <v>62.80193236714976</v>
      </c>
      <c r="G139" s="6">
        <v>1.25</v>
      </c>
      <c r="H139" s="6">
        <v>42.18181818181818</v>
      </c>
      <c r="I139" s="6">
        <v>5.1724137931034484</v>
      </c>
    </row>
    <row r="140" spans="3:34" x14ac:dyDescent="0.3">
      <c r="C140" s="3">
        <v>7</v>
      </c>
      <c r="D140" s="6"/>
      <c r="E140" s="6"/>
      <c r="F140" s="6">
        <v>50.239234449760758</v>
      </c>
      <c r="G140" s="6"/>
      <c r="H140" s="6"/>
      <c r="I140" s="6">
        <v>0</v>
      </c>
    </row>
    <row r="141" spans="3:34" x14ac:dyDescent="0.3">
      <c r="C141" s="3">
        <v>8</v>
      </c>
      <c r="D141" s="6"/>
      <c r="E141" s="6"/>
      <c r="F141" s="6"/>
      <c r="G141" s="6"/>
      <c r="H141" s="6"/>
      <c r="I141" s="6">
        <v>0</v>
      </c>
    </row>
    <row r="142" spans="3:34" x14ac:dyDescent="0.3">
      <c r="C142" s="3" t="s">
        <v>1</v>
      </c>
      <c r="D142" s="3">
        <v>94.646580754577684</v>
      </c>
      <c r="E142" s="3">
        <v>73.409302234618693</v>
      </c>
      <c r="F142" s="3">
        <v>53.636934198654338</v>
      </c>
      <c r="G142" s="3">
        <v>7.4001007947581927</v>
      </c>
      <c r="H142" s="3">
        <v>42.988576949695918</v>
      </c>
      <c r="I142" s="3">
        <v>5.1215794995557733</v>
      </c>
    </row>
    <row r="143" spans="3:34" x14ac:dyDescent="0.3">
      <c r="C143" s="3" t="s">
        <v>2</v>
      </c>
      <c r="D143" s="3">
        <v>1.9060530698623939</v>
      </c>
      <c r="E143" s="3">
        <v>3.4437580346935337</v>
      </c>
      <c r="F143" s="3">
        <v>5.4322076405089028</v>
      </c>
      <c r="G143" s="3">
        <v>3.7416123396956049</v>
      </c>
      <c r="H143" s="3">
        <v>3.8760678800110098</v>
      </c>
      <c r="I143" s="3">
        <v>1.437196004603331</v>
      </c>
    </row>
    <row r="145" spans="2:14" x14ac:dyDescent="0.3">
      <c r="B145" s="2" t="s">
        <v>229</v>
      </c>
      <c r="C145" s="33" t="s">
        <v>34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</row>
    <row r="146" spans="2:14" x14ac:dyDescent="0.3">
      <c r="C146" s="4"/>
      <c r="D146" s="6" t="s">
        <v>0</v>
      </c>
      <c r="E146" s="6" t="s">
        <v>3</v>
      </c>
      <c r="F146" s="7" t="s">
        <v>4</v>
      </c>
      <c r="G146" s="6" t="s">
        <v>5</v>
      </c>
      <c r="H146" s="6" t="s">
        <v>6</v>
      </c>
      <c r="I146" s="6" t="s">
        <v>7</v>
      </c>
      <c r="J146" s="7" t="s">
        <v>8</v>
      </c>
      <c r="K146" s="6" t="s">
        <v>9</v>
      </c>
      <c r="L146" s="6" t="s">
        <v>10</v>
      </c>
      <c r="M146" s="3" t="s">
        <v>1</v>
      </c>
      <c r="N146" s="3" t="s">
        <v>2</v>
      </c>
    </row>
    <row r="147" spans="2:14" x14ac:dyDescent="0.3">
      <c r="C147" s="49" t="s">
        <v>48</v>
      </c>
      <c r="D147" s="7">
        <v>0</v>
      </c>
      <c r="E147" s="6">
        <v>0.72599999999999998</v>
      </c>
      <c r="F147" s="6">
        <v>0.76300000000000001</v>
      </c>
      <c r="G147" s="6">
        <v>0.61499999999999999</v>
      </c>
      <c r="H147" s="6">
        <v>0.63700000000000001</v>
      </c>
      <c r="I147" s="6">
        <v>0.753</v>
      </c>
      <c r="J147" s="6">
        <v>1.27</v>
      </c>
      <c r="K147" s="6">
        <v>0.61199999999999999</v>
      </c>
      <c r="L147" s="6">
        <v>0.59899999999999998</v>
      </c>
      <c r="M147" s="7">
        <f>AVERAGE(E147:L147)</f>
        <v>0.74687500000000007</v>
      </c>
      <c r="N147" s="7">
        <f>STDEV(E147:L147)/SQRT(8)</f>
        <v>7.8366683313582958E-2</v>
      </c>
    </row>
    <row r="148" spans="2:14" x14ac:dyDescent="0.3">
      <c r="C148" s="49"/>
      <c r="D148" s="7">
        <v>0.5</v>
      </c>
      <c r="E148" s="6">
        <v>1.492</v>
      </c>
      <c r="F148" s="6">
        <v>0.95499999999999996</v>
      </c>
      <c r="G148" s="6">
        <v>0.70499999999999996</v>
      </c>
      <c r="H148" s="6">
        <v>0.69799999999999995</v>
      </c>
      <c r="I148" s="6">
        <v>2.56</v>
      </c>
      <c r="J148" s="6">
        <v>1.5169999999999999</v>
      </c>
      <c r="K148" s="6">
        <v>1.1419999999999999</v>
      </c>
      <c r="L148" s="6">
        <v>1.4450000000000001</v>
      </c>
      <c r="M148" s="7">
        <f>AVERAGE(E148:L148)</f>
        <v>1.3142499999999999</v>
      </c>
      <c r="N148" s="7">
        <f>STDEV(E148:L148)/SQRT(8)</f>
        <v>0.21344836695824806</v>
      </c>
    </row>
    <row r="149" spans="2:14" x14ac:dyDescent="0.3">
      <c r="C149" s="49"/>
      <c r="D149" s="7">
        <v>1.0009999999999999</v>
      </c>
      <c r="E149" s="6">
        <v>2.5670000000000002</v>
      </c>
      <c r="F149" s="6">
        <v>1.635</v>
      </c>
      <c r="G149" s="6">
        <v>1.04</v>
      </c>
      <c r="H149" s="6">
        <v>0.876</v>
      </c>
      <c r="I149" s="6">
        <v>13.712</v>
      </c>
      <c r="J149" s="6">
        <v>2.2410000000000001</v>
      </c>
      <c r="K149" s="6">
        <v>4.9139999999999997</v>
      </c>
      <c r="L149" s="6">
        <v>5.758</v>
      </c>
      <c r="M149" s="7">
        <f>AVERAGE(E149:L149)</f>
        <v>4.0928750000000003</v>
      </c>
      <c r="N149" s="7">
        <f>STDEV(E149:L149)/SQRT(8)</f>
        <v>1.5085569551904796</v>
      </c>
    </row>
    <row r="150" spans="2:14" x14ac:dyDescent="0.3">
      <c r="C150" s="49"/>
      <c r="D150" s="7">
        <v>1.5009999999999999</v>
      </c>
      <c r="E150" s="6">
        <v>3.7829999999999999</v>
      </c>
      <c r="F150" s="6">
        <v>2.4409999999999998</v>
      </c>
      <c r="G150" s="6">
        <v>1.5669999999999999</v>
      </c>
      <c r="H150" s="6">
        <v>1.014</v>
      </c>
      <c r="I150" s="6">
        <v>24.73</v>
      </c>
      <c r="J150" s="6">
        <v>3.2919999999999998</v>
      </c>
      <c r="K150" s="6">
        <v>8.8350000000000009</v>
      </c>
      <c r="L150" s="6">
        <v>11.819000000000001</v>
      </c>
      <c r="M150" s="7">
        <f>AVERAGE(E150:L150)</f>
        <v>7.1851250000000002</v>
      </c>
      <c r="N150" s="7">
        <f>STDEV(E150:L150)/SQRT(8)</f>
        <v>2.8375707507699248</v>
      </c>
    </row>
    <row r="151" spans="2:14" x14ac:dyDescent="0.3">
      <c r="C151" s="49"/>
      <c r="D151" s="7">
        <v>2.0009999999999999</v>
      </c>
      <c r="E151" s="6">
        <v>5.14</v>
      </c>
      <c r="F151" s="6">
        <v>3.2519999999999998</v>
      </c>
      <c r="G151" s="6">
        <v>2.0129999999999999</v>
      </c>
      <c r="H151" s="6">
        <v>1.304</v>
      </c>
      <c r="I151" s="6">
        <v>34.155000000000001</v>
      </c>
      <c r="J151" s="6">
        <v>5.4870000000000001</v>
      </c>
      <c r="K151" s="6">
        <v>12.817</v>
      </c>
      <c r="L151" s="6">
        <v>17.696000000000002</v>
      </c>
      <c r="M151" s="7">
        <f>AVERAGE(E151:L151)</f>
        <v>10.233000000000001</v>
      </c>
      <c r="N151" s="7">
        <f>STDEV(E151:L151)/SQRT(8)</f>
        <v>3.9621613780504052</v>
      </c>
    </row>
    <row r="152" spans="2:14" x14ac:dyDescent="0.3">
      <c r="C152" s="49"/>
      <c r="D152" s="7">
        <v>2.5009999999999999</v>
      </c>
      <c r="E152" s="6">
        <v>7.6360000000000001</v>
      </c>
      <c r="F152" s="6">
        <v>4.1769999999999996</v>
      </c>
      <c r="G152" s="6">
        <v>2.42</v>
      </c>
      <c r="H152" s="6">
        <v>1.843</v>
      </c>
      <c r="I152" s="6">
        <v>42.713999999999999</v>
      </c>
      <c r="J152" s="6">
        <v>7.6710000000000003</v>
      </c>
      <c r="K152" s="6">
        <v>16.411000000000001</v>
      </c>
      <c r="L152" s="6">
        <v>23.251000000000001</v>
      </c>
      <c r="M152" s="7">
        <f>AVERAGE(E152:L152)</f>
        <v>13.265375000000001</v>
      </c>
      <c r="N152" s="7">
        <f>STDEV(E152:L152)/SQRT(8)</f>
        <v>4.9470543939135423</v>
      </c>
    </row>
    <row r="153" spans="2:14" x14ac:dyDescent="0.3">
      <c r="C153" s="49"/>
      <c r="D153" s="7">
        <v>3.0009999999999999</v>
      </c>
      <c r="E153" s="6">
        <v>11.388999999999999</v>
      </c>
      <c r="F153" s="6">
        <v>5.1280000000000001</v>
      </c>
      <c r="G153" s="6">
        <v>2.7490000000000001</v>
      </c>
      <c r="H153" s="6">
        <v>2.7370000000000001</v>
      </c>
      <c r="I153" s="6">
        <v>51.738999999999997</v>
      </c>
      <c r="J153" s="6">
        <v>10.006</v>
      </c>
      <c r="K153" s="6">
        <v>20.141999999999999</v>
      </c>
      <c r="L153" s="6">
        <v>28.096</v>
      </c>
      <c r="M153" s="7">
        <f>AVERAGE(E153:L153)</f>
        <v>16.498249999999999</v>
      </c>
      <c r="N153" s="7">
        <f>STDEV(E153:L153)/SQRT(8)</f>
        <v>5.9245936983958165</v>
      </c>
    </row>
    <row r="154" spans="2:14" x14ac:dyDescent="0.3">
      <c r="C154" s="49"/>
      <c r="D154" s="7">
        <v>3.5019999999999998</v>
      </c>
      <c r="E154" s="6">
        <v>15.138</v>
      </c>
      <c r="F154" s="6">
        <v>6.7190000000000003</v>
      </c>
      <c r="G154" s="6">
        <v>3.528</v>
      </c>
      <c r="H154" s="6">
        <v>4.9189999999999996</v>
      </c>
      <c r="I154" s="6">
        <v>62.613</v>
      </c>
      <c r="J154" s="6">
        <v>12.538</v>
      </c>
      <c r="K154" s="6">
        <v>25.087</v>
      </c>
      <c r="L154" s="6">
        <v>32.865000000000002</v>
      </c>
      <c r="M154" s="7">
        <f>AVERAGE(E154:L154)</f>
        <v>20.425875000000001</v>
      </c>
      <c r="N154" s="7">
        <f>STDEV(E154:L154)/SQRT(8)</f>
        <v>7.0207236614120276</v>
      </c>
    </row>
    <row r="155" spans="2:14" x14ac:dyDescent="0.3">
      <c r="C155" s="49"/>
      <c r="D155" s="7">
        <v>4.0019999999999998</v>
      </c>
      <c r="E155" s="6">
        <v>17.317</v>
      </c>
      <c r="F155" s="6">
        <v>8.3379999999999992</v>
      </c>
      <c r="G155" s="6">
        <v>5.5330000000000004</v>
      </c>
      <c r="H155" s="6">
        <v>8.3810000000000002</v>
      </c>
      <c r="I155" s="6">
        <v>73.614000000000004</v>
      </c>
      <c r="J155" s="6">
        <v>15.821999999999999</v>
      </c>
      <c r="K155" s="6">
        <v>28.934999999999999</v>
      </c>
      <c r="L155" s="6">
        <v>37.417999999999999</v>
      </c>
      <c r="M155" s="7">
        <f>AVERAGE(E155:L155)</f>
        <v>24.419750000000001</v>
      </c>
      <c r="N155" s="7">
        <f>STDEV(E155:L155)/SQRT(8)</f>
        <v>8.0249166567768313</v>
      </c>
    </row>
    <row r="156" spans="2:14" x14ac:dyDescent="0.3">
      <c r="C156" s="49"/>
      <c r="D156" s="7">
        <v>4.5019999999999998</v>
      </c>
      <c r="E156" s="6">
        <v>18.695</v>
      </c>
      <c r="F156" s="6">
        <v>10.311999999999999</v>
      </c>
      <c r="G156" s="6">
        <v>8.2759999999999998</v>
      </c>
      <c r="H156" s="6">
        <v>13.329000000000001</v>
      </c>
      <c r="I156" s="6">
        <v>84.555999999999997</v>
      </c>
      <c r="J156" s="6">
        <v>19.024999999999999</v>
      </c>
      <c r="K156" s="6">
        <v>31.381</v>
      </c>
      <c r="L156" s="6">
        <v>41.719000000000001</v>
      </c>
      <c r="M156" s="7">
        <f>AVERAGE(E156:L156)</f>
        <v>28.411625000000001</v>
      </c>
      <c r="N156" s="7">
        <f>STDEV(E156:L156)/SQRT(8)</f>
        <v>8.945411022133678</v>
      </c>
    </row>
    <row r="157" spans="2:14" x14ac:dyDescent="0.3">
      <c r="C157" s="49" t="s">
        <v>49</v>
      </c>
      <c r="D157" s="7">
        <v>5.0019999999999998</v>
      </c>
      <c r="E157" s="6">
        <v>18.988</v>
      </c>
      <c r="F157" s="6">
        <v>12.407999999999999</v>
      </c>
      <c r="G157" s="6">
        <v>11.805999999999999</v>
      </c>
      <c r="H157" s="6">
        <v>18.603999999999999</v>
      </c>
      <c r="I157" s="6">
        <v>93.590999999999994</v>
      </c>
      <c r="J157" s="6">
        <v>22.401</v>
      </c>
      <c r="K157" s="6">
        <v>33.661000000000001</v>
      </c>
      <c r="L157" s="6">
        <v>46.795999999999999</v>
      </c>
      <c r="M157" s="7">
        <f>AVERAGE(E157:L157)</f>
        <v>32.281874999999999</v>
      </c>
      <c r="N157" s="7">
        <f>STDEV(E157:L157)/SQRT(8)</f>
        <v>9.6797340308751334</v>
      </c>
    </row>
    <row r="158" spans="2:14" x14ac:dyDescent="0.3">
      <c r="C158" s="49"/>
      <c r="D158" s="7">
        <v>5.5019999999999998</v>
      </c>
      <c r="E158" s="6">
        <v>5.8490000000000002</v>
      </c>
      <c r="F158" s="6">
        <v>2.738</v>
      </c>
      <c r="G158" s="6">
        <v>3.851</v>
      </c>
      <c r="H158" s="6">
        <v>3.27</v>
      </c>
      <c r="I158" s="6">
        <v>32.139000000000003</v>
      </c>
      <c r="J158" s="6">
        <v>6.3460000000000001</v>
      </c>
      <c r="K158" s="6">
        <v>15.993</v>
      </c>
      <c r="L158" s="6">
        <v>16.686</v>
      </c>
      <c r="M158" s="7">
        <f>AVERAGE(E158:L158)</f>
        <v>10.858999999999998</v>
      </c>
      <c r="N158" s="7">
        <f>STDEV(E158:L158)/SQRT(8)</f>
        <v>3.6136476921328606</v>
      </c>
    </row>
    <row r="159" spans="2:14" x14ac:dyDescent="0.3">
      <c r="C159" s="49"/>
      <c r="D159" s="7">
        <v>6.0030000000000001</v>
      </c>
      <c r="E159" s="6">
        <v>6.2450000000000001</v>
      </c>
      <c r="F159" s="6">
        <v>2.6520000000000001</v>
      </c>
      <c r="G159" s="6">
        <v>3.5880000000000001</v>
      </c>
      <c r="H159" s="6">
        <v>3.1389999999999998</v>
      </c>
      <c r="I159" s="6">
        <v>32.298000000000002</v>
      </c>
      <c r="J159" s="6">
        <v>5.6420000000000003</v>
      </c>
      <c r="K159" s="6">
        <v>16.265999999999998</v>
      </c>
      <c r="L159" s="6">
        <v>16.029</v>
      </c>
      <c r="M159" s="7">
        <f>AVERAGE(E159:L159)</f>
        <v>10.732374999999999</v>
      </c>
      <c r="N159" s="7">
        <f>STDEV(E159:L159)/SQRT(8)</f>
        <v>3.6444521778093462</v>
      </c>
    </row>
    <row r="160" spans="2:14" x14ac:dyDescent="0.3">
      <c r="C160" s="49"/>
      <c r="D160" s="7">
        <v>6.5030000000000001</v>
      </c>
      <c r="E160" s="6">
        <v>6.4980000000000002</v>
      </c>
      <c r="F160" s="6">
        <v>2.6749999999999998</v>
      </c>
      <c r="G160" s="6">
        <v>3.5990000000000002</v>
      </c>
      <c r="H160" s="6">
        <v>3.2160000000000002</v>
      </c>
      <c r="I160" s="6">
        <v>31.667000000000002</v>
      </c>
      <c r="J160" s="6">
        <v>4.8739999999999997</v>
      </c>
      <c r="K160" s="6">
        <v>15.621</v>
      </c>
      <c r="L160" s="6">
        <v>16.571000000000002</v>
      </c>
      <c r="M160" s="7">
        <f>AVERAGE(E160:L160)</f>
        <v>10.590125</v>
      </c>
      <c r="N160" s="7">
        <f>STDEV(E160:L160)/SQRT(8)</f>
        <v>3.5872730213785946</v>
      </c>
    </row>
    <row r="161" spans="2:51" x14ac:dyDescent="0.3">
      <c r="C161" s="49"/>
      <c r="D161" s="7">
        <v>7.0030000000000001</v>
      </c>
      <c r="E161" s="6">
        <v>6.2619999999999996</v>
      </c>
      <c r="F161" s="6">
        <v>2.7029999999999998</v>
      </c>
      <c r="G161" s="6">
        <v>3.4609999999999999</v>
      </c>
      <c r="H161" s="6">
        <v>3.1190000000000002</v>
      </c>
      <c r="I161" s="6">
        <v>31.241</v>
      </c>
      <c r="J161" s="6">
        <v>4.7409999999999997</v>
      </c>
      <c r="K161" s="6">
        <v>16.224</v>
      </c>
      <c r="L161" s="6">
        <v>16.850999999999999</v>
      </c>
      <c r="M161" s="7">
        <f>AVERAGE(E161:L161)</f>
        <v>10.57525</v>
      </c>
      <c r="N161" s="7">
        <f>STDEV(E161:L161)/SQRT(8)</f>
        <v>3.5836677478228518</v>
      </c>
    </row>
    <row r="162" spans="2:51" x14ac:dyDescent="0.3">
      <c r="C162" s="49"/>
      <c r="D162" s="7">
        <v>7.5030000000000001</v>
      </c>
      <c r="E162" s="6">
        <v>6.3339999999999996</v>
      </c>
      <c r="F162" s="6">
        <v>2.64</v>
      </c>
      <c r="G162" s="6">
        <v>3.504</v>
      </c>
      <c r="H162" s="6">
        <v>2.992</v>
      </c>
      <c r="I162" s="6">
        <v>31.959</v>
      </c>
      <c r="J162" s="6">
        <v>5.0910000000000002</v>
      </c>
      <c r="K162" s="6">
        <v>16.457000000000001</v>
      </c>
      <c r="L162" s="6">
        <v>16.832000000000001</v>
      </c>
      <c r="M162" s="7">
        <f>AVERAGE(E162:L162)</f>
        <v>10.726125</v>
      </c>
      <c r="N162" s="7">
        <f>STDEV(E162:L162)/SQRT(8)</f>
        <v>3.6580786596122716</v>
      </c>
    </row>
    <row r="163" spans="2:51" x14ac:dyDescent="0.3">
      <c r="C163" s="49"/>
      <c r="D163" s="7">
        <v>8.0039999999999996</v>
      </c>
      <c r="E163" s="6">
        <v>6.4340000000000002</v>
      </c>
      <c r="F163" s="6">
        <v>2.7650000000000001</v>
      </c>
      <c r="G163" s="6">
        <v>3.5209999999999999</v>
      </c>
      <c r="H163" s="6">
        <v>2.952</v>
      </c>
      <c r="I163" s="6">
        <v>32.570999999999998</v>
      </c>
      <c r="J163" s="6">
        <v>5.15</v>
      </c>
      <c r="K163" s="6">
        <v>16.544</v>
      </c>
      <c r="L163" s="6">
        <v>17.199000000000002</v>
      </c>
      <c r="M163" s="7">
        <f>AVERAGE(E163:L163)</f>
        <v>10.891999999999999</v>
      </c>
      <c r="N163" s="7">
        <f>STDEV(E163:L163)/SQRT(8)</f>
        <v>3.727240677958505</v>
      </c>
    </row>
    <row r="164" spans="2:51" x14ac:dyDescent="0.3">
      <c r="C164" s="49"/>
      <c r="D164" s="7">
        <v>8.5039999999999996</v>
      </c>
      <c r="E164" s="6">
        <v>6.468</v>
      </c>
      <c r="F164" s="6">
        <v>2.794</v>
      </c>
      <c r="G164" s="6">
        <v>3.5619999999999998</v>
      </c>
      <c r="H164" s="6">
        <v>3.2210000000000001</v>
      </c>
      <c r="I164" s="6">
        <v>32.777000000000001</v>
      </c>
      <c r="J164" s="6">
        <v>4.9089999999999998</v>
      </c>
      <c r="K164" s="6">
        <v>16.472999999999999</v>
      </c>
      <c r="L164" s="6">
        <v>17.152000000000001</v>
      </c>
      <c r="M164" s="7">
        <f>AVERAGE(E164:L164)</f>
        <v>10.919500000000001</v>
      </c>
      <c r="N164" s="7">
        <f>STDEV(E164:L164)/SQRT(8)</f>
        <v>3.7387955136456896</v>
      </c>
    </row>
    <row r="165" spans="2:51" x14ac:dyDescent="0.3">
      <c r="C165" s="49"/>
      <c r="D165" s="7">
        <v>9.0039999999999996</v>
      </c>
      <c r="E165" s="6">
        <v>6.5439999999999996</v>
      </c>
      <c r="F165" s="6">
        <v>2.87</v>
      </c>
      <c r="G165" s="6">
        <v>3.6760000000000002</v>
      </c>
      <c r="H165" s="6">
        <v>3.2069999999999999</v>
      </c>
      <c r="I165" s="6">
        <v>31.841999999999999</v>
      </c>
      <c r="J165" s="6">
        <v>5.2850000000000001</v>
      </c>
      <c r="K165" s="6">
        <v>17.13</v>
      </c>
      <c r="L165" s="6">
        <v>17.692</v>
      </c>
      <c r="M165" s="7">
        <f>AVERAGE(E165:L165)</f>
        <v>11.030749999999998</v>
      </c>
      <c r="N165" s="7">
        <f>STDEV(E165:L165)/SQRT(8)</f>
        <v>3.6589592819250827</v>
      </c>
    </row>
    <row r="166" spans="2:51" x14ac:dyDescent="0.3">
      <c r="C166" s="49"/>
      <c r="D166" s="7">
        <v>9.5039999999999996</v>
      </c>
      <c r="E166" s="6">
        <v>6.2220000000000004</v>
      </c>
      <c r="F166" s="6">
        <v>2.9209999999999998</v>
      </c>
      <c r="G166" s="6">
        <v>3.8580000000000001</v>
      </c>
      <c r="H166" s="6">
        <v>3.327</v>
      </c>
      <c r="I166" s="6">
        <v>32.167999999999999</v>
      </c>
      <c r="J166" s="6">
        <v>5.9569999999999999</v>
      </c>
      <c r="K166" s="6">
        <v>17.172000000000001</v>
      </c>
      <c r="L166" s="6">
        <v>17.850999999999999</v>
      </c>
      <c r="M166" s="7">
        <f>AVERAGE(E166:L166)</f>
        <v>11.1845</v>
      </c>
      <c r="N166" s="7">
        <f>STDEV(E166:L166)/SQRT(8)</f>
        <v>3.6748570283170778</v>
      </c>
    </row>
    <row r="167" spans="2:51" x14ac:dyDescent="0.3">
      <c r="C167" s="49"/>
      <c r="D167" s="7">
        <v>10.005000000000001</v>
      </c>
      <c r="E167" s="6">
        <v>6.2830000000000004</v>
      </c>
      <c r="F167" s="6">
        <v>2.9380000000000002</v>
      </c>
      <c r="G167" s="6">
        <v>3.87</v>
      </c>
      <c r="H167" s="6">
        <v>3.1920000000000002</v>
      </c>
      <c r="I167" s="6">
        <v>31.966000000000001</v>
      </c>
      <c r="J167" s="6">
        <v>5.86</v>
      </c>
      <c r="K167" s="6">
        <v>17.059000000000001</v>
      </c>
      <c r="L167" s="6">
        <v>18.425999999999998</v>
      </c>
      <c r="M167" s="7">
        <f>AVERAGE(E167:L167)</f>
        <v>11.199250000000001</v>
      </c>
      <c r="N167" s="7">
        <f>STDEV(E167:L167)/SQRT(8)</f>
        <v>3.6756433001099076</v>
      </c>
    </row>
    <row r="169" spans="2:51" x14ac:dyDescent="0.3">
      <c r="B169" s="2" t="s">
        <v>230</v>
      </c>
      <c r="C169" s="50" t="s">
        <v>51</v>
      </c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R169" s="50" t="s">
        <v>53</v>
      </c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G169" s="51" t="s">
        <v>52</v>
      </c>
      <c r="AH169" s="52"/>
      <c r="AI169" s="52"/>
      <c r="AJ169" s="52"/>
      <c r="AK169" s="52"/>
      <c r="AL169" s="52"/>
      <c r="AM169" s="52"/>
      <c r="AN169" s="52"/>
      <c r="AO169" s="53"/>
      <c r="AQ169" s="54" t="s">
        <v>54</v>
      </c>
      <c r="AR169" s="54"/>
      <c r="AS169" s="54"/>
      <c r="AT169" s="54"/>
      <c r="AU169" s="54"/>
      <c r="AV169" s="54"/>
      <c r="AW169" s="54"/>
      <c r="AX169" s="54"/>
      <c r="AY169" s="54"/>
    </row>
    <row r="170" spans="2:51" x14ac:dyDescent="0.3">
      <c r="C170" s="6" t="s">
        <v>0</v>
      </c>
      <c r="D170" s="6" t="s">
        <v>3</v>
      </c>
      <c r="E170" s="7" t="s">
        <v>4</v>
      </c>
      <c r="F170" s="6" t="s">
        <v>5</v>
      </c>
      <c r="G170" s="6" t="s">
        <v>6</v>
      </c>
      <c r="H170" s="6" t="s">
        <v>7</v>
      </c>
      <c r="I170" s="7" t="s">
        <v>8</v>
      </c>
      <c r="J170" s="6" t="s">
        <v>9</v>
      </c>
      <c r="K170" s="6" t="s">
        <v>10</v>
      </c>
      <c r="L170" s="6" t="s">
        <v>11</v>
      </c>
      <c r="M170" s="7" t="s">
        <v>12</v>
      </c>
      <c r="N170" s="6" t="s">
        <v>50</v>
      </c>
      <c r="O170" s="3" t="s">
        <v>1</v>
      </c>
      <c r="P170" s="3" t="s">
        <v>2</v>
      </c>
      <c r="R170" s="6" t="s">
        <v>0</v>
      </c>
      <c r="S170" s="6" t="s">
        <v>3</v>
      </c>
      <c r="T170" s="7" t="s">
        <v>4</v>
      </c>
      <c r="U170" s="6" t="s">
        <v>5</v>
      </c>
      <c r="V170" s="6" t="s">
        <v>6</v>
      </c>
      <c r="W170" s="6" t="s">
        <v>7</v>
      </c>
      <c r="X170" s="7" t="s">
        <v>8</v>
      </c>
      <c r="Y170" s="6" t="s">
        <v>9</v>
      </c>
      <c r="Z170" s="6" t="s">
        <v>10</v>
      </c>
      <c r="AA170" s="6" t="s">
        <v>11</v>
      </c>
      <c r="AB170" s="7" t="s">
        <v>12</v>
      </c>
      <c r="AC170" s="6" t="s">
        <v>50</v>
      </c>
      <c r="AD170" s="3" t="s">
        <v>1</v>
      </c>
      <c r="AE170" s="3" t="s">
        <v>2</v>
      </c>
      <c r="AG170" s="6" t="s">
        <v>0</v>
      </c>
      <c r="AH170" s="6" t="s">
        <v>3</v>
      </c>
      <c r="AI170" s="6" t="s">
        <v>4</v>
      </c>
      <c r="AJ170" s="6" t="s">
        <v>5</v>
      </c>
      <c r="AK170" s="6" t="s">
        <v>6</v>
      </c>
      <c r="AL170" s="6" t="s">
        <v>7</v>
      </c>
      <c r="AM170" s="6" t="s">
        <v>8</v>
      </c>
      <c r="AN170" s="3" t="s">
        <v>1</v>
      </c>
      <c r="AO170" s="3" t="s">
        <v>2</v>
      </c>
      <c r="AQ170" s="6" t="s">
        <v>0</v>
      </c>
      <c r="AR170" s="6" t="s">
        <v>3</v>
      </c>
      <c r="AS170" s="6" t="s">
        <v>4</v>
      </c>
      <c r="AT170" s="6" t="s">
        <v>5</v>
      </c>
      <c r="AU170" s="6" t="s">
        <v>6</v>
      </c>
      <c r="AV170" s="6" t="s">
        <v>7</v>
      </c>
      <c r="AW170" s="6" t="s">
        <v>8</v>
      </c>
      <c r="AX170" s="3" t="s">
        <v>1</v>
      </c>
      <c r="AY170" s="3" t="s">
        <v>2</v>
      </c>
    </row>
    <row r="171" spans="2:51" x14ac:dyDescent="0.3">
      <c r="C171" s="6">
        <v>0</v>
      </c>
      <c r="D171" s="6">
        <v>5.4926666666666675</v>
      </c>
      <c r="E171" s="6">
        <v>5.5523333333333333</v>
      </c>
      <c r="F171" s="6">
        <v>6.2447499999999998</v>
      </c>
      <c r="G171" s="6">
        <v>1.3905000000000001</v>
      </c>
      <c r="H171" s="9">
        <v>9.2940000000000005</v>
      </c>
      <c r="I171" s="6">
        <v>1.656666666666667</v>
      </c>
      <c r="J171" s="6">
        <v>0.64800000000000002</v>
      </c>
      <c r="K171" s="6">
        <v>0.55499999999999994</v>
      </c>
      <c r="L171" s="6">
        <v>3.5785</v>
      </c>
      <c r="M171" s="6">
        <v>0.93599999999999994</v>
      </c>
      <c r="N171" s="6">
        <v>0.48749999999999999</v>
      </c>
      <c r="O171" s="6">
        <f>AVERAGE(D171:N171)</f>
        <v>3.2578106060606058</v>
      </c>
      <c r="P171" s="6">
        <f>STDEV(D171:N171)/SQRT(11)</f>
        <v>0.89925160761566481</v>
      </c>
      <c r="R171" s="6">
        <v>0</v>
      </c>
      <c r="S171" s="6">
        <v>5.3978333333333319</v>
      </c>
      <c r="T171" s="6">
        <v>5.1885999999999992</v>
      </c>
      <c r="U171" s="6">
        <v>6.895714285714285</v>
      </c>
      <c r="V171" s="6">
        <v>1.8809999999999996</v>
      </c>
      <c r="W171" s="6">
        <v>12.812666666666667</v>
      </c>
      <c r="X171" s="6">
        <v>2.1976666666666667</v>
      </c>
      <c r="Y171" s="6">
        <v>0.94985714285714273</v>
      </c>
      <c r="Z171" s="6">
        <v>0.86885714285714299</v>
      </c>
      <c r="AA171" s="6">
        <v>2.1631666666666667</v>
      </c>
      <c r="AB171" s="6">
        <v>1.1234285714285714</v>
      </c>
      <c r="AC171" s="6">
        <v>0.79733333333333334</v>
      </c>
      <c r="AD171" s="6">
        <f>AVERAGE(S171:AC171)</f>
        <v>3.6614658008658001</v>
      </c>
      <c r="AE171" s="6">
        <f>STDEV(S171:AC171)/SQRT(11)</f>
        <v>1.1156163835924313</v>
      </c>
      <c r="AG171" s="6">
        <v>0</v>
      </c>
      <c r="AH171" s="6">
        <v>5.3256666666666668</v>
      </c>
      <c r="AI171" s="6">
        <v>5.1663333333333332</v>
      </c>
      <c r="AJ171" s="6">
        <v>5.7356666666666669</v>
      </c>
      <c r="AK171" s="6">
        <v>5.5869999999999997</v>
      </c>
      <c r="AL171" s="6">
        <v>0.73950000000000005</v>
      </c>
      <c r="AM171" s="6">
        <v>1.7830000000000001</v>
      </c>
      <c r="AN171" s="6">
        <f>AVERAGE(AH171:AM171)</f>
        <v>4.0561944444444444</v>
      </c>
      <c r="AO171" s="6">
        <f>STDEV(AH171:AM171)/SQRT(6)</f>
        <v>0.89769771619431726</v>
      </c>
      <c r="AQ171" s="6">
        <v>0</v>
      </c>
      <c r="AR171" s="6">
        <v>8.0462000000000007</v>
      </c>
      <c r="AS171" s="6">
        <v>6.1840000000000002</v>
      </c>
      <c r="AT171" s="6">
        <v>5.8936666666666655</v>
      </c>
      <c r="AU171" s="6">
        <v>5.9554999999999998</v>
      </c>
      <c r="AV171" s="6">
        <v>0.96599999999999997</v>
      </c>
      <c r="AW171" s="6">
        <v>1.3356666666666666</v>
      </c>
      <c r="AX171" s="6">
        <f>AVERAGE(AR171:AW171)</f>
        <v>4.7301722222222224</v>
      </c>
      <c r="AY171" s="6">
        <f>STDEV(AR171:AW171)/SQRT(6)</f>
        <v>1.1783669971748456</v>
      </c>
    </row>
    <row r="172" spans="2:51" x14ac:dyDescent="0.3">
      <c r="C172" s="6">
        <v>0.5</v>
      </c>
      <c r="D172" s="6">
        <v>5.8353333333333337</v>
      </c>
      <c r="E172" s="6">
        <v>5.769000000000001</v>
      </c>
      <c r="F172" s="6">
        <v>6.1942500000000003</v>
      </c>
      <c r="G172" s="6">
        <v>1.427</v>
      </c>
      <c r="H172" s="9">
        <v>9.6564999999999994</v>
      </c>
      <c r="I172" s="6">
        <v>1.6919999999999999</v>
      </c>
      <c r="J172" s="6">
        <v>1.0289999999999999</v>
      </c>
      <c r="K172" s="6">
        <v>0.85400000000000009</v>
      </c>
      <c r="L172" s="6">
        <v>6.6270000000000007</v>
      </c>
      <c r="M172" s="6">
        <v>11.1075</v>
      </c>
      <c r="N172" s="6">
        <v>0.5585</v>
      </c>
      <c r="O172" s="6">
        <f>AVERAGE(D172:N172)</f>
        <v>4.6136439393939401</v>
      </c>
      <c r="P172" s="6">
        <f>STDEV(D172:N172)/SQRT(11)</f>
        <v>1.1245174501618678</v>
      </c>
      <c r="R172" s="6">
        <v>0.5</v>
      </c>
      <c r="S172" s="6">
        <v>5.3838333333333326</v>
      </c>
      <c r="T172" s="6">
        <v>5.1722000000000001</v>
      </c>
      <c r="U172" s="6">
        <v>7.1657142857142864</v>
      </c>
      <c r="V172" s="6">
        <v>2.0623333333333336</v>
      </c>
      <c r="W172" s="6">
        <v>14.776000000000002</v>
      </c>
      <c r="X172" s="6">
        <v>2.0903333333333332</v>
      </c>
      <c r="Y172" s="6">
        <v>0.85928571428571421</v>
      </c>
      <c r="Z172" s="6">
        <v>0.8244285714285714</v>
      </c>
      <c r="AA172" s="6">
        <v>2.1738333333333331</v>
      </c>
      <c r="AB172" s="6">
        <v>1.6565714285714286</v>
      </c>
      <c r="AC172" s="6">
        <v>0.60233333333333328</v>
      </c>
      <c r="AD172" s="6">
        <f>AVERAGE(S172:AC172)</f>
        <v>3.8878969696969703</v>
      </c>
      <c r="AE172" s="6">
        <f>STDEV(S172:AC172)/SQRT(11)</f>
        <v>1.2685536948636122</v>
      </c>
      <c r="AG172" s="6">
        <v>0.5</v>
      </c>
      <c r="AH172" s="6">
        <v>6.0616666666666665</v>
      </c>
      <c r="AI172" s="6">
        <v>5.6290000000000004</v>
      </c>
      <c r="AJ172" s="6">
        <v>5.77</v>
      </c>
      <c r="AK172" s="6">
        <v>5.6136666666666661</v>
      </c>
      <c r="AL172" s="6">
        <v>0.79649999999999999</v>
      </c>
      <c r="AM172" s="6">
        <v>2.1709999999999998</v>
      </c>
      <c r="AN172" s="6">
        <f>AVERAGE(AH172:AM172)</f>
        <v>4.3403055555555561</v>
      </c>
      <c r="AO172" s="6">
        <f>STDEV(AH172:AM172)/SQRT(6)</f>
        <v>0.92292535954438004</v>
      </c>
      <c r="AQ172" s="6">
        <v>0.5</v>
      </c>
      <c r="AR172" s="6">
        <v>7.4229999999999992</v>
      </c>
      <c r="AS172" s="6">
        <v>6.556</v>
      </c>
      <c r="AT172" s="6">
        <v>5.7246666666666668</v>
      </c>
      <c r="AU172" s="6">
        <v>6.0052500000000002</v>
      </c>
      <c r="AV172" s="6">
        <v>0.88574999999999993</v>
      </c>
      <c r="AW172" s="6">
        <v>1.4139999999999999</v>
      </c>
      <c r="AX172" s="6">
        <f>AVERAGE(AR172:AW172)</f>
        <v>4.668111111111112</v>
      </c>
      <c r="AY172" s="6">
        <f>STDEV(AR172:AW172)/SQRT(6)</f>
        <v>1.1394923137867194</v>
      </c>
    </row>
    <row r="173" spans="2:51" x14ac:dyDescent="0.3">
      <c r="C173" s="6">
        <v>1.0009999999999999</v>
      </c>
      <c r="D173" s="6">
        <v>6.2429999999999994</v>
      </c>
      <c r="E173" s="6">
        <v>6.0116666666666658</v>
      </c>
      <c r="F173" s="6">
        <v>6.7222500000000007</v>
      </c>
      <c r="G173" s="6">
        <v>1.591</v>
      </c>
      <c r="H173" s="9">
        <v>9.6184999999999992</v>
      </c>
      <c r="I173" s="6">
        <v>1.7866666666666668</v>
      </c>
      <c r="J173" s="6">
        <v>2.2189999999999999</v>
      </c>
      <c r="K173" s="6">
        <v>3.6029999999999998</v>
      </c>
      <c r="L173" s="6">
        <v>17.863999999999997</v>
      </c>
      <c r="M173" s="6">
        <v>29.9345</v>
      </c>
      <c r="N173" s="6">
        <v>0.82</v>
      </c>
      <c r="O173" s="6">
        <f>AVERAGE(D173:N173)</f>
        <v>7.8557803030303015</v>
      </c>
      <c r="P173" s="6">
        <f>STDEV(D173:N173)/SQRT(11)</f>
        <v>2.6517086457039545</v>
      </c>
      <c r="R173" s="6">
        <v>1.0009999999999999</v>
      </c>
      <c r="S173" s="6">
        <v>5.5705</v>
      </c>
      <c r="T173" s="6">
        <v>5.3970000000000002</v>
      </c>
      <c r="U173" s="6">
        <v>6.9245714285714284</v>
      </c>
      <c r="V173" s="6">
        <v>2.4706666666666668</v>
      </c>
      <c r="W173" s="6">
        <v>16.172333333333331</v>
      </c>
      <c r="X173" s="6">
        <v>2.4023333333333334</v>
      </c>
      <c r="Y173" s="6">
        <v>1.2101428571428572</v>
      </c>
      <c r="Z173" s="6">
        <v>1.1947142857142856</v>
      </c>
      <c r="AA173" s="6">
        <v>2.1765000000000003</v>
      </c>
      <c r="AB173" s="6">
        <v>3.4475714285714285</v>
      </c>
      <c r="AC173" s="6">
        <v>0.6216666666666667</v>
      </c>
      <c r="AD173" s="6">
        <f>AVERAGE(S173:AC173)</f>
        <v>4.3261818181818175</v>
      </c>
      <c r="AE173" s="6">
        <f>STDEV(S173:AC173)/SQRT(11)</f>
        <v>1.3333292283574436</v>
      </c>
      <c r="AG173" s="6">
        <v>1.0009999999999999</v>
      </c>
      <c r="AH173" s="6">
        <v>6.5296666666666674</v>
      </c>
      <c r="AI173" s="6">
        <v>5.8006666666666673</v>
      </c>
      <c r="AJ173" s="6">
        <v>6.4996666666666671</v>
      </c>
      <c r="AK173" s="6">
        <v>6.3566666666666665</v>
      </c>
      <c r="AL173" s="6">
        <v>0.82499999999999996</v>
      </c>
      <c r="AM173" s="6">
        <v>6.1449999999999996</v>
      </c>
      <c r="AN173" s="6">
        <f>AVERAGE(AH173:AM173)</f>
        <v>5.3594444444444447</v>
      </c>
      <c r="AO173" s="6">
        <f>STDEV(AH173:AM173)/SQRT(6)</f>
        <v>0.91354510791615062</v>
      </c>
      <c r="AQ173" s="6">
        <v>1.0009999999999999</v>
      </c>
      <c r="AR173" s="6">
        <v>7.7031999999999998</v>
      </c>
      <c r="AS173" s="6">
        <v>6.1404999999999994</v>
      </c>
      <c r="AT173" s="6">
        <v>5.6340000000000003</v>
      </c>
      <c r="AU173" s="6">
        <v>5.9972500000000002</v>
      </c>
      <c r="AV173" s="6">
        <v>0.86874999999999991</v>
      </c>
      <c r="AW173" s="6">
        <v>2.0111666666666665</v>
      </c>
      <c r="AX173" s="6">
        <f>AVERAGE(AR173:AW173)</f>
        <v>4.7258111111111107</v>
      </c>
      <c r="AY173" s="6">
        <f>STDEV(AR173:AW173)/SQRT(6)</f>
        <v>1.0886347417553741</v>
      </c>
    </row>
    <row r="174" spans="2:51" x14ac:dyDescent="0.3">
      <c r="C174" s="6">
        <v>1.5009999999999999</v>
      </c>
      <c r="D174" s="6">
        <v>6.1726666666666672</v>
      </c>
      <c r="E174" s="6">
        <v>5.9453333333333331</v>
      </c>
      <c r="F174" s="6">
        <v>13.7835</v>
      </c>
      <c r="G174" s="6">
        <v>3.7729999999999997</v>
      </c>
      <c r="H174" s="9">
        <v>13.4825</v>
      </c>
      <c r="I174" s="6">
        <v>2.0576666666666665</v>
      </c>
      <c r="J174" s="6">
        <v>4.9559999999999995</v>
      </c>
      <c r="K174" s="6">
        <v>6.1619999999999999</v>
      </c>
      <c r="L174" s="6">
        <v>26.878999999999998</v>
      </c>
      <c r="M174" s="6">
        <v>44.7</v>
      </c>
      <c r="N174" s="6">
        <v>1.03</v>
      </c>
      <c r="O174" s="6">
        <f>AVERAGE(D174:N174)</f>
        <v>11.721969696969696</v>
      </c>
      <c r="P174" s="6">
        <f>STDEV(D174:N174)/SQRT(11)</f>
        <v>3.9730849171643792</v>
      </c>
      <c r="R174" s="6">
        <v>1.5009999999999999</v>
      </c>
      <c r="S174" s="6">
        <v>5.781833333333334</v>
      </c>
      <c r="T174" s="6">
        <v>5.4382000000000001</v>
      </c>
      <c r="U174" s="6">
        <v>6.955571428571429</v>
      </c>
      <c r="V174" s="6">
        <v>2.941333333333334</v>
      </c>
      <c r="W174" s="6">
        <v>18.898999999999997</v>
      </c>
      <c r="X174" s="6">
        <v>2.4203333333333332</v>
      </c>
      <c r="Y174" s="6">
        <v>2.2691428571428571</v>
      </c>
      <c r="Z174" s="6">
        <v>1.1484285714285714</v>
      </c>
      <c r="AA174" s="6">
        <v>3.0160000000000005</v>
      </c>
      <c r="AB174" s="6">
        <v>4.1094285714285714</v>
      </c>
      <c r="AC174" s="6">
        <v>0.51233333333333331</v>
      </c>
      <c r="AD174" s="6">
        <f>AVERAGE(S174:AC174)</f>
        <v>4.8628731601731596</v>
      </c>
      <c r="AE174" s="6">
        <f>STDEV(S174:AC174)/SQRT(11)</f>
        <v>1.5245160158414572</v>
      </c>
      <c r="AG174" s="6">
        <v>1.5009999999999999</v>
      </c>
      <c r="AH174" s="6">
        <v>6.8780000000000001</v>
      </c>
      <c r="AI174" s="6">
        <v>6.1669999999999989</v>
      </c>
      <c r="AJ174" s="6">
        <v>9.3786666666666658</v>
      </c>
      <c r="AK174" s="6">
        <v>11.678666666666667</v>
      </c>
      <c r="AL174" s="6">
        <v>0.90200000000000002</v>
      </c>
      <c r="AM174" s="6">
        <v>19.293333333333333</v>
      </c>
      <c r="AN174" s="6">
        <f>AVERAGE(AH174:AM174)</f>
        <v>9.0496111111111102</v>
      </c>
      <c r="AO174" s="6">
        <f>STDEV(AH174:AM174)/SQRT(6)</f>
        <v>2.5256217986375344</v>
      </c>
      <c r="AQ174" s="6">
        <v>1.5009999999999999</v>
      </c>
      <c r="AR174" s="6">
        <v>7.6885999999999992</v>
      </c>
      <c r="AS174" s="6">
        <v>6.4557499999999992</v>
      </c>
      <c r="AT174" s="6">
        <v>5.7743333333333338</v>
      </c>
      <c r="AU174" s="6">
        <v>6.4429999999999996</v>
      </c>
      <c r="AV174" s="6">
        <v>0.73949999999999994</v>
      </c>
      <c r="AW174" s="6">
        <v>1.9788333333333332</v>
      </c>
      <c r="AX174" s="6">
        <f>AVERAGE(AR174:AW174)</f>
        <v>4.8466694444444443</v>
      </c>
      <c r="AY174" s="6">
        <f>STDEV(AR174:AW174)/SQRT(6)</f>
        <v>1.1426265919040368</v>
      </c>
    </row>
    <row r="175" spans="2:51" x14ac:dyDescent="0.3">
      <c r="C175" s="6">
        <v>2.0009999999999999</v>
      </c>
      <c r="D175" s="6">
        <v>6.0309999999999997</v>
      </c>
      <c r="E175" s="6">
        <v>5.976</v>
      </c>
      <c r="F175" s="6">
        <v>69.652250000000009</v>
      </c>
      <c r="G175" s="6">
        <v>9.2259999999999991</v>
      </c>
      <c r="H175" s="9">
        <v>25.364500000000003</v>
      </c>
      <c r="I175" s="6">
        <v>2.154666666666667</v>
      </c>
      <c r="J175" s="6">
        <v>8.8004999999999995</v>
      </c>
      <c r="K175" s="6">
        <v>8.91</v>
      </c>
      <c r="L175" s="6">
        <v>34.611000000000004</v>
      </c>
      <c r="M175" s="6">
        <v>53.31</v>
      </c>
      <c r="N175" s="6">
        <v>1.04</v>
      </c>
      <c r="O175" s="6">
        <f>AVERAGE(D175:N175)</f>
        <v>20.461446969696972</v>
      </c>
      <c r="P175" s="6">
        <f>STDEV(D175:N175)/SQRT(11)</f>
        <v>6.9078729656003945</v>
      </c>
      <c r="R175" s="6">
        <v>2.0009999999999999</v>
      </c>
      <c r="S175" s="6">
        <v>5.4966666666666661</v>
      </c>
      <c r="T175" s="6">
        <v>5.6498000000000008</v>
      </c>
      <c r="U175" s="6">
        <v>9.2460000000000004</v>
      </c>
      <c r="V175" s="6">
        <v>6.0040000000000004</v>
      </c>
      <c r="W175" s="6">
        <v>27.162333333333333</v>
      </c>
      <c r="X175" s="6">
        <v>2.0856666666666666</v>
      </c>
      <c r="Y175" s="6">
        <v>3.980428571428571</v>
      </c>
      <c r="Z175" s="6">
        <v>1.5067142857142855</v>
      </c>
      <c r="AA175" s="6">
        <v>4.923166666666666</v>
      </c>
      <c r="AB175" s="6">
        <v>6.481285714285713</v>
      </c>
      <c r="AC175" s="6">
        <v>0.62516666666666665</v>
      </c>
      <c r="AD175" s="6">
        <f>AVERAGE(S175:AC175)</f>
        <v>6.6510207792207803</v>
      </c>
      <c r="AE175" s="6">
        <f>STDEV(S175:AC175)/SQRT(11)</f>
        <v>2.1825029210190197</v>
      </c>
      <c r="AG175" s="6">
        <v>2.0009999999999999</v>
      </c>
      <c r="AH175" s="6">
        <v>6.9059999999999997</v>
      </c>
      <c r="AI175" s="6">
        <v>6.1533333333333333</v>
      </c>
      <c r="AJ175" s="6">
        <v>40.056333333333335</v>
      </c>
      <c r="AK175" s="6">
        <v>51.856999999999999</v>
      </c>
      <c r="AL175" s="6">
        <v>1.042</v>
      </c>
      <c r="AM175" s="6">
        <v>40.109666666666669</v>
      </c>
      <c r="AN175" s="6">
        <f>AVERAGE(AH175:AM175)</f>
        <v>24.354055555555558</v>
      </c>
      <c r="AO175" s="6">
        <f>STDEV(AH175:AM175)/SQRT(6)</f>
        <v>9.0006770640043428</v>
      </c>
      <c r="AQ175" s="6">
        <v>2.0009999999999999</v>
      </c>
      <c r="AR175" s="6">
        <v>8.1953999999999994</v>
      </c>
      <c r="AS175" s="6">
        <v>6.4085000000000001</v>
      </c>
      <c r="AT175" s="6">
        <v>6.6790000000000012</v>
      </c>
      <c r="AU175" s="6">
        <v>7.2279999999999998</v>
      </c>
      <c r="AV175" s="6">
        <v>0.94325000000000003</v>
      </c>
      <c r="AW175" s="6">
        <v>2.7149999999999999</v>
      </c>
      <c r="AX175" s="6">
        <f>AVERAGE(AR175:AW175)</f>
        <v>5.3615250000000003</v>
      </c>
      <c r="AY175" s="6">
        <f>STDEV(AR175:AW175)/SQRT(6)</f>
        <v>1.167214947624615</v>
      </c>
    </row>
    <row r="176" spans="2:51" x14ac:dyDescent="0.3">
      <c r="C176" s="6">
        <v>2.5009999999999999</v>
      </c>
      <c r="D176" s="6">
        <v>6.2486666666666677</v>
      </c>
      <c r="E176" s="6">
        <v>5.9903333333333331</v>
      </c>
      <c r="F176" s="6">
        <v>123.09</v>
      </c>
      <c r="G176" s="6">
        <v>14.553000000000001</v>
      </c>
      <c r="H176" s="9">
        <v>45.775999999999996</v>
      </c>
      <c r="I176" s="6">
        <v>2.470333333333333</v>
      </c>
      <c r="J176" s="6">
        <v>13.324</v>
      </c>
      <c r="K176" s="6">
        <v>11.395</v>
      </c>
      <c r="L176" s="6">
        <v>39.616500000000002</v>
      </c>
      <c r="M176" s="6">
        <v>56.46</v>
      </c>
      <c r="N176" s="6">
        <v>1.637</v>
      </c>
      <c r="O176" s="6">
        <f>AVERAGE(D176:N176)</f>
        <v>29.141893939393938</v>
      </c>
      <c r="P176" s="6">
        <f>STDEV(D176:N176)/SQRT(11)</f>
        <v>10.981354526675739</v>
      </c>
      <c r="R176" s="6">
        <v>2.5009999999999999</v>
      </c>
      <c r="S176" s="6">
        <v>5.5896666666666661</v>
      </c>
      <c r="T176" s="6">
        <v>5.3609999999999998</v>
      </c>
      <c r="U176" s="6">
        <v>12.899285714285714</v>
      </c>
      <c r="V176" s="6">
        <v>8.4586666666666659</v>
      </c>
      <c r="W176" s="6">
        <v>39.556000000000004</v>
      </c>
      <c r="X176" s="6">
        <v>2.3279999999999998</v>
      </c>
      <c r="Y176" s="6">
        <v>4.8194285714285723</v>
      </c>
      <c r="Z176" s="6">
        <v>2.0934285714285714</v>
      </c>
      <c r="AA176" s="6">
        <v>5.5263333333333335</v>
      </c>
      <c r="AB176" s="6">
        <v>8.0815714285714293</v>
      </c>
      <c r="AC176" s="6">
        <v>0.56033333333333335</v>
      </c>
      <c r="AD176" s="6">
        <f>AVERAGE(S176:AC176)</f>
        <v>8.6612467532467541</v>
      </c>
      <c r="AE176" s="6">
        <f>STDEV(S176:AC176)/SQRT(11)</f>
        <v>3.2566133341298111</v>
      </c>
      <c r="AG176" s="6">
        <v>2.5009999999999999</v>
      </c>
      <c r="AH176" s="6">
        <v>7.4816666666666665</v>
      </c>
      <c r="AI176" s="6">
        <v>6.105999999999999</v>
      </c>
      <c r="AJ176" s="6">
        <v>89.59133333333331</v>
      </c>
      <c r="AK176" s="6">
        <v>115.43866666666668</v>
      </c>
      <c r="AL176" s="6">
        <v>1.24</v>
      </c>
      <c r="AM176" s="6">
        <v>78.932000000000002</v>
      </c>
      <c r="AN176" s="6">
        <f>AVERAGE(AH176:AM176)</f>
        <v>49.798277777777777</v>
      </c>
      <c r="AO176" s="6">
        <f>STDEV(AH176:AM176)/SQRT(6)</f>
        <v>20.654732103916718</v>
      </c>
      <c r="AQ176" s="6">
        <v>2.5009999999999999</v>
      </c>
      <c r="AR176" s="6">
        <v>7.5419999999999989</v>
      </c>
      <c r="AS176" s="6">
        <v>6.3362499999999997</v>
      </c>
      <c r="AT176" s="6">
        <v>7.6079999999999997</v>
      </c>
      <c r="AU176" s="6">
        <v>9.0737500000000004</v>
      </c>
      <c r="AV176" s="6">
        <v>0.88725000000000009</v>
      </c>
      <c r="AW176" s="6">
        <v>3.6483333333333334</v>
      </c>
      <c r="AX176" s="6">
        <f>AVERAGE(AR176:AW176)</f>
        <v>5.8492638888888893</v>
      </c>
      <c r="AY176" s="6">
        <f>STDEV(AR176:AW176)/SQRT(6)</f>
        <v>1.2390675465506802</v>
      </c>
    </row>
    <row r="177" spans="3:51" x14ac:dyDescent="0.3">
      <c r="C177" s="6">
        <v>3.0009999999999999</v>
      </c>
      <c r="D177" s="6">
        <v>11.741</v>
      </c>
      <c r="E177" s="6">
        <v>6.3476666666666661</v>
      </c>
      <c r="F177" s="6">
        <v>166.43899999999999</v>
      </c>
      <c r="G177" s="6">
        <v>21.6585</v>
      </c>
      <c r="H177" s="9">
        <v>65.169499999999999</v>
      </c>
      <c r="I177" s="6">
        <v>4.0843333333333334</v>
      </c>
      <c r="J177" s="6">
        <v>14.468</v>
      </c>
      <c r="K177" s="6">
        <v>12.964500000000001</v>
      </c>
      <c r="L177" s="6">
        <v>42.230999999999995</v>
      </c>
      <c r="M177" s="6">
        <v>59.268000000000001</v>
      </c>
      <c r="N177" s="6">
        <v>5.4544999999999995</v>
      </c>
      <c r="O177" s="6">
        <f>AVERAGE(D177:N177)</f>
        <v>37.25690909090909</v>
      </c>
      <c r="P177" s="6">
        <f>STDEV(D177:N177)/SQRT(11)</f>
        <v>14.474861223953372</v>
      </c>
      <c r="R177" s="6">
        <v>3.0009999999999999</v>
      </c>
      <c r="S177" s="6">
        <v>5.7184999999999997</v>
      </c>
      <c r="T177" s="6">
        <v>5.5670000000000002</v>
      </c>
      <c r="U177" s="6">
        <v>15.62257142857143</v>
      </c>
      <c r="V177" s="6">
        <v>11.013833333333332</v>
      </c>
      <c r="W177" s="6">
        <v>50.326666666666675</v>
      </c>
      <c r="X177" s="6">
        <v>2.4090000000000003</v>
      </c>
      <c r="Y177" s="6">
        <v>6.4482857142857144</v>
      </c>
      <c r="Z177" s="6">
        <v>2.8034285714285718</v>
      </c>
      <c r="AA177" s="6">
        <v>6.3041666666666671</v>
      </c>
      <c r="AB177" s="6">
        <v>10.860142857142858</v>
      </c>
      <c r="AC177" s="6">
        <v>0.72599999999999998</v>
      </c>
      <c r="AD177" s="6">
        <f>AVERAGE(S177:AC177)</f>
        <v>10.709054112554114</v>
      </c>
      <c r="AE177" s="6">
        <f>STDEV(S177:AC177)/SQRT(11)</f>
        <v>4.171078244692449</v>
      </c>
      <c r="AG177" s="6">
        <v>3.0009999999999999</v>
      </c>
      <c r="AH177" s="6">
        <v>44.876666666666665</v>
      </c>
      <c r="AI177" s="6">
        <v>7.7039999999999997</v>
      </c>
      <c r="AJ177" s="6">
        <v>121.28733333333332</v>
      </c>
      <c r="AK177" s="6">
        <v>148.09033333333332</v>
      </c>
      <c r="AL177" s="6">
        <v>2.2560000000000002</v>
      </c>
      <c r="AM177" s="6">
        <v>106.01266666666668</v>
      </c>
      <c r="AN177" s="6">
        <f>AVERAGE(AH177:AM177)</f>
        <v>71.70450000000001</v>
      </c>
      <c r="AO177" s="6">
        <f>STDEV(AH177:AM177)/SQRT(6)</f>
        <v>25.23832666750959</v>
      </c>
      <c r="AQ177" s="6">
        <v>3.0009999999999999</v>
      </c>
      <c r="AR177" s="6">
        <v>7.6846000000000005</v>
      </c>
      <c r="AS177" s="6">
        <v>7.5729999999999995</v>
      </c>
      <c r="AT177" s="6">
        <v>9.0406666666666666</v>
      </c>
      <c r="AU177" s="6">
        <v>10.259749999999999</v>
      </c>
      <c r="AV177" s="6">
        <v>0.84525000000000006</v>
      </c>
      <c r="AW177" s="6">
        <v>4.8369999999999997</v>
      </c>
      <c r="AX177" s="6">
        <f>AVERAGE(AR177:AW177)</f>
        <v>6.7067111111111117</v>
      </c>
      <c r="AY177" s="6">
        <f>STDEV(AR177:AW177)/SQRT(6)</f>
        <v>1.3860098964938927</v>
      </c>
    </row>
    <row r="178" spans="3:51" x14ac:dyDescent="0.3">
      <c r="C178" s="6">
        <v>3.5019999999999998</v>
      </c>
      <c r="D178" s="6">
        <v>18.405000000000001</v>
      </c>
      <c r="E178" s="6">
        <v>6.4819999999999993</v>
      </c>
      <c r="F178" s="6">
        <v>216.30425</v>
      </c>
      <c r="G178" s="6">
        <v>29.307000000000002</v>
      </c>
      <c r="H178" s="9">
        <v>79.251499999999993</v>
      </c>
      <c r="I178" s="6">
        <v>7.8096666666666676</v>
      </c>
      <c r="J178" s="6">
        <v>14.654</v>
      </c>
      <c r="K178" s="6">
        <v>15.883000000000001</v>
      </c>
      <c r="L178" s="6">
        <v>45.0565</v>
      </c>
      <c r="M178" s="6">
        <v>60.122500000000002</v>
      </c>
      <c r="N178" s="6">
        <v>15.750999999999999</v>
      </c>
      <c r="O178" s="6">
        <f>AVERAGE(D178:N178)</f>
        <v>46.275128787878778</v>
      </c>
      <c r="P178" s="6">
        <f>STDEV(D178:N178)/SQRT(11)</f>
        <v>18.383199822509507</v>
      </c>
      <c r="R178" s="6">
        <v>3.5019999999999998</v>
      </c>
      <c r="S178" s="6">
        <v>5.806</v>
      </c>
      <c r="T178" s="6">
        <v>5.7983999999999991</v>
      </c>
      <c r="U178" s="6">
        <v>17.428571428571427</v>
      </c>
      <c r="V178" s="6">
        <v>13.072166666666666</v>
      </c>
      <c r="W178" s="6">
        <v>56.528666666666659</v>
      </c>
      <c r="X178" s="6">
        <v>2.184333333333333</v>
      </c>
      <c r="Y178" s="6">
        <v>8.4639999999999986</v>
      </c>
      <c r="Z178" s="6">
        <v>3.1762857142857146</v>
      </c>
      <c r="AA178" s="6">
        <v>8.6633333333333322</v>
      </c>
      <c r="AB178" s="6">
        <v>12.174571428571429</v>
      </c>
      <c r="AC178" s="6">
        <v>0.94550000000000001</v>
      </c>
      <c r="AD178" s="6">
        <f>AVERAGE(S178:AC178)</f>
        <v>12.203802597402596</v>
      </c>
      <c r="AE178" s="6">
        <f>STDEV(S178:AC178)/SQRT(11)</f>
        <v>4.6805827182741053</v>
      </c>
      <c r="AG178" s="6">
        <v>3.5019999999999998</v>
      </c>
      <c r="AH178" s="6">
        <v>114.68966666666665</v>
      </c>
      <c r="AI178" s="6">
        <v>17.869</v>
      </c>
      <c r="AJ178" s="6">
        <v>163.08933333333334</v>
      </c>
      <c r="AK178" s="6">
        <v>187.73033333333333</v>
      </c>
      <c r="AL178" s="6">
        <v>5.8535000000000004</v>
      </c>
      <c r="AM178" s="6">
        <v>134.11766666666668</v>
      </c>
      <c r="AN178" s="6">
        <f>AVERAGE(AH178:AM178)</f>
        <v>103.89158333333334</v>
      </c>
      <c r="AO178" s="6">
        <f>STDEV(AH178:AM178)/SQRT(6)</f>
        <v>30.862531193982406</v>
      </c>
      <c r="AQ178" s="6">
        <v>3.5019999999999998</v>
      </c>
      <c r="AR178" s="6">
        <v>7.7334000000000005</v>
      </c>
      <c r="AS178" s="6">
        <v>8.4757499999999997</v>
      </c>
      <c r="AT178" s="6">
        <v>10.886000000000001</v>
      </c>
      <c r="AU178" s="6">
        <v>11.769000000000002</v>
      </c>
      <c r="AV178" s="6">
        <v>0.66800000000000004</v>
      </c>
      <c r="AW178" s="6">
        <v>6.1768333333333336</v>
      </c>
      <c r="AX178" s="6">
        <f>AVERAGE(AR178:AW178)</f>
        <v>7.6181638888888905</v>
      </c>
      <c r="AY178" s="6">
        <f>STDEV(AR178:AW178)/SQRT(6)</f>
        <v>1.6231567846068102</v>
      </c>
    </row>
    <row r="179" spans="3:51" x14ac:dyDescent="0.3">
      <c r="C179" s="6">
        <v>4.0019999999999998</v>
      </c>
      <c r="D179" s="6">
        <v>44.701000000000001</v>
      </c>
      <c r="E179" s="6">
        <v>8.636333333333333</v>
      </c>
      <c r="F179" s="6">
        <v>239.13475</v>
      </c>
      <c r="G179" s="6">
        <v>41.951000000000001</v>
      </c>
      <c r="H179" s="9">
        <v>90.965499999999992</v>
      </c>
      <c r="I179" s="6">
        <v>10.258333333333335</v>
      </c>
      <c r="J179" s="6">
        <v>16.688000000000002</v>
      </c>
      <c r="K179" s="6">
        <v>17.5075</v>
      </c>
      <c r="L179" s="6">
        <v>48.493000000000002</v>
      </c>
      <c r="M179" s="6">
        <v>65.513499999999993</v>
      </c>
      <c r="N179" s="6">
        <v>29.879000000000001</v>
      </c>
      <c r="O179" s="6">
        <f>AVERAGE(D179:N179)</f>
        <v>55.793446969696973</v>
      </c>
      <c r="P179" s="6">
        <f>STDEV(D179:N179)/SQRT(11)</f>
        <v>19.835089798859556</v>
      </c>
      <c r="R179" s="6">
        <v>4.0019999999999998</v>
      </c>
      <c r="S179" s="6">
        <v>6.7211666666666661</v>
      </c>
      <c r="T179" s="6">
        <v>6.3862000000000005</v>
      </c>
      <c r="U179" s="6">
        <v>18.536857142857144</v>
      </c>
      <c r="V179" s="6">
        <v>15.123666666666667</v>
      </c>
      <c r="W179" s="6">
        <v>61.216666666666669</v>
      </c>
      <c r="X179" s="6">
        <v>2.2116666666666664</v>
      </c>
      <c r="Y179" s="6">
        <v>9.3628571428571412</v>
      </c>
      <c r="Z179" s="6">
        <v>5.2235714285714279</v>
      </c>
      <c r="AA179" s="6">
        <v>14.341833333333334</v>
      </c>
      <c r="AB179" s="6">
        <v>14.532</v>
      </c>
      <c r="AC179" s="6">
        <v>1.6533333333333333</v>
      </c>
      <c r="AD179" s="6">
        <f>AVERAGE(S179:AC179)</f>
        <v>14.119074458874461</v>
      </c>
      <c r="AE179" s="6">
        <f>STDEV(S179:AC179)/SQRT(11)</f>
        <v>5.0021707621373395</v>
      </c>
      <c r="AG179" s="6">
        <v>4.0019999999999998</v>
      </c>
      <c r="AH179" s="6">
        <v>154.49433333333334</v>
      </c>
      <c r="AI179" s="6">
        <v>46.383333333333333</v>
      </c>
      <c r="AJ179" s="6">
        <v>211.76133333333334</v>
      </c>
      <c r="AK179" s="6">
        <v>231.58</v>
      </c>
      <c r="AL179" s="6">
        <v>13.091000000000001</v>
      </c>
      <c r="AM179" s="6">
        <v>179.779</v>
      </c>
      <c r="AN179" s="6">
        <f>AVERAGE(AH179:AM179)</f>
        <v>139.51483333333334</v>
      </c>
      <c r="AO179" s="6">
        <f>STDEV(AH179:AM179)/SQRT(6)</f>
        <v>36.604918676851192</v>
      </c>
      <c r="AQ179" s="6">
        <v>4.0019999999999998</v>
      </c>
      <c r="AR179" s="6">
        <v>7.9984000000000011</v>
      </c>
      <c r="AS179" s="6">
        <v>9.5004999999999988</v>
      </c>
      <c r="AT179" s="6">
        <v>12.108666666666666</v>
      </c>
      <c r="AU179" s="6">
        <v>14.270499999999998</v>
      </c>
      <c r="AV179" s="6">
        <v>0.63150000000000006</v>
      </c>
      <c r="AW179" s="6">
        <v>8.7653333333333325</v>
      </c>
      <c r="AX179" s="6">
        <f>AVERAGE(AR179:AW179)</f>
        <v>8.8791499999999992</v>
      </c>
      <c r="AY179" s="6">
        <f>STDEV(AR179:AW179)/SQRT(6)</f>
        <v>1.9034610044503042</v>
      </c>
    </row>
    <row r="180" spans="3:51" x14ac:dyDescent="0.3">
      <c r="C180" s="6">
        <v>4.5019999999999998</v>
      </c>
      <c r="D180" s="6">
        <v>78.317666666666668</v>
      </c>
      <c r="E180" s="6">
        <v>18.721333333333334</v>
      </c>
      <c r="F180" s="6">
        <v>268.50150000000002</v>
      </c>
      <c r="G180" s="6">
        <v>54.593500000000006</v>
      </c>
      <c r="H180" s="9">
        <v>104.3205</v>
      </c>
      <c r="I180" s="6">
        <v>15.035000000000002</v>
      </c>
      <c r="J180" s="6">
        <v>16.385999999999999</v>
      </c>
      <c r="K180" s="6">
        <v>18.505500000000001</v>
      </c>
      <c r="L180" s="6">
        <v>66.004000000000005</v>
      </c>
      <c r="M180" s="6">
        <v>67.813500000000005</v>
      </c>
      <c r="N180" s="6">
        <v>41.816000000000003</v>
      </c>
      <c r="O180" s="6">
        <f>AVERAGE(D180:N180)</f>
        <v>68.183136363636365</v>
      </c>
      <c r="P180" s="6">
        <f>STDEV(D180:N180)/SQRT(11)</f>
        <v>21.917792518228893</v>
      </c>
      <c r="R180" s="6">
        <v>4.5019999999999998</v>
      </c>
      <c r="S180" s="6">
        <v>10.709833333333334</v>
      </c>
      <c r="T180" s="6">
        <v>7.1348000000000003</v>
      </c>
      <c r="U180" s="6">
        <v>21.343142857142858</v>
      </c>
      <c r="V180" s="6">
        <v>18.049000000000003</v>
      </c>
      <c r="W180" s="6">
        <v>70.423999999999992</v>
      </c>
      <c r="X180" s="6">
        <v>2.2563333333333335</v>
      </c>
      <c r="Y180" s="6">
        <v>10.074857142857143</v>
      </c>
      <c r="Z180" s="6">
        <v>8.918571428571429</v>
      </c>
      <c r="AA180" s="6">
        <v>15.0495</v>
      </c>
      <c r="AB180" s="6">
        <v>18.340571428571426</v>
      </c>
      <c r="AC180" s="6">
        <v>3.3493333333333335</v>
      </c>
      <c r="AD180" s="6">
        <f>AVERAGE(S180:AC180)</f>
        <v>16.877267532467531</v>
      </c>
      <c r="AE180" s="6">
        <f>STDEV(S180:AC180)/SQRT(11)</f>
        <v>5.6676071745424883</v>
      </c>
      <c r="AG180" s="6">
        <v>4.5019999999999998</v>
      </c>
      <c r="AH180" s="6">
        <v>191.15333333333334</v>
      </c>
      <c r="AI180" s="6">
        <v>106.34366666666666</v>
      </c>
      <c r="AJ180" s="6">
        <v>258.04766666666666</v>
      </c>
      <c r="AK180" s="6">
        <v>278.76133333333331</v>
      </c>
      <c r="AL180" s="6">
        <v>22.643000000000001</v>
      </c>
      <c r="AM180" s="6">
        <v>240.94033333333334</v>
      </c>
      <c r="AN180" s="6">
        <f>AVERAGE(AH180:AM180)</f>
        <v>182.98155555555559</v>
      </c>
      <c r="AO180" s="6">
        <f>STDEV(AH180:AM180)/SQRT(6)</f>
        <v>40.749847915068756</v>
      </c>
      <c r="AQ180" s="6">
        <v>4.5019999999999998</v>
      </c>
      <c r="AR180" s="6">
        <v>9.7649999999999988</v>
      </c>
      <c r="AS180" s="6">
        <v>11.31775</v>
      </c>
      <c r="AT180" s="6">
        <v>13.794333333333332</v>
      </c>
      <c r="AU180" s="6">
        <v>14.6645</v>
      </c>
      <c r="AV180" s="6">
        <v>0.94025000000000003</v>
      </c>
      <c r="AW180" s="6">
        <v>11.585500000000001</v>
      </c>
      <c r="AX180" s="6">
        <f>AVERAGE(AR180:AW180)</f>
        <v>10.344555555555557</v>
      </c>
      <c r="AY180" s="6">
        <f>STDEV(AR180:AW180)/SQRT(6)</f>
        <v>2.0151657076963447</v>
      </c>
    </row>
    <row r="181" spans="3:51" x14ac:dyDescent="0.3">
      <c r="C181" s="6">
        <v>5.0030000000000001</v>
      </c>
      <c r="D181" s="6">
        <v>127.91466666666668</v>
      </c>
      <c r="E181" s="6">
        <v>46.568666666666665</v>
      </c>
      <c r="F181" s="6">
        <v>301.01600000000002</v>
      </c>
      <c r="G181" s="6">
        <v>67.147999999999996</v>
      </c>
      <c r="H181" s="9">
        <v>119.85249999999999</v>
      </c>
      <c r="I181" s="6">
        <v>18.542333333333332</v>
      </c>
      <c r="J181" s="6">
        <v>15.990500000000001</v>
      </c>
      <c r="K181" s="6">
        <v>19.075000000000003</v>
      </c>
      <c r="L181" s="6">
        <v>61.964500000000001</v>
      </c>
      <c r="M181" s="6">
        <v>71.222499999999997</v>
      </c>
      <c r="N181" s="6">
        <v>51.463000000000001</v>
      </c>
      <c r="O181" s="6">
        <f>AVERAGE(D181:N181)</f>
        <v>81.887060606060601</v>
      </c>
      <c r="P181" s="6">
        <f>STDEV(D181:N181)/SQRT(11)</f>
        <v>24.638950485745671</v>
      </c>
      <c r="R181" s="6">
        <v>5.0030000000000001</v>
      </c>
      <c r="S181" s="6">
        <v>13.042000000000002</v>
      </c>
      <c r="T181" s="6">
        <v>9.8670000000000009</v>
      </c>
      <c r="U181" s="6">
        <v>24.907857142857143</v>
      </c>
      <c r="V181" s="6">
        <v>21.018333333333334</v>
      </c>
      <c r="W181" s="6">
        <v>80.215666666666678</v>
      </c>
      <c r="X181" s="6">
        <v>2.305333333333333</v>
      </c>
      <c r="Y181" s="6">
        <v>10.437571428571427</v>
      </c>
      <c r="Z181" s="6">
        <v>9.0321428571428566</v>
      </c>
      <c r="AA181" s="6">
        <v>14.800500000000001</v>
      </c>
      <c r="AB181" s="6">
        <v>21.312142857142856</v>
      </c>
      <c r="AC181" s="6">
        <v>8.5431666666666661</v>
      </c>
      <c r="AD181" s="6">
        <f>AVERAGE(S181:AC181)</f>
        <v>19.589246753246751</v>
      </c>
      <c r="AE181" s="6">
        <f>STDEV(S181:AC181)/SQRT(11)</f>
        <v>6.385449964344545</v>
      </c>
      <c r="AG181" s="6">
        <v>5.0030000000000001</v>
      </c>
      <c r="AH181" s="6">
        <v>233.07466666666701</v>
      </c>
      <c r="AI181" s="6">
        <v>156.16666666666666</v>
      </c>
      <c r="AJ181" s="6">
        <v>308.95100000000002</v>
      </c>
      <c r="AK181" s="6">
        <v>330.30366666666669</v>
      </c>
      <c r="AL181" s="6">
        <v>32.1295</v>
      </c>
      <c r="AM181" s="6">
        <v>293.8536666666667</v>
      </c>
      <c r="AN181" s="6">
        <f>AVERAGE(AH181:AM181)</f>
        <v>225.74652777777783</v>
      </c>
      <c r="AO181" s="6">
        <f>STDEV(AH181:AM181)/SQRT(6)</f>
        <v>46.503180534724926</v>
      </c>
      <c r="AQ181" s="6">
        <v>5.0030000000000001</v>
      </c>
      <c r="AR181" s="6">
        <v>10.6448</v>
      </c>
      <c r="AS181" s="6">
        <v>10.9885</v>
      </c>
      <c r="AT181" s="6">
        <v>14.241</v>
      </c>
      <c r="AU181" s="6">
        <v>15.097750000000001</v>
      </c>
      <c r="AV181" s="6">
        <v>1.3140000000000001</v>
      </c>
      <c r="AW181" s="6">
        <v>13.622999999999999</v>
      </c>
      <c r="AX181" s="6">
        <f>AVERAGE(AR181:AW181)</f>
        <v>10.984841666666666</v>
      </c>
      <c r="AY181" s="6">
        <f>STDEV(AR181:AW181)/SQRT(6)</f>
        <v>2.0665533439528683</v>
      </c>
    </row>
    <row r="182" spans="3:51" x14ac:dyDescent="0.3">
      <c r="C182" s="6">
        <v>5.5030000000000001</v>
      </c>
      <c r="D182" s="6">
        <v>183.89233333333334</v>
      </c>
      <c r="E182" s="6">
        <v>94.164333333333332</v>
      </c>
      <c r="F182" s="6">
        <v>338.35275000000001</v>
      </c>
      <c r="G182" s="6">
        <v>82.592999999999989</v>
      </c>
      <c r="H182" s="9">
        <v>123.315</v>
      </c>
      <c r="I182" s="6">
        <v>25.287999999999997</v>
      </c>
      <c r="J182" s="6">
        <v>15.310500000000001</v>
      </c>
      <c r="K182" s="6">
        <v>20.990000000000002</v>
      </c>
      <c r="L182" s="6">
        <v>71.5625</v>
      </c>
      <c r="M182" s="6">
        <v>77.850500000000011</v>
      </c>
      <c r="N182" s="6">
        <v>61.372</v>
      </c>
      <c r="O182" s="6">
        <f>AVERAGE(D182:N182)</f>
        <v>99.517356060606062</v>
      </c>
      <c r="P182" s="6">
        <f>STDEV(D182:N182)/SQRT(11)</f>
        <v>28.044806860381883</v>
      </c>
      <c r="R182" s="6">
        <v>5.5030000000000001</v>
      </c>
      <c r="S182" s="6">
        <v>15.802999999999999</v>
      </c>
      <c r="T182" s="6">
        <v>11.2888</v>
      </c>
      <c r="U182" s="6">
        <v>24.587428571428571</v>
      </c>
      <c r="V182" s="6">
        <v>24.946000000000002</v>
      </c>
      <c r="W182" s="6">
        <v>81.00833333333334</v>
      </c>
      <c r="X182" s="6">
        <v>2.1440000000000001</v>
      </c>
      <c r="Y182" s="6">
        <v>13.914000000000001</v>
      </c>
      <c r="Z182" s="6">
        <v>12.672428571428572</v>
      </c>
      <c r="AA182" s="6">
        <v>18.514999999999997</v>
      </c>
      <c r="AB182" s="6">
        <v>28.494571428571426</v>
      </c>
      <c r="AC182" s="6">
        <v>11.892666666666669</v>
      </c>
      <c r="AD182" s="6">
        <f>AVERAGE(S182:AC182)</f>
        <v>22.296929870129869</v>
      </c>
      <c r="AE182" s="6">
        <f>STDEV(S182:AC182)/SQRT(11)</f>
        <v>6.290433190684757</v>
      </c>
      <c r="AG182" s="6">
        <v>5.5030000000000001</v>
      </c>
      <c r="AH182" s="6">
        <v>286.10466666666667</v>
      </c>
      <c r="AI182" s="6">
        <v>192.82366666666667</v>
      </c>
      <c r="AJ182" s="6">
        <v>347.02233333333334</v>
      </c>
      <c r="AK182" s="6">
        <v>378.03066666666672</v>
      </c>
      <c r="AL182" s="6">
        <v>42.914500000000004</v>
      </c>
      <c r="AM182" s="6">
        <v>338.3153333333334</v>
      </c>
      <c r="AN182" s="6">
        <f>AVERAGE(AH182:AM182)</f>
        <v>264.20186111111116</v>
      </c>
      <c r="AO182" s="6">
        <f>STDEV(AH182:AM182)/SQRT(6)</f>
        <v>51.591895383875674</v>
      </c>
      <c r="AQ182" s="6">
        <v>5.5030000000000001</v>
      </c>
      <c r="AR182" s="6">
        <v>10.865800000000002</v>
      </c>
      <c r="AS182" s="6">
        <v>12.71175</v>
      </c>
      <c r="AT182" s="6">
        <v>15.336333333333334</v>
      </c>
      <c r="AU182" s="6">
        <v>16.587250000000001</v>
      </c>
      <c r="AV182" s="6">
        <v>1.74725</v>
      </c>
      <c r="AW182" s="6">
        <v>14.799500000000002</v>
      </c>
      <c r="AX182" s="6">
        <f>AVERAGE(AR182:AW182)</f>
        <v>12.007980555555557</v>
      </c>
      <c r="AY182" s="6">
        <f>STDEV(AR182:AW182)/SQRT(6)</f>
        <v>2.2130121332172972</v>
      </c>
    </row>
    <row r="183" spans="3:51" x14ac:dyDescent="0.3">
      <c r="C183" s="6">
        <v>6.0030000000000001</v>
      </c>
      <c r="D183" s="6">
        <v>244.58599999999998</v>
      </c>
      <c r="E183" s="6">
        <v>140.64833333333334</v>
      </c>
      <c r="F183" s="6">
        <v>370.21349999999995</v>
      </c>
      <c r="G183" s="6">
        <v>96.59899999999999</v>
      </c>
      <c r="H183" s="9">
        <v>141.1885</v>
      </c>
      <c r="I183" s="6">
        <v>29.563666666666666</v>
      </c>
      <c r="J183" s="6">
        <v>15.927</v>
      </c>
      <c r="K183" s="6">
        <v>20.983499999999999</v>
      </c>
      <c r="L183" s="6">
        <v>70.634</v>
      </c>
      <c r="M183" s="6">
        <v>87.078499999999991</v>
      </c>
      <c r="N183" s="6">
        <v>72.019499999999994</v>
      </c>
      <c r="O183" s="6">
        <f>AVERAGE(D183:N183)</f>
        <v>117.22195454545454</v>
      </c>
      <c r="P183" s="6">
        <f>STDEV(D183:N183)/SQRT(11)</f>
        <v>32.207230916709804</v>
      </c>
      <c r="R183" s="6">
        <v>6.0030000000000001</v>
      </c>
      <c r="S183" s="6">
        <v>18.366499999999998</v>
      </c>
      <c r="T183" s="6">
        <v>14.2202</v>
      </c>
      <c r="U183" s="6">
        <v>26.923142857142857</v>
      </c>
      <c r="V183" s="6">
        <v>28.879166666666666</v>
      </c>
      <c r="W183" s="6">
        <v>81.412666666666667</v>
      </c>
      <c r="X183" s="6">
        <v>1.9660000000000002</v>
      </c>
      <c r="Y183" s="6">
        <v>21.883285714285712</v>
      </c>
      <c r="Z183" s="6">
        <v>15.668714285714287</v>
      </c>
      <c r="AA183" s="6">
        <v>17.833166666666667</v>
      </c>
      <c r="AB183" s="6">
        <v>31.204000000000001</v>
      </c>
      <c r="AC183" s="6">
        <v>15.296833333333334</v>
      </c>
      <c r="AD183" s="6">
        <f>AVERAGE(S183:AC183)</f>
        <v>24.877606926406926</v>
      </c>
      <c r="AE183" s="6">
        <f>STDEV(S183:AC183)/SQRT(11)</f>
        <v>6.1589067203606547</v>
      </c>
      <c r="AG183" s="6">
        <v>6.0030000000000001</v>
      </c>
      <c r="AH183" s="6">
        <v>343.54433333333333</v>
      </c>
      <c r="AI183" s="6">
        <v>239.14133333333334</v>
      </c>
      <c r="AJ183" s="6">
        <v>386.80500000000001</v>
      </c>
      <c r="AK183" s="6">
        <v>423.09899999999999</v>
      </c>
      <c r="AL183" s="6">
        <v>52.897499999999994</v>
      </c>
      <c r="AM183" s="6">
        <v>403.72466666666668</v>
      </c>
      <c r="AN183" s="6">
        <f>AVERAGE(AH183:AM183)</f>
        <v>308.2019722222222</v>
      </c>
      <c r="AO183" s="6">
        <f>STDEV(AH183:AM183)/SQRT(6)</f>
        <v>57.649277529802383</v>
      </c>
      <c r="AQ183" s="6">
        <v>6.0030000000000001</v>
      </c>
      <c r="AR183" s="6">
        <v>10.7036</v>
      </c>
      <c r="AS183" s="6">
        <v>13.2325</v>
      </c>
      <c r="AT183" s="6">
        <v>16.126333333333331</v>
      </c>
      <c r="AU183" s="6">
        <v>17.4755</v>
      </c>
      <c r="AV183" s="6">
        <v>2.3820000000000001</v>
      </c>
      <c r="AW183" s="6">
        <v>16.763166666666667</v>
      </c>
      <c r="AX183" s="6">
        <f>AVERAGE(AR183:AW183)</f>
        <v>12.780516666666665</v>
      </c>
      <c r="AY183" s="6">
        <f>STDEV(AR183:AW183)/SQRT(6)</f>
        <v>2.3219666903335456</v>
      </c>
    </row>
    <row r="184" spans="3:51" x14ac:dyDescent="0.3">
      <c r="C184" s="6">
        <v>6.5030000000000001</v>
      </c>
      <c r="D184" s="6">
        <v>284.30900000000003</v>
      </c>
      <c r="E184" s="6">
        <v>181.797</v>
      </c>
      <c r="F184" s="6">
        <v>406.37300000000005</v>
      </c>
      <c r="G184" s="6">
        <v>110.98249999999999</v>
      </c>
      <c r="H184" s="9">
        <v>147.59649999999999</v>
      </c>
      <c r="I184" s="6">
        <v>33.136000000000003</v>
      </c>
      <c r="J184" s="6">
        <v>17.683999999999997</v>
      </c>
      <c r="K184" s="6">
        <v>20.856999999999999</v>
      </c>
      <c r="L184" s="6">
        <v>70.478999999999999</v>
      </c>
      <c r="M184" s="6">
        <v>90.233000000000004</v>
      </c>
      <c r="N184" s="6">
        <v>82.406999999999996</v>
      </c>
      <c r="O184" s="6">
        <f>AVERAGE(D184:N184)</f>
        <v>131.44127272727272</v>
      </c>
      <c r="P184" s="6">
        <f>STDEV(D184:N184)/SQRT(11)</f>
        <v>36.284689255397289</v>
      </c>
      <c r="R184" s="6">
        <v>6.5030000000000001</v>
      </c>
      <c r="S184" s="6">
        <v>20.710666666666665</v>
      </c>
      <c r="T184" s="6">
        <v>14.330000000000002</v>
      </c>
      <c r="U184" s="6">
        <v>27.689142857142858</v>
      </c>
      <c r="V184" s="6">
        <v>33.796833333333332</v>
      </c>
      <c r="W184" s="6">
        <v>81.602000000000004</v>
      </c>
      <c r="X184" s="6">
        <v>2.2383333333333333</v>
      </c>
      <c r="Y184" s="6">
        <v>13.664714285714288</v>
      </c>
      <c r="Z184" s="6">
        <v>14.953000000000001</v>
      </c>
      <c r="AA184" s="6">
        <v>22.066999999999997</v>
      </c>
      <c r="AB184" s="6">
        <v>37.178428571428576</v>
      </c>
      <c r="AC184" s="6">
        <v>24.784500000000005</v>
      </c>
      <c r="AD184" s="6">
        <f>AVERAGE(S184:AC184)</f>
        <v>26.637692640692645</v>
      </c>
      <c r="AE184" s="6">
        <f>STDEV(S184:AC184)/SQRT(11)</f>
        <v>6.2490977339963152</v>
      </c>
      <c r="AG184" s="6">
        <v>6.5030000000000001</v>
      </c>
      <c r="AH184" s="6">
        <v>400.28899999999999</v>
      </c>
      <c r="AI184" s="6">
        <v>287.45166666666665</v>
      </c>
      <c r="AJ184" s="6">
        <v>420.7236666666667</v>
      </c>
      <c r="AK184" s="6">
        <v>448.58966666666657</v>
      </c>
      <c r="AL184" s="6">
        <v>60.212500000000006</v>
      </c>
      <c r="AM184" s="6">
        <v>440.98066666666665</v>
      </c>
      <c r="AN184" s="6">
        <f>AVERAGE(AH184:AM184)</f>
        <v>343.04119444444444</v>
      </c>
      <c r="AO184" s="6">
        <f>STDEV(AH184:AM184)/SQRT(6)</f>
        <v>61.407590176568299</v>
      </c>
      <c r="AQ184" s="6">
        <v>6.5030000000000001</v>
      </c>
      <c r="AR184" s="6">
        <v>11.1206</v>
      </c>
      <c r="AS184" s="6">
        <v>13.894500000000001</v>
      </c>
      <c r="AT184" s="6">
        <v>16.337666666666667</v>
      </c>
      <c r="AU184" s="6">
        <v>16.461999999999996</v>
      </c>
      <c r="AV184" s="6">
        <v>3.2287499999999998</v>
      </c>
      <c r="AW184" s="6">
        <v>16.623333333333331</v>
      </c>
      <c r="AX184" s="6">
        <f>AVERAGE(AR184:AW184)</f>
        <v>12.944474999999999</v>
      </c>
      <c r="AY184" s="6">
        <f>STDEV(AR184:AW184)/SQRT(6)</f>
        <v>2.1295156745214179</v>
      </c>
    </row>
    <row r="185" spans="3:51" x14ac:dyDescent="0.3">
      <c r="C185" s="6">
        <v>7.0030000000000001</v>
      </c>
      <c r="D185" s="6">
        <v>329.97700000000003</v>
      </c>
      <c r="E185" s="6">
        <v>217.50500000000002</v>
      </c>
      <c r="F185" s="6">
        <v>426.28949999999998</v>
      </c>
      <c r="G185" s="6">
        <v>121.4765</v>
      </c>
      <c r="H185" s="9">
        <v>159.35050000000001</v>
      </c>
      <c r="I185" s="6">
        <v>39.823333333333331</v>
      </c>
      <c r="J185" s="6">
        <v>18.904</v>
      </c>
      <c r="K185" s="6">
        <v>19.828499999999998</v>
      </c>
      <c r="L185" s="6">
        <v>70.335000000000008</v>
      </c>
      <c r="M185" s="6">
        <v>96.723000000000013</v>
      </c>
      <c r="N185" s="6">
        <v>93.294499999999999</v>
      </c>
      <c r="O185" s="6">
        <f>AVERAGE(D185:N185)</f>
        <v>144.86425757575759</v>
      </c>
      <c r="P185" s="6">
        <f>STDEV(D185:N185)/SQRT(11)</f>
        <v>39.607800437459517</v>
      </c>
      <c r="R185" s="6">
        <v>7.0030000000000001</v>
      </c>
      <c r="S185" s="6">
        <v>23.59866666666667</v>
      </c>
      <c r="T185" s="6">
        <v>16.310399999999998</v>
      </c>
      <c r="U185" s="6">
        <v>29.106857142857141</v>
      </c>
      <c r="V185" s="6">
        <v>38.219166666666666</v>
      </c>
      <c r="W185" s="6">
        <v>93.39233333333334</v>
      </c>
      <c r="X185" s="6">
        <v>1.9386666666666665</v>
      </c>
      <c r="Y185" s="6">
        <v>9.9441428571428556</v>
      </c>
      <c r="Z185" s="6">
        <v>19.004142857142856</v>
      </c>
      <c r="AA185" s="6">
        <v>28.161500000000004</v>
      </c>
      <c r="AB185" s="6">
        <v>39.687714285714279</v>
      </c>
      <c r="AC185" s="6">
        <v>24.168666666666667</v>
      </c>
      <c r="AD185" s="6">
        <f>AVERAGE(S185:AC185)</f>
        <v>29.412023376623377</v>
      </c>
      <c r="AE185" s="6">
        <f>STDEV(S185:AC185)/SQRT(11)</f>
        <v>7.2320880378301959</v>
      </c>
      <c r="AG185" s="6">
        <v>7.0030000000000001</v>
      </c>
      <c r="AH185" s="6">
        <v>446.88233333333329</v>
      </c>
      <c r="AI185" s="6">
        <v>320.84800000000001</v>
      </c>
      <c r="AJ185" s="6">
        <v>451.94033333333329</v>
      </c>
      <c r="AK185" s="6">
        <v>463.887</v>
      </c>
      <c r="AL185" s="6">
        <v>71.015000000000001</v>
      </c>
      <c r="AM185" s="6">
        <v>433.61933333333332</v>
      </c>
      <c r="AN185" s="6">
        <f>AVERAGE(AH185:AM185)</f>
        <v>364.69866666666667</v>
      </c>
      <c r="AO185" s="6">
        <f>STDEV(AH185:AM185)/SQRT(6)</f>
        <v>62.483764362343628</v>
      </c>
      <c r="AQ185" s="6">
        <v>7.0030000000000001</v>
      </c>
      <c r="AR185" s="6">
        <v>11.252600000000001</v>
      </c>
      <c r="AS185" s="6">
        <v>14.421499999999998</v>
      </c>
      <c r="AT185" s="6">
        <v>16.673999999999999</v>
      </c>
      <c r="AU185" s="6">
        <v>17.346499999999999</v>
      </c>
      <c r="AV185" s="6">
        <v>3.6087500000000001</v>
      </c>
      <c r="AW185" s="6">
        <v>19.642666666666667</v>
      </c>
      <c r="AX185" s="6">
        <f>AVERAGE(AR185:AW185)</f>
        <v>13.82433611111111</v>
      </c>
      <c r="AY185" s="6">
        <f>STDEV(AR185:AW185)/SQRT(6)</f>
        <v>2.3502327836652959</v>
      </c>
    </row>
    <row r="186" spans="3:51" x14ac:dyDescent="0.3">
      <c r="C186" s="6">
        <v>7.5030000000000001</v>
      </c>
      <c r="D186" s="6">
        <v>372.1036666666667</v>
      </c>
      <c r="E186" s="6">
        <v>255.62066666666669</v>
      </c>
      <c r="F186" s="6">
        <v>457.00524999999993</v>
      </c>
      <c r="G186" s="6">
        <v>130.23149999999998</v>
      </c>
      <c r="H186" s="9">
        <v>169.249</v>
      </c>
      <c r="I186" s="6">
        <v>43.385333333333335</v>
      </c>
      <c r="J186" s="6">
        <v>18.887</v>
      </c>
      <c r="K186" s="6">
        <v>21.274000000000001</v>
      </c>
      <c r="L186" s="6">
        <v>72.152999999999992</v>
      </c>
      <c r="M186" s="6">
        <v>105.1405</v>
      </c>
      <c r="N186" s="6">
        <v>103.87700000000001</v>
      </c>
      <c r="O186" s="6">
        <f>AVERAGE(D186:N186)</f>
        <v>158.99335606060606</v>
      </c>
      <c r="P186" s="6">
        <f>STDEV(D186:N186)/SQRT(11)</f>
        <v>43.686608139507243</v>
      </c>
      <c r="R186" s="6">
        <v>7.5030000000000001</v>
      </c>
      <c r="S186" s="6">
        <v>26.493333333333336</v>
      </c>
      <c r="T186" s="6">
        <v>18.3308</v>
      </c>
      <c r="U186" s="6">
        <v>29.927142857142858</v>
      </c>
      <c r="V186" s="6">
        <v>42.232666666666667</v>
      </c>
      <c r="W186" s="6">
        <v>97.466999999999999</v>
      </c>
      <c r="X186" s="6">
        <v>2.9266666666666672</v>
      </c>
      <c r="Y186" s="6">
        <v>13.202571428571428</v>
      </c>
      <c r="Z186" s="6">
        <v>16.334428571428571</v>
      </c>
      <c r="AA186" s="6">
        <v>41.156833333333331</v>
      </c>
      <c r="AB186" s="6">
        <v>39.607571428571426</v>
      </c>
      <c r="AC186" s="6">
        <v>31.809166666666666</v>
      </c>
      <c r="AD186" s="6">
        <f>AVERAGE(S186:AC186)</f>
        <v>32.680743722943724</v>
      </c>
      <c r="AE186" s="6">
        <f>STDEV(S186:AC186)/SQRT(11)</f>
        <v>7.5031971878496861</v>
      </c>
      <c r="AG186" s="6">
        <v>7.5030000000000001</v>
      </c>
      <c r="AH186" s="6">
        <v>488.75833333333338</v>
      </c>
      <c r="AI186" s="6">
        <v>349.74133333333339</v>
      </c>
      <c r="AJ186" s="6">
        <v>488.38266666666669</v>
      </c>
      <c r="AK186" s="6">
        <v>487.31633333333326</v>
      </c>
      <c r="AL186" s="6">
        <v>79.503999999999991</v>
      </c>
      <c r="AM186" s="6">
        <v>452.93266666666665</v>
      </c>
      <c r="AN186" s="6">
        <f>AVERAGE(AH186:AM186)</f>
        <v>391.10588888888884</v>
      </c>
      <c r="AO186" s="6">
        <f>STDEV(AH186:AM186)/SQRT(6)</f>
        <v>66.05163008001513</v>
      </c>
      <c r="AQ186" s="6">
        <v>7.5030000000000001</v>
      </c>
      <c r="AR186" s="6">
        <v>11.943200000000001</v>
      </c>
      <c r="AS186" s="6">
        <v>14.46875</v>
      </c>
      <c r="AT186" s="6">
        <v>18.184999999999999</v>
      </c>
      <c r="AU186" s="6">
        <v>18.158000000000001</v>
      </c>
      <c r="AV186" s="6">
        <v>6.4240000000000004</v>
      </c>
      <c r="AW186" s="6">
        <v>19.405333333333335</v>
      </c>
      <c r="AX186" s="6">
        <f>AVERAGE(AR186:AW186)</f>
        <v>14.764047222222223</v>
      </c>
      <c r="AY186" s="6">
        <f>STDEV(AR186:AW186)/SQRT(6)</f>
        <v>2.0196050546268656</v>
      </c>
    </row>
    <row r="187" spans="3:51" x14ac:dyDescent="0.3">
      <c r="C187" s="6">
        <v>8.0039999999999996</v>
      </c>
      <c r="D187" s="6">
        <v>407.0943333333334</v>
      </c>
      <c r="E187" s="6">
        <v>296.50233333333335</v>
      </c>
      <c r="F187" s="6">
        <v>491.58699999999999</v>
      </c>
      <c r="G187" s="6">
        <v>143.00549999999998</v>
      </c>
      <c r="H187" s="9">
        <v>179.1585</v>
      </c>
      <c r="I187" s="6">
        <v>39.835333333333331</v>
      </c>
      <c r="J187" s="6">
        <v>18.155000000000001</v>
      </c>
      <c r="K187" s="6">
        <v>21.169499999999999</v>
      </c>
      <c r="L187" s="6">
        <v>69.814999999999998</v>
      </c>
      <c r="M187" s="6">
        <v>113.7375</v>
      </c>
      <c r="N187" s="6">
        <v>112.22200000000001</v>
      </c>
      <c r="O187" s="6">
        <f>AVERAGE(D187:N187)</f>
        <v>172.02563636363638</v>
      </c>
      <c r="P187" s="6">
        <f>STDEV(D187:N187)/SQRT(11)</f>
        <v>48.156305199229344</v>
      </c>
      <c r="R187" s="6">
        <v>8.0039999999999996</v>
      </c>
      <c r="S187" s="6">
        <v>28.375166666666662</v>
      </c>
      <c r="T187" s="6">
        <v>19.931800000000003</v>
      </c>
      <c r="U187" s="6">
        <v>29.574000000000002</v>
      </c>
      <c r="V187" s="6">
        <v>47.359666666666669</v>
      </c>
      <c r="W187" s="6">
        <v>96.601666666666674</v>
      </c>
      <c r="X187" s="6">
        <v>2.7063333333333333</v>
      </c>
      <c r="Y187" s="6">
        <v>25.140999999999998</v>
      </c>
      <c r="Z187" s="6">
        <v>17.744714285714284</v>
      </c>
      <c r="AA187" s="6">
        <v>46.130500000000005</v>
      </c>
      <c r="AB187" s="6">
        <v>47.621857142857145</v>
      </c>
      <c r="AC187" s="6">
        <v>31.1965</v>
      </c>
      <c r="AD187" s="6">
        <f>AVERAGE(S187:AC187)</f>
        <v>35.671200432900434</v>
      </c>
      <c r="AE187" s="6">
        <f>STDEV(S187:AC187)/SQRT(11)</f>
        <v>7.3722102415504747</v>
      </c>
      <c r="AG187" s="6">
        <v>8.0039999999999996</v>
      </c>
      <c r="AH187" s="6">
        <v>495.02533333333332</v>
      </c>
      <c r="AI187" s="6">
        <v>348.63066666666668</v>
      </c>
      <c r="AJ187" s="6">
        <v>508.1366666666666</v>
      </c>
      <c r="AK187" s="6">
        <v>514.83100000000002</v>
      </c>
      <c r="AL187" s="6">
        <v>87.153999999999996</v>
      </c>
      <c r="AM187" s="6">
        <v>478.815</v>
      </c>
      <c r="AN187" s="6">
        <f>AVERAGE(AH187:AM187)</f>
        <v>405.43211111111106</v>
      </c>
      <c r="AO187" s="6">
        <f>STDEV(AH187:AM187)/SQRT(6)</f>
        <v>68.424093362708533</v>
      </c>
      <c r="AQ187" s="6">
        <v>8.0039999999999996</v>
      </c>
      <c r="AR187" s="6">
        <v>12.289</v>
      </c>
      <c r="AS187" s="6">
        <v>13.63775</v>
      </c>
      <c r="AT187" s="6">
        <v>19.060999999999996</v>
      </c>
      <c r="AU187" s="6">
        <v>17.908999999999999</v>
      </c>
      <c r="AV187" s="6">
        <v>6.218</v>
      </c>
      <c r="AW187" s="6">
        <v>20.8645</v>
      </c>
      <c r="AX187" s="6">
        <f>AVERAGE(AR187:AW187)</f>
        <v>14.996541666666664</v>
      </c>
      <c r="AY187" s="6">
        <f>STDEV(AR187:AW187)/SQRT(6)</f>
        <v>2.203596004656053</v>
      </c>
    </row>
    <row r="188" spans="3:51" x14ac:dyDescent="0.3">
      <c r="C188" s="6">
        <v>8.5039999999999996</v>
      </c>
      <c r="D188" s="6">
        <v>419.67500000000001</v>
      </c>
      <c r="E188" s="6">
        <v>327.63266666666664</v>
      </c>
      <c r="F188" s="6">
        <v>521.31950000000006</v>
      </c>
      <c r="G188" s="6">
        <v>150.55549999999999</v>
      </c>
      <c r="H188" s="9">
        <v>198.60750000000002</v>
      </c>
      <c r="I188" s="6">
        <v>53.217000000000006</v>
      </c>
      <c r="J188" s="6">
        <v>18.295000000000002</v>
      </c>
      <c r="K188" s="6">
        <v>20.135999999999999</v>
      </c>
      <c r="L188" s="6">
        <v>71.13</v>
      </c>
      <c r="M188" s="6">
        <v>117.76400000000001</v>
      </c>
      <c r="N188" s="6">
        <v>121.9425</v>
      </c>
      <c r="O188" s="6">
        <f>AVERAGE(D188:N188)</f>
        <v>183.66133333333337</v>
      </c>
      <c r="P188" s="6">
        <f>STDEV(D188:N188)/SQRT(11)</f>
        <v>50.782949370250378</v>
      </c>
      <c r="R188" s="6">
        <v>8.5039999999999996</v>
      </c>
      <c r="S188" s="6">
        <v>31.286166666666663</v>
      </c>
      <c r="T188" s="6">
        <v>19.322200000000002</v>
      </c>
      <c r="U188" s="6">
        <v>31.519000000000002</v>
      </c>
      <c r="V188" s="6">
        <v>51.669999999999995</v>
      </c>
      <c r="W188" s="6">
        <v>99.180333333333337</v>
      </c>
      <c r="X188" s="6">
        <v>2.84</v>
      </c>
      <c r="Y188" s="6">
        <v>27.778142857142857</v>
      </c>
      <c r="Z188" s="6">
        <v>19.442</v>
      </c>
      <c r="AA188" s="6">
        <v>49.44433333333334</v>
      </c>
      <c r="AB188" s="6">
        <v>54.393571428571427</v>
      </c>
      <c r="AC188" s="6">
        <v>31.600333333333335</v>
      </c>
      <c r="AD188" s="6">
        <f>AVERAGE(S188:AC188)</f>
        <v>38.04328008658009</v>
      </c>
      <c r="AE188" s="6">
        <f>STDEV(S188:AC188)/SQRT(11)</f>
        <v>7.682098212634747</v>
      </c>
      <c r="AG188" s="6">
        <v>8.5039999999999996</v>
      </c>
      <c r="AH188" s="6">
        <v>505.84266666666667</v>
      </c>
      <c r="AI188" s="6">
        <v>363.77966666666663</v>
      </c>
      <c r="AJ188" s="6">
        <v>539.15600000000006</v>
      </c>
      <c r="AK188" s="6">
        <v>533.68433333333326</v>
      </c>
      <c r="AL188" s="6">
        <v>93.413999999999987</v>
      </c>
      <c r="AM188" s="6">
        <v>507.26833333333337</v>
      </c>
      <c r="AN188" s="6">
        <f>AVERAGE(AH188:AM188)</f>
        <v>423.8574999999999</v>
      </c>
      <c r="AO188" s="6">
        <f>STDEV(AH188:AM188)/SQRT(6)</f>
        <v>71.14231390747193</v>
      </c>
      <c r="AQ188" s="6">
        <v>8.5039999999999996</v>
      </c>
      <c r="AR188" s="6">
        <v>11.944800000000001</v>
      </c>
      <c r="AS188" s="6">
        <v>14.33325</v>
      </c>
      <c r="AT188" s="6">
        <v>18.702333333333335</v>
      </c>
      <c r="AU188" s="6">
        <v>18.138500000000001</v>
      </c>
      <c r="AV188" s="6">
        <v>6.6572499999999994</v>
      </c>
      <c r="AW188" s="6">
        <v>22.412166666666668</v>
      </c>
      <c r="AX188" s="6">
        <f>AVERAGE(AR188:AW188)</f>
        <v>15.364716666666666</v>
      </c>
      <c r="AY188" s="6">
        <f>STDEV(AR188:AW188)/SQRT(6)</f>
        <v>2.2882295903084056</v>
      </c>
    </row>
    <row r="189" spans="3:51" x14ac:dyDescent="0.3">
      <c r="C189" s="6">
        <v>9.0039999999999996</v>
      </c>
      <c r="D189" s="6">
        <v>463.37799999999999</v>
      </c>
      <c r="E189" s="6">
        <v>359.66966666666667</v>
      </c>
      <c r="F189" s="6">
        <v>553.35549999999989</v>
      </c>
      <c r="G189" s="6">
        <v>154.88900000000001</v>
      </c>
      <c r="H189" s="9">
        <v>213.93400000000003</v>
      </c>
      <c r="I189" s="6">
        <v>53.56133333333333</v>
      </c>
      <c r="J189" s="6">
        <v>19.033000000000001</v>
      </c>
      <c r="K189" s="6">
        <v>20.240499999999997</v>
      </c>
      <c r="L189" s="6">
        <v>78.992000000000004</v>
      </c>
      <c r="M189" s="6">
        <v>130.9085</v>
      </c>
      <c r="N189" s="6">
        <v>135.17149999999998</v>
      </c>
      <c r="O189" s="6">
        <f>AVERAGE(D189:N189)</f>
        <v>198.46663636363635</v>
      </c>
      <c r="P189" s="6">
        <f>STDEV(D189:N189)/SQRT(11)</f>
        <v>54.942275495047014</v>
      </c>
      <c r="R189" s="6">
        <v>9.0039999999999996</v>
      </c>
      <c r="S189" s="6">
        <v>33.512166666666666</v>
      </c>
      <c r="T189" s="6">
        <v>21.722799999999999</v>
      </c>
      <c r="U189" s="6">
        <v>32.883857142857146</v>
      </c>
      <c r="V189" s="6">
        <v>57.059333333333335</v>
      </c>
      <c r="W189" s="6">
        <v>119.399</v>
      </c>
      <c r="X189" s="6">
        <v>3.7953333333333332</v>
      </c>
      <c r="Y189" s="6">
        <v>14.756142857142859</v>
      </c>
      <c r="Z189" s="6">
        <v>20.192</v>
      </c>
      <c r="AA189" s="6">
        <v>54.812999999999995</v>
      </c>
      <c r="AB189" s="6">
        <v>59.624142857142843</v>
      </c>
      <c r="AC189" s="6">
        <v>37.978666666666662</v>
      </c>
      <c r="AD189" s="6">
        <f>AVERAGE(S189:AC189)</f>
        <v>41.430585714285705</v>
      </c>
      <c r="AE189" s="6">
        <f>STDEV(S189:AC189)/SQRT(11)</f>
        <v>9.5100435191684092</v>
      </c>
      <c r="AG189" s="6">
        <v>9.0039999999999996</v>
      </c>
      <c r="AH189" s="6">
        <v>515.17099999999994</v>
      </c>
      <c r="AI189" s="6">
        <v>387.70266666666663</v>
      </c>
      <c r="AJ189" s="6">
        <v>576.64666666666665</v>
      </c>
      <c r="AK189" s="6">
        <v>577.67299999999989</v>
      </c>
      <c r="AL189" s="6">
        <v>95.899500000000003</v>
      </c>
      <c r="AM189" s="6">
        <v>549.78133333333335</v>
      </c>
      <c r="AN189" s="6">
        <f>AVERAGE(AH189:AM189)</f>
        <v>450.47902777777773</v>
      </c>
      <c r="AO189" s="6">
        <f>STDEV(AH189:AM189)/SQRT(6)</f>
        <v>76.552834013418192</v>
      </c>
      <c r="AQ189" s="6">
        <v>9.0039999999999996</v>
      </c>
      <c r="AR189" s="6">
        <v>12.301</v>
      </c>
      <c r="AS189" s="6">
        <v>14.798999999999999</v>
      </c>
      <c r="AT189" s="6">
        <v>19.850666666666669</v>
      </c>
      <c r="AU189" s="6">
        <v>18.671500000000002</v>
      </c>
      <c r="AV189" s="6">
        <v>8.0442499999999999</v>
      </c>
      <c r="AW189" s="6">
        <v>25.353999999999999</v>
      </c>
      <c r="AX189" s="6">
        <f>AVERAGE(AR189:AW189)</f>
        <v>16.503402777777779</v>
      </c>
      <c r="AY189" s="6">
        <f>STDEV(AR189:AW189)/SQRT(6)</f>
        <v>2.4923906592548937</v>
      </c>
    </row>
    <row r="190" spans="3:51" x14ac:dyDescent="0.3">
      <c r="C190" s="6">
        <v>9.5039999999999996</v>
      </c>
      <c r="D190" s="6">
        <v>501.75066666666663</v>
      </c>
      <c r="E190" s="6">
        <v>401.98199999999997</v>
      </c>
      <c r="F190" s="6">
        <v>592.53174999999999</v>
      </c>
      <c r="G190" s="6">
        <v>164.41550000000001</v>
      </c>
      <c r="H190" s="9">
        <v>231.72700000000003</v>
      </c>
      <c r="I190" s="6">
        <v>50.349666666666671</v>
      </c>
      <c r="J190" s="6">
        <v>16.756499999999999</v>
      </c>
      <c r="K190" s="6">
        <v>19.900500000000001</v>
      </c>
      <c r="L190" s="6">
        <v>78.271000000000001</v>
      </c>
      <c r="M190" s="6">
        <v>139.23700000000002</v>
      </c>
      <c r="N190" s="6">
        <v>135.66849999999999</v>
      </c>
      <c r="O190" s="6">
        <f>AVERAGE(D190:N190)</f>
        <v>212.05364393939396</v>
      </c>
      <c r="P190" s="6">
        <f>STDEV(D190:N190)/SQRT(11)</f>
        <v>60.125920850421281</v>
      </c>
      <c r="R190" s="6">
        <v>9.5039999999999996</v>
      </c>
      <c r="S190" s="6">
        <v>35.670999999999999</v>
      </c>
      <c r="T190" s="6">
        <v>23.619199999999999</v>
      </c>
      <c r="U190" s="6">
        <v>33.774999999999999</v>
      </c>
      <c r="V190" s="6">
        <v>65.073999999999998</v>
      </c>
      <c r="W190" s="6">
        <v>125.13466666666666</v>
      </c>
      <c r="X190" s="6">
        <v>5.1543333333333337</v>
      </c>
      <c r="Y190" s="6">
        <v>14.154</v>
      </c>
      <c r="Z190" s="6">
        <v>18.992142857142856</v>
      </c>
      <c r="AA190" s="6">
        <v>62.68533333333334</v>
      </c>
      <c r="AB190" s="6">
        <v>58.674285714285702</v>
      </c>
      <c r="AC190" s="6">
        <v>37.615166666666674</v>
      </c>
      <c r="AD190" s="6">
        <f>AVERAGE(S190:AC190)</f>
        <v>43.686284415584417</v>
      </c>
      <c r="AE190" s="6">
        <f>STDEV(S190:AC190)/SQRT(11)</f>
        <v>10.111006508191588</v>
      </c>
      <c r="AG190" s="6">
        <v>9.5039999999999996</v>
      </c>
      <c r="AH190" s="6">
        <v>505.83566666666667</v>
      </c>
      <c r="AI190" s="6">
        <v>374.76933333333335</v>
      </c>
      <c r="AJ190" s="6">
        <v>607.77333333333343</v>
      </c>
      <c r="AK190" s="6">
        <v>598.94833333333327</v>
      </c>
      <c r="AL190" s="6">
        <v>99.051999999999992</v>
      </c>
      <c r="AM190" s="6">
        <v>580.38233333333335</v>
      </c>
      <c r="AN190" s="6">
        <f>AVERAGE(AH190:AM190)</f>
        <v>461.12683333333342</v>
      </c>
      <c r="AO190" s="6">
        <f>STDEV(AH190:AM190)/SQRT(6)</f>
        <v>80.67972042225324</v>
      </c>
      <c r="AQ190" s="6">
        <v>9.5039999999999996</v>
      </c>
      <c r="AR190" s="6">
        <v>12.166399999999999</v>
      </c>
      <c r="AS190" s="6">
        <v>15.204750000000001</v>
      </c>
      <c r="AT190" s="6">
        <v>20.912333333333333</v>
      </c>
      <c r="AU190" s="6">
        <v>19.579000000000001</v>
      </c>
      <c r="AV190" s="6">
        <v>9.62575</v>
      </c>
      <c r="AW190" s="6">
        <v>24.255499999999998</v>
      </c>
      <c r="AX190" s="6">
        <f>AVERAGE(AR190:AW190)</f>
        <v>16.957288888888886</v>
      </c>
      <c r="AY190" s="6">
        <f>STDEV(AR190:AW190)/SQRT(6)</f>
        <v>2.2770968542718082</v>
      </c>
    </row>
    <row r="191" spans="3:51" x14ac:dyDescent="0.3">
      <c r="C191" s="6">
        <v>10.005000000000001</v>
      </c>
      <c r="D191" s="6">
        <v>540.86900000000003</v>
      </c>
      <c r="E191" s="6">
        <v>440.77133333333336</v>
      </c>
      <c r="F191" s="6">
        <v>638.827</v>
      </c>
      <c r="G191" s="6">
        <v>170.25900000000001</v>
      </c>
      <c r="H191" s="9">
        <v>244.61349999999999</v>
      </c>
      <c r="I191" s="6">
        <v>56.809000000000005</v>
      </c>
      <c r="J191" s="6">
        <v>16.709499999999998</v>
      </c>
      <c r="K191" s="6">
        <v>21.647500000000001</v>
      </c>
      <c r="L191" s="6">
        <v>83.627499999999998</v>
      </c>
      <c r="M191" s="6">
        <v>146.2525</v>
      </c>
      <c r="N191" s="6">
        <v>142.4425</v>
      </c>
      <c r="O191" s="6">
        <f>AVERAGE(D191:N191)</f>
        <v>227.52984848484854</v>
      </c>
      <c r="P191" s="6">
        <f>STDEV(D191:N191)/SQRT(11)</f>
        <v>65.151754446552445</v>
      </c>
      <c r="R191" s="6">
        <v>10.005000000000001</v>
      </c>
      <c r="S191" s="6">
        <v>38.917499999999997</v>
      </c>
      <c r="T191" s="6">
        <v>25.824200000000001</v>
      </c>
      <c r="U191" s="6">
        <v>35.201428571428572</v>
      </c>
      <c r="V191" s="6">
        <v>69.570166666666651</v>
      </c>
      <c r="W191" s="6">
        <v>136.78033333333335</v>
      </c>
      <c r="X191" s="6">
        <v>5.4576666666666673</v>
      </c>
      <c r="Y191" s="6">
        <v>12.758142857142856</v>
      </c>
      <c r="Z191" s="6">
        <v>20.664285714285715</v>
      </c>
      <c r="AA191" s="6">
        <v>65.542833333333334</v>
      </c>
      <c r="AB191" s="6">
        <v>57.670857142857137</v>
      </c>
      <c r="AC191" s="6">
        <v>39.922333333333327</v>
      </c>
      <c r="AD191" s="6">
        <f>AVERAGE(S191:AC191)</f>
        <v>46.209977056277054</v>
      </c>
      <c r="AE191" s="6">
        <f>STDEV(S191:AC191)/SQRT(11)</f>
        <v>11.002330368701994</v>
      </c>
      <c r="AG191" s="6">
        <v>10.005000000000001</v>
      </c>
      <c r="AH191" s="6">
        <v>509.97399999999999</v>
      </c>
      <c r="AI191" s="6">
        <v>376.39300000000003</v>
      </c>
      <c r="AJ191" s="6">
        <v>621.79533333333336</v>
      </c>
      <c r="AK191" s="6">
        <v>635.5236666666666</v>
      </c>
      <c r="AL191" s="6">
        <v>102.205</v>
      </c>
      <c r="AM191" s="6">
        <v>618.14166666666677</v>
      </c>
      <c r="AN191" s="6">
        <f>AVERAGE(AH191:AM191)</f>
        <v>477.33877777777775</v>
      </c>
      <c r="AO191" s="6">
        <f>STDEV(AH191:AM191)/SQRT(6)</f>
        <v>85.185301557976928</v>
      </c>
      <c r="AQ191" s="6">
        <v>10.005000000000001</v>
      </c>
      <c r="AR191" s="6">
        <v>12.605</v>
      </c>
      <c r="AS191" s="6">
        <v>15.022500000000001</v>
      </c>
      <c r="AT191" s="6">
        <v>20.943333333333332</v>
      </c>
      <c r="AU191" s="6">
        <v>19.998000000000001</v>
      </c>
      <c r="AV191" s="6">
        <v>9.3890000000000011</v>
      </c>
      <c r="AW191" s="6">
        <v>25.467500000000001</v>
      </c>
      <c r="AX191" s="6">
        <f>AVERAGE(AR191:AW191)</f>
        <v>17.237555555555556</v>
      </c>
      <c r="AY191" s="6">
        <f>STDEV(AR191:AW191)/SQRT(6)</f>
        <v>2.4293462387092708</v>
      </c>
    </row>
    <row r="192" spans="3:51" x14ac:dyDescent="0.3">
      <c r="C192" s="6">
        <v>10.505000000000001</v>
      </c>
      <c r="D192" s="6">
        <v>583.04133333333345</v>
      </c>
      <c r="E192" s="6">
        <v>487.27233333333334</v>
      </c>
      <c r="F192" s="6">
        <v>662.65750000000003</v>
      </c>
      <c r="G192" s="6">
        <v>174.11849999999998</v>
      </c>
      <c r="H192" s="9">
        <v>268.31299999999999</v>
      </c>
      <c r="I192" s="6">
        <v>69.102666666666664</v>
      </c>
      <c r="J192" s="6">
        <v>17.954000000000001</v>
      </c>
      <c r="K192" s="6">
        <v>22.368000000000002</v>
      </c>
      <c r="L192" s="6">
        <v>87.750499999999988</v>
      </c>
      <c r="M192" s="6">
        <v>155.065</v>
      </c>
      <c r="N192" s="6">
        <v>156.18650000000002</v>
      </c>
      <c r="O192" s="6">
        <f>AVERAGE(D192:N192)</f>
        <v>243.98448484848493</v>
      </c>
      <c r="P192" s="6">
        <f>STDEV(D192:N192)/SQRT(11)</f>
        <v>69.132301721743573</v>
      </c>
      <c r="R192" s="6">
        <v>10.505000000000001</v>
      </c>
      <c r="S192" s="6">
        <v>39.538166666666662</v>
      </c>
      <c r="T192" s="6">
        <v>27.271599999999999</v>
      </c>
      <c r="U192" s="6">
        <v>36.182285714285719</v>
      </c>
      <c r="V192" s="6">
        <v>73.550166666666669</v>
      </c>
      <c r="W192" s="6">
        <v>141.34166666666667</v>
      </c>
      <c r="X192" s="6">
        <v>6.3093333333333339</v>
      </c>
      <c r="Y192" s="6">
        <v>14.617000000000001</v>
      </c>
      <c r="Z192" s="6">
        <v>23.63457142857143</v>
      </c>
      <c r="AA192" s="6">
        <v>72.150500000000008</v>
      </c>
      <c r="AB192" s="6">
        <v>58.943285714285707</v>
      </c>
      <c r="AC192" s="6">
        <v>40.844499999999996</v>
      </c>
      <c r="AD192" s="6">
        <f>AVERAGE(S192:AC192)</f>
        <v>48.580279653679661</v>
      </c>
      <c r="AE192" s="6">
        <f>STDEV(S192:AC192)/SQRT(11)</f>
        <v>11.363064232507169</v>
      </c>
      <c r="AG192" s="6">
        <v>10.505000000000001</v>
      </c>
      <c r="AH192" s="6">
        <v>530.20600000000002</v>
      </c>
      <c r="AI192" s="6">
        <v>424.58533333333338</v>
      </c>
      <c r="AJ192" s="6">
        <v>588.81266666666659</v>
      </c>
      <c r="AK192" s="6">
        <v>677.94766666666658</v>
      </c>
      <c r="AL192" s="6">
        <v>106.5835</v>
      </c>
      <c r="AM192" s="6">
        <v>652.75033333333329</v>
      </c>
      <c r="AN192" s="6">
        <f>AVERAGE(AH192:AM192)</f>
        <v>496.81424999999996</v>
      </c>
      <c r="AO192" s="6">
        <f>STDEV(AH192:AM192)/SQRT(6)</f>
        <v>86.448664729290641</v>
      </c>
      <c r="AQ192" s="6">
        <v>10.505000000000001</v>
      </c>
      <c r="AR192" s="6">
        <v>12.814400000000001</v>
      </c>
      <c r="AS192" s="6">
        <v>16.173000000000002</v>
      </c>
      <c r="AT192" s="6">
        <v>21.408000000000001</v>
      </c>
      <c r="AU192" s="6">
        <v>20.63025</v>
      </c>
      <c r="AV192" s="6">
        <v>10.21125</v>
      </c>
      <c r="AW192" s="6">
        <v>28.819999999999997</v>
      </c>
      <c r="AX192" s="6">
        <f>AVERAGE(AR192:AW192)</f>
        <v>18.342816666666664</v>
      </c>
      <c r="AY192" s="6">
        <f>STDEV(AR192:AW192)/SQRT(6)</f>
        <v>2.7434342370061997</v>
      </c>
    </row>
    <row r="193" spans="2:51" x14ac:dyDescent="0.3">
      <c r="C193" s="6">
        <v>11.005000000000001</v>
      </c>
      <c r="D193" s="6">
        <v>625.91600000000005</v>
      </c>
      <c r="E193" s="6">
        <v>534.05233333333331</v>
      </c>
      <c r="F193" s="6">
        <v>674.25600000000009</v>
      </c>
      <c r="G193" s="6">
        <v>180.24600000000001</v>
      </c>
      <c r="H193" s="9">
        <v>288.779</v>
      </c>
      <c r="I193" s="6">
        <v>81.547666666666672</v>
      </c>
      <c r="J193" s="6">
        <v>19.792000000000002</v>
      </c>
      <c r="K193" s="6">
        <v>21.1295</v>
      </c>
      <c r="L193" s="6">
        <v>82.758499999999998</v>
      </c>
      <c r="M193" s="6">
        <v>160.50799999999998</v>
      </c>
      <c r="N193" s="6">
        <v>160.2715</v>
      </c>
      <c r="O193" s="6">
        <f>AVERAGE(D193:N193)</f>
        <v>257.20513636363631</v>
      </c>
      <c r="P193" s="6">
        <f>STDEV(D193:N193)/SQRT(11)</f>
        <v>72.961599916986316</v>
      </c>
      <c r="R193" s="6">
        <v>11.005000000000001</v>
      </c>
      <c r="S193" s="6">
        <v>43.331166666666661</v>
      </c>
      <c r="T193" s="6">
        <v>29.567799999999998</v>
      </c>
      <c r="U193" s="6">
        <v>35.745714285714286</v>
      </c>
      <c r="V193" s="6">
        <v>78.582333333333338</v>
      </c>
      <c r="W193" s="6">
        <v>148.58833333333334</v>
      </c>
      <c r="X193" s="6">
        <v>7.8353333333333337</v>
      </c>
      <c r="Y193" s="6">
        <v>12.802571428571428</v>
      </c>
      <c r="Z193" s="6">
        <v>24.143000000000004</v>
      </c>
      <c r="AA193" s="6">
        <v>76.802333333333337</v>
      </c>
      <c r="AB193" s="6">
        <v>82.506857142857143</v>
      </c>
      <c r="AC193" s="6">
        <v>42.021666666666668</v>
      </c>
      <c r="AD193" s="6">
        <f>AVERAGE(S193:AC193)</f>
        <v>52.902464502164506</v>
      </c>
      <c r="AE193" s="6">
        <f>STDEV(S193:AC193)/SQRT(11)</f>
        <v>12.350149662286967</v>
      </c>
      <c r="AG193" s="6">
        <v>11.005000000000001</v>
      </c>
      <c r="AH193" s="6">
        <v>575.21500000000003</v>
      </c>
      <c r="AI193" s="6">
        <v>475.54966666666661</v>
      </c>
      <c r="AJ193" s="6">
        <v>584.49233333333325</v>
      </c>
      <c r="AK193" s="6">
        <v>713.69833333333338</v>
      </c>
      <c r="AL193" s="6">
        <v>111.07</v>
      </c>
      <c r="AM193" s="6">
        <v>713.73466666666661</v>
      </c>
      <c r="AN193" s="6">
        <f>AVERAGE(AH193:AM193)</f>
        <v>528.96</v>
      </c>
      <c r="AO193" s="6">
        <f>STDEV(AH193:AM193)/SQRT(6)</f>
        <v>91.465478027100019</v>
      </c>
      <c r="AQ193" s="6">
        <v>11.005000000000001</v>
      </c>
      <c r="AR193" s="6">
        <v>12.996200000000002</v>
      </c>
      <c r="AS193" s="6">
        <v>15.100249999999999</v>
      </c>
      <c r="AT193" s="6">
        <v>21.876000000000001</v>
      </c>
      <c r="AU193" s="6">
        <v>22.58175</v>
      </c>
      <c r="AV193" s="6">
        <v>11.475000000000001</v>
      </c>
      <c r="AW193" s="6">
        <v>29.610833333333336</v>
      </c>
      <c r="AX193" s="6">
        <f>AVERAGE(AR193:AW193)</f>
        <v>18.940005555555555</v>
      </c>
      <c r="AY193" s="6">
        <f>STDEV(AR193:AW193)/SQRT(6)</f>
        <v>2.8375328872842616</v>
      </c>
    </row>
    <row r="194" spans="2:51" x14ac:dyDescent="0.3">
      <c r="C194" s="6">
        <v>11.505000000000001</v>
      </c>
      <c r="D194" s="6">
        <v>661.4430000000001</v>
      </c>
      <c r="E194" s="6">
        <v>576.91</v>
      </c>
      <c r="F194" s="6">
        <v>707.58699999999999</v>
      </c>
      <c r="G194" s="6">
        <v>183.2775</v>
      </c>
      <c r="H194" s="9">
        <v>297.89299999999997</v>
      </c>
      <c r="I194" s="6">
        <v>85.960999999999999</v>
      </c>
      <c r="J194" s="6">
        <v>17.476500000000001</v>
      </c>
      <c r="K194" s="6">
        <v>21.954499999999999</v>
      </c>
      <c r="L194" s="6">
        <v>73.558999999999997</v>
      </c>
      <c r="M194" s="6">
        <v>168.00800000000001</v>
      </c>
      <c r="N194" s="6">
        <v>166.29750000000001</v>
      </c>
      <c r="O194" s="6">
        <f>AVERAGE(D194:N194)</f>
        <v>269.12427272727274</v>
      </c>
      <c r="P194" s="6">
        <f>STDEV(D194:N194)/SQRT(11)</f>
        <v>77.817082325808471</v>
      </c>
      <c r="R194" s="6">
        <v>11.505000000000001</v>
      </c>
      <c r="S194" s="6">
        <v>45.545166666666667</v>
      </c>
      <c r="T194" s="6">
        <v>32.122</v>
      </c>
      <c r="U194" s="6">
        <v>36.826428571428572</v>
      </c>
      <c r="V194" s="6">
        <v>83.208500000000001</v>
      </c>
      <c r="W194" s="6">
        <v>151.71466666666666</v>
      </c>
      <c r="X194" s="6">
        <v>8.7016666666666662</v>
      </c>
      <c r="Y194" s="6">
        <v>11.034999999999998</v>
      </c>
      <c r="Z194" s="6">
        <v>22.937285714285714</v>
      </c>
      <c r="AA194" s="6">
        <v>83.050333333333342</v>
      </c>
      <c r="AB194" s="6">
        <v>76.729285714285723</v>
      </c>
      <c r="AC194" s="6">
        <v>47.082833333333333</v>
      </c>
      <c r="AD194" s="6">
        <f>AVERAGE(S194:AC194)</f>
        <v>54.45028787878789</v>
      </c>
      <c r="AE194" s="6">
        <f>STDEV(S194:AC194)/SQRT(11)</f>
        <v>12.618650261544824</v>
      </c>
      <c r="AG194" s="6">
        <v>11.505000000000001</v>
      </c>
      <c r="AH194" s="6">
        <v>613.54666666666674</v>
      </c>
      <c r="AI194" s="6">
        <v>501.41833333333335</v>
      </c>
      <c r="AJ194" s="6">
        <v>583.43933333333337</v>
      </c>
      <c r="AK194" s="6">
        <v>712.75433333333331</v>
      </c>
      <c r="AL194" s="6">
        <v>118.1695</v>
      </c>
      <c r="AM194" s="6">
        <v>750.04366666666658</v>
      </c>
      <c r="AN194" s="6">
        <f>AVERAGE(AH194:AM194)</f>
        <v>546.56197222222215</v>
      </c>
      <c r="AO194" s="6">
        <f>STDEV(AH194:AM194)/SQRT(6)</f>
        <v>93.171821259935541</v>
      </c>
      <c r="AQ194" s="6">
        <v>11.505000000000001</v>
      </c>
      <c r="AR194" s="6">
        <v>14.244</v>
      </c>
      <c r="AS194" s="6">
        <v>15.983000000000001</v>
      </c>
      <c r="AT194" s="6">
        <v>23.798000000000002</v>
      </c>
      <c r="AU194" s="6">
        <v>22.239750000000001</v>
      </c>
      <c r="AV194" s="6">
        <v>11.885250000000001</v>
      </c>
      <c r="AW194" s="6">
        <v>31.023833333333332</v>
      </c>
      <c r="AX194" s="6">
        <f>AVERAGE(AR194:AW194)</f>
        <v>19.862305555555555</v>
      </c>
      <c r="AY194" s="6">
        <f>STDEV(AR194:AW194)/SQRT(6)</f>
        <v>2.9210124924183711</v>
      </c>
    </row>
    <row r="195" spans="2:51" x14ac:dyDescent="0.3">
      <c r="C195" s="6">
        <v>12.005000000000001</v>
      </c>
      <c r="D195" s="6">
        <v>705.17533333333324</v>
      </c>
      <c r="E195" s="6">
        <v>600.50933333333342</v>
      </c>
      <c r="F195" s="6">
        <v>750.28750000000002</v>
      </c>
      <c r="G195" s="6">
        <v>183.88499999999999</v>
      </c>
      <c r="H195" s="9">
        <v>332.22149999999999</v>
      </c>
      <c r="I195" s="6">
        <v>95.896999999999991</v>
      </c>
      <c r="J195" s="6">
        <v>16.708500000000001</v>
      </c>
      <c r="K195" s="6">
        <v>21.624499999999998</v>
      </c>
      <c r="L195" s="6">
        <v>79.11</v>
      </c>
      <c r="M195" s="6">
        <v>174.21199999999999</v>
      </c>
      <c r="N195" s="6">
        <v>175.654</v>
      </c>
      <c r="O195" s="6">
        <f>AVERAGE(D195:N195)</f>
        <v>285.02587878787881</v>
      </c>
      <c r="P195" s="6">
        <f>STDEV(D195:N195)/SQRT(11)</f>
        <v>82.504444072061631</v>
      </c>
      <c r="R195" s="6">
        <v>12.005000000000001</v>
      </c>
      <c r="S195" s="6">
        <v>46.666166666666669</v>
      </c>
      <c r="T195" s="6">
        <v>32.750999999999998</v>
      </c>
      <c r="U195" s="6">
        <v>38.071571428571424</v>
      </c>
      <c r="V195" s="6">
        <v>84.346333333333334</v>
      </c>
      <c r="W195" s="6">
        <v>154.83566666666664</v>
      </c>
      <c r="X195" s="6">
        <v>10.775</v>
      </c>
      <c r="Y195" s="6">
        <v>18.344714285714286</v>
      </c>
      <c r="Z195" s="6">
        <v>26.343857142857139</v>
      </c>
      <c r="AA195" s="6">
        <v>77.188500000000005</v>
      </c>
      <c r="AB195" s="6">
        <v>88.269428571428563</v>
      </c>
      <c r="AC195" s="6">
        <v>53.537499999999994</v>
      </c>
      <c r="AD195" s="6">
        <f>AVERAGE(S195:AC195)</f>
        <v>57.375430735930735</v>
      </c>
      <c r="AE195" s="6">
        <f>STDEV(S195:AC195)/SQRT(11)</f>
        <v>12.555078343782084</v>
      </c>
      <c r="AG195" s="6">
        <v>12.005000000000001</v>
      </c>
      <c r="AH195" s="6">
        <v>646.20533333333333</v>
      </c>
      <c r="AI195" s="6">
        <v>531.46999999999991</v>
      </c>
      <c r="AJ195" s="6">
        <v>606.00700000000006</v>
      </c>
      <c r="AK195" s="6">
        <v>730.9373333333333</v>
      </c>
      <c r="AL195" s="6">
        <v>125.05799999999999</v>
      </c>
      <c r="AM195" s="6">
        <v>792.03566666666666</v>
      </c>
      <c r="AN195" s="6">
        <f>AVERAGE(AH195:AM195)</f>
        <v>571.95222222222219</v>
      </c>
      <c r="AO195" s="6">
        <f>STDEV(AH195:AM195)/SQRT(6)</f>
        <v>96.908805352312285</v>
      </c>
      <c r="AQ195" s="6">
        <v>12.005000000000001</v>
      </c>
      <c r="AR195" s="6">
        <v>14.448600000000003</v>
      </c>
      <c r="AS195" s="6">
        <v>16.117999999999999</v>
      </c>
      <c r="AT195" s="6">
        <v>24.697999999999997</v>
      </c>
      <c r="AU195" s="6">
        <v>23.134</v>
      </c>
      <c r="AV195" s="6">
        <v>13.371499999999999</v>
      </c>
      <c r="AW195" s="6">
        <v>31.426166666666663</v>
      </c>
      <c r="AX195" s="6">
        <f>AVERAGE(AR195:AW195)</f>
        <v>20.532711111111109</v>
      </c>
      <c r="AY195" s="6">
        <f>STDEV(AR195:AW195)/SQRT(6)</f>
        <v>2.8900561478803883</v>
      </c>
    </row>
    <row r="196" spans="2:51" x14ac:dyDescent="0.3">
      <c r="C196" s="6">
        <v>12.506</v>
      </c>
      <c r="D196" s="6">
        <v>748.84933333333345</v>
      </c>
      <c r="E196" s="6">
        <v>640.40533333333326</v>
      </c>
      <c r="F196" s="6">
        <v>778.28674999999998</v>
      </c>
      <c r="G196" s="6">
        <v>190.3475</v>
      </c>
      <c r="H196" s="9">
        <v>342.00450000000001</v>
      </c>
      <c r="I196" s="6">
        <v>109.99533333333333</v>
      </c>
      <c r="J196" s="6">
        <v>17.313000000000002</v>
      </c>
      <c r="K196" s="6">
        <v>19.642499999999998</v>
      </c>
      <c r="L196" s="6">
        <v>64.123999999999995</v>
      </c>
      <c r="M196" s="6">
        <v>183.3135</v>
      </c>
      <c r="N196" s="6">
        <v>193.2765</v>
      </c>
      <c r="O196" s="6">
        <f>AVERAGE(D196:N196)</f>
        <v>298.86893181818181</v>
      </c>
      <c r="P196" s="6">
        <f>STDEV(D196:N196)/SQRT(11)</f>
        <v>87.13265121071683</v>
      </c>
      <c r="R196" s="6">
        <v>12.506</v>
      </c>
      <c r="S196" s="6">
        <v>49.355166666666669</v>
      </c>
      <c r="T196" s="6">
        <v>34.624600000000001</v>
      </c>
      <c r="U196" s="6">
        <v>40.008571428571429</v>
      </c>
      <c r="V196" s="6">
        <v>89.132000000000005</v>
      </c>
      <c r="W196" s="6">
        <v>165.67866666666666</v>
      </c>
      <c r="X196" s="6">
        <v>13.322333333333333</v>
      </c>
      <c r="Y196" s="6">
        <v>18.258857142857142</v>
      </c>
      <c r="Z196" s="6">
        <v>29.570285714285713</v>
      </c>
      <c r="AA196" s="6">
        <v>89.608000000000004</v>
      </c>
      <c r="AB196" s="6">
        <v>100.03114285714288</v>
      </c>
      <c r="AC196" s="6">
        <v>52.01016666666667</v>
      </c>
      <c r="AD196" s="6">
        <f>AVERAGE(S196:AC196)</f>
        <v>61.96361731601732</v>
      </c>
      <c r="AE196" s="6">
        <f>STDEV(S196:AC196)/SQRT(11)</f>
        <v>13.658556922025278</v>
      </c>
      <c r="AG196" s="6">
        <v>12.506</v>
      </c>
      <c r="AH196" s="6">
        <v>671.08166666666659</v>
      </c>
      <c r="AI196" s="6">
        <v>557.72866666666675</v>
      </c>
      <c r="AJ196" s="6">
        <v>657.78566666666666</v>
      </c>
      <c r="AK196" s="6">
        <v>722.56700000000001</v>
      </c>
      <c r="AL196" s="6">
        <v>130.9485</v>
      </c>
      <c r="AM196" s="6">
        <v>842.83833333333348</v>
      </c>
      <c r="AN196" s="6">
        <f>AVERAGE(AH196:AM196)</f>
        <v>597.15830555555556</v>
      </c>
      <c r="AO196" s="6">
        <f>STDEV(AH196:AM196)/SQRT(6)</f>
        <v>100.68641685011735</v>
      </c>
      <c r="AQ196" s="6">
        <v>12.506</v>
      </c>
      <c r="AR196" s="6">
        <v>14.895199999999999</v>
      </c>
      <c r="AS196" s="6">
        <v>17.13775</v>
      </c>
      <c r="AT196" s="6">
        <v>25.794</v>
      </c>
      <c r="AU196" s="6">
        <v>24.727249999999998</v>
      </c>
      <c r="AV196" s="6">
        <v>13.303500000000001</v>
      </c>
      <c r="AW196" s="6">
        <v>33.894666666666666</v>
      </c>
      <c r="AX196" s="6">
        <f>AVERAGE(AR196:AW196)</f>
        <v>21.625394444444442</v>
      </c>
      <c r="AY196" s="6">
        <f>STDEV(AR196:AW196)/SQRT(6)</f>
        <v>3.2260513433225291</v>
      </c>
    </row>
    <row r="197" spans="2:51" x14ac:dyDescent="0.3">
      <c r="C197" s="6">
        <v>13.006</v>
      </c>
      <c r="D197" s="6">
        <v>767.15466666666669</v>
      </c>
      <c r="E197" s="6">
        <v>676.28399999999999</v>
      </c>
      <c r="F197" s="6">
        <v>794.43349999999998</v>
      </c>
      <c r="G197" s="6">
        <v>189.21699999999998</v>
      </c>
      <c r="H197" s="9">
        <v>364.69</v>
      </c>
      <c r="I197" s="6">
        <v>124.79066666666665</v>
      </c>
      <c r="J197" s="6">
        <v>14.965</v>
      </c>
      <c r="K197" s="6">
        <v>19.735500000000002</v>
      </c>
      <c r="L197" s="6">
        <v>60.075499999999998</v>
      </c>
      <c r="M197" s="6">
        <v>195.14100000000002</v>
      </c>
      <c r="N197" s="6">
        <v>201.0215</v>
      </c>
      <c r="O197" s="6">
        <f>AVERAGE(D197:N197)</f>
        <v>309.77348484848488</v>
      </c>
      <c r="P197" s="6">
        <f>STDEV(D197:N197)/SQRT(11)</f>
        <v>89.875769108082835</v>
      </c>
      <c r="R197" s="6">
        <v>13.006</v>
      </c>
      <c r="S197" s="6">
        <v>52.901833333333336</v>
      </c>
      <c r="T197" s="6">
        <v>35.575800000000001</v>
      </c>
      <c r="U197" s="6">
        <v>39.334571428571429</v>
      </c>
      <c r="V197" s="6">
        <v>94.405333333333331</v>
      </c>
      <c r="W197" s="6">
        <v>171.01599999999999</v>
      </c>
      <c r="X197" s="6">
        <v>16.082666666666668</v>
      </c>
      <c r="Y197" s="6">
        <v>33.889142857142858</v>
      </c>
      <c r="Z197" s="6">
        <v>34.228000000000002</v>
      </c>
      <c r="AA197" s="6">
        <v>87.605999999999995</v>
      </c>
      <c r="AB197" s="6">
        <v>102.28742857142856</v>
      </c>
      <c r="AC197" s="6">
        <v>49.966666666666661</v>
      </c>
      <c r="AD197" s="6">
        <f>AVERAGE(S197:AC197)</f>
        <v>65.208494805194803</v>
      </c>
      <c r="AE197" s="6">
        <f>STDEV(S197:AC197)/SQRT(11)</f>
        <v>13.554450028345427</v>
      </c>
      <c r="AG197" s="6">
        <v>13.006</v>
      </c>
      <c r="AH197" s="6">
        <v>709.26033333333328</v>
      </c>
      <c r="AI197" s="6">
        <v>561.0573333333333</v>
      </c>
      <c r="AJ197" s="6">
        <v>694.04533333333336</v>
      </c>
      <c r="AK197" s="6">
        <v>765.40766666666661</v>
      </c>
      <c r="AL197" s="6">
        <v>135.90100000000001</v>
      </c>
      <c r="AM197" s="6">
        <v>868.87566666666669</v>
      </c>
      <c r="AN197" s="6">
        <f>AVERAGE(AH197:AM197)</f>
        <v>622.42455555555546</v>
      </c>
      <c r="AO197" s="6">
        <f>STDEV(AH197:AM197)/SQRT(6)</f>
        <v>105.56568483119423</v>
      </c>
      <c r="AQ197" s="6">
        <v>13.006</v>
      </c>
      <c r="AR197" s="6">
        <v>15.014999999999997</v>
      </c>
      <c r="AS197" s="6">
        <v>16.3415</v>
      </c>
      <c r="AT197" s="6">
        <v>23.773</v>
      </c>
      <c r="AU197" s="6">
        <v>24.597750000000001</v>
      </c>
      <c r="AV197" s="6">
        <v>14.273</v>
      </c>
      <c r="AW197" s="6">
        <v>34.446166666666663</v>
      </c>
      <c r="AX197" s="6">
        <f>AVERAGE(AR197:AW197)</f>
        <v>21.40773611111111</v>
      </c>
      <c r="AY197" s="6">
        <f>STDEV(AR197:AW197)/SQRT(6)</f>
        <v>3.1791488164939863</v>
      </c>
    </row>
    <row r="198" spans="2:51" x14ac:dyDescent="0.3">
      <c r="C198" s="6">
        <v>13.506</v>
      </c>
      <c r="D198" s="6">
        <v>800.97899999999993</v>
      </c>
      <c r="E198" s="6">
        <v>696.15633333333335</v>
      </c>
      <c r="F198" s="6">
        <v>834.97350000000006</v>
      </c>
      <c r="G198" s="6">
        <v>192.77199999999999</v>
      </c>
      <c r="H198" s="9">
        <v>401.69150000000002</v>
      </c>
      <c r="I198" s="6">
        <v>140.70866666666669</v>
      </c>
      <c r="J198" s="6">
        <v>16.683500000000002</v>
      </c>
      <c r="K198" s="6">
        <v>18.344999999999999</v>
      </c>
      <c r="L198" s="6">
        <v>64.66149999999999</v>
      </c>
      <c r="M198" s="6">
        <v>200.541</v>
      </c>
      <c r="N198" s="6">
        <v>212.483</v>
      </c>
      <c r="O198" s="6">
        <f>AVERAGE(D198:N198)</f>
        <v>325.45409090909095</v>
      </c>
      <c r="P198" s="6">
        <f>STDEV(D198:N198)/SQRT(11)</f>
        <v>93.747022555392064</v>
      </c>
      <c r="R198" s="6">
        <v>13.506</v>
      </c>
      <c r="S198" s="6">
        <v>55.869666666666667</v>
      </c>
      <c r="T198" s="6">
        <v>35.643000000000001</v>
      </c>
      <c r="U198" s="6">
        <v>40.486142857142859</v>
      </c>
      <c r="V198" s="6">
        <v>96.611833333333323</v>
      </c>
      <c r="W198" s="6">
        <v>193.44200000000001</v>
      </c>
      <c r="X198" s="6">
        <v>15.390333333333333</v>
      </c>
      <c r="Y198" s="6">
        <v>39.853000000000002</v>
      </c>
      <c r="Z198" s="6">
        <v>42.841142857142863</v>
      </c>
      <c r="AA198" s="6">
        <v>98.906833333333338</v>
      </c>
      <c r="AB198" s="6">
        <v>120.45428571428572</v>
      </c>
      <c r="AC198" s="6">
        <v>47.482833333333332</v>
      </c>
      <c r="AD198" s="6">
        <f>AVERAGE(S198:AC198)</f>
        <v>71.543733766233757</v>
      </c>
      <c r="AE198" s="6">
        <f>STDEV(S198:AC198)/SQRT(11)</f>
        <v>15.576195093596276</v>
      </c>
      <c r="AG198" s="6">
        <v>13.506</v>
      </c>
      <c r="AH198" s="6">
        <v>745.14800000000002</v>
      </c>
      <c r="AI198" s="6">
        <v>592.62333333333333</v>
      </c>
      <c r="AJ198" s="6">
        <v>692.93600000000004</v>
      </c>
      <c r="AK198" s="6">
        <v>750.67399999999998</v>
      </c>
      <c r="AL198" s="6">
        <v>140.816</v>
      </c>
      <c r="AM198" s="6">
        <v>885.43299999999999</v>
      </c>
      <c r="AN198" s="6">
        <f>AVERAGE(AH198:AM198)</f>
        <v>634.60505555555551</v>
      </c>
      <c r="AO198" s="6">
        <f>STDEV(AH198:AM198)/SQRT(6)</f>
        <v>106.08157169714458</v>
      </c>
      <c r="AQ198" s="6">
        <v>13.506</v>
      </c>
      <c r="AR198" s="6">
        <v>15.520599999999998</v>
      </c>
      <c r="AS198" s="6">
        <v>17.089999999999996</v>
      </c>
      <c r="AT198" s="6">
        <v>26.959999999999997</v>
      </c>
      <c r="AU198" s="6">
        <v>27.938500000000001</v>
      </c>
      <c r="AV198" s="6">
        <v>14.812750000000001</v>
      </c>
      <c r="AW198" s="6">
        <v>36.167666666666669</v>
      </c>
      <c r="AX198" s="6">
        <f>AVERAGE(AR198:AW198)</f>
        <v>23.081586111111108</v>
      </c>
      <c r="AY198" s="6">
        <f>STDEV(AR198:AW198)/SQRT(6)</f>
        <v>3.5181362341244813</v>
      </c>
    </row>
    <row r="199" spans="2:51" x14ac:dyDescent="0.3">
      <c r="C199" s="6">
        <v>14.006</v>
      </c>
      <c r="D199" s="6">
        <v>835.57233333333318</v>
      </c>
      <c r="E199" s="6">
        <v>737.75399999999991</v>
      </c>
      <c r="F199" s="6">
        <v>858.85400000000004</v>
      </c>
      <c r="G199" s="6">
        <v>201.2705</v>
      </c>
      <c r="H199" s="9">
        <v>429.8845</v>
      </c>
      <c r="I199" s="6">
        <v>158.88633333333331</v>
      </c>
      <c r="J199" s="6">
        <v>16.612500000000001</v>
      </c>
      <c r="K199" s="6">
        <v>16.232500000000002</v>
      </c>
      <c r="L199" s="6">
        <v>77.198000000000008</v>
      </c>
      <c r="M199" s="6">
        <v>205.423</v>
      </c>
      <c r="N199" s="6">
        <v>225.2765</v>
      </c>
      <c r="O199" s="6">
        <f>AVERAGE(D199:N199)</f>
        <v>342.08765151515149</v>
      </c>
      <c r="P199" s="6">
        <f>STDEV(D199:N199)/SQRT(11)</f>
        <v>97.366747300269679</v>
      </c>
      <c r="R199" s="6">
        <v>14.006</v>
      </c>
      <c r="S199" s="6">
        <v>58.319333333333333</v>
      </c>
      <c r="T199" s="6">
        <v>40.114999999999995</v>
      </c>
      <c r="U199" s="6">
        <v>41.330142857142853</v>
      </c>
      <c r="V199" s="6">
        <v>99.076666666666668</v>
      </c>
      <c r="W199" s="6">
        <v>192.72466666666665</v>
      </c>
      <c r="X199" s="6">
        <v>15.860333333333335</v>
      </c>
      <c r="Y199" s="6">
        <v>60.232714285714287</v>
      </c>
      <c r="Z199" s="6">
        <v>50.927285714285723</v>
      </c>
      <c r="AA199" s="6">
        <v>115.89466666666665</v>
      </c>
      <c r="AB199" s="6">
        <v>127.92085714285714</v>
      </c>
      <c r="AC199" s="6">
        <v>45.424833333333332</v>
      </c>
      <c r="AD199" s="6">
        <f>AVERAGE(S199:AC199)</f>
        <v>77.075136363636375</v>
      </c>
      <c r="AE199" s="6">
        <f>STDEV(S199:AC199)/SQRT(11)</f>
        <v>15.568917725152614</v>
      </c>
      <c r="AG199" s="6">
        <v>14.006</v>
      </c>
      <c r="AH199" s="6">
        <v>752.94366666666667</v>
      </c>
      <c r="AI199" s="6">
        <v>630.8223333333334</v>
      </c>
      <c r="AJ199" s="6">
        <v>704.79066666666677</v>
      </c>
      <c r="AK199" s="6">
        <v>783.9136666666667</v>
      </c>
      <c r="AL199" s="6">
        <v>148.10599999999999</v>
      </c>
      <c r="AM199" s="6">
        <v>954.64533333333327</v>
      </c>
      <c r="AN199" s="6">
        <f>AVERAGE(AH199:AM199)</f>
        <v>662.53694444444443</v>
      </c>
      <c r="AO199" s="6">
        <f>STDEV(AH199:AM199)/SQRT(6)</f>
        <v>111.90224680216865</v>
      </c>
      <c r="AQ199" s="6">
        <v>14.006</v>
      </c>
      <c r="AR199" s="6">
        <v>16.1906</v>
      </c>
      <c r="AS199" s="6">
        <v>17.277000000000001</v>
      </c>
      <c r="AT199" s="6">
        <v>26.362333333333336</v>
      </c>
      <c r="AU199" s="6">
        <v>26.732250000000001</v>
      </c>
      <c r="AV199" s="6">
        <v>15.12825</v>
      </c>
      <c r="AW199" s="6">
        <v>36.141500000000001</v>
      </c>
      <c r="AX199" s="6">
        <f>AVERAGE(AR199:AW199)</f>
        <v>22.971988888888887</v>
      </c>
      <c r="AY199" s="6">
        <f>STDEV(AR199:AW199)/SQRT(6)</f>
        <v>3.3616186351487038</v>
      </c>
    </row>
    <row r="200" spans="2:51" x14ac:dyDescent="0.3">
      <c r="C200" s="6">
        <v>14.507</v>
      </c>
      <c r="D200" s="6">
        <v>865.84433333333345</v>
      </c>
      <c r="E200" s="6">
        <v>775.33199999999999</v>
      </c>
      <c r="F200" s="6">
        <v>912.77524999999991</v>
      </c>
      <c r="G200" s="6">
        <v>202.73050000000001</v>
      </c>
      <c r="H200" s="9">
        <v>469.96600000000001</v>
      </c>
      <c r="I200" s="6">
        <v>174.90466666666669</v>
      </c>
      <c r="J200" s="6">
        <v>15.744</v>
      </c>
      <c r="K200" s="6">
        <v>15.942499999999999</v>
      </c>
      <c r="L200" s="6">
        <v>82.918000000000006</v>
      </c>
      <c r="M200" s="6">
        <v>211.93200000000002</v>
      </c>
      <c r="N200" s="6">
        <v>241.95999999999998</v>
      </c>
      <c r="O200" s="6">
        <f>AVERAGE(D200:N200)</f>
        <v>360.91356818181828</v>
      </c>
      <c r="P200" s="6">
        <f>STDEV(D200:N200)/SQRT(11)</f>
        <v>102.44895496717257</v>
      </c>
      <c r="R200" s="6">
        <v>14.507</v>
      </c>
      <c r="S200" s="6">
        <v>58.657499999999999</v>
      </c>
      <c r="T200" s="6">
        <v>42.53159999999999</v>
      </c>
      <c r="U200" s="6">
        <v>43.305285714285716</v>
      </c>
      <c r="V200" s="6">
        <v>102.12033333333333</v>
      </c>
      <c r="W200" s="6">
        <v>189.82933333333335</v>
      </c>
      <c r="X200" s="6">
        <v>15.533333333333331</v>
      </c>
      <c r="Y200" s="6">
        <v>61.48571428571428</v>
      </c>
      <c r="Z200" s="6">
        <v>55.242285714285721</v>
      </c>
      <c r="AA200" s="6">
        <v>132.38900000000001</v>
      </c>
      <c r="AB200" s="6">
        <v>132.506</v>
      </c>
      <c r="AC200" s="6">
        <v>48.642333333333319</v>
      </c>
      <c r="AD200" s="6">
        <f>AVERAGE(S200:AC200)</f>
        <v>80.203883549783555</v>
      </c>
      <c r="AE200" s="6">
        <f>STDEV(S200:AC200)/SQRT(11)</f>
        <v>15.769269491950588</v>
      </c>
      <c r="AG200" s="6">
        <v>14.507</v>
      </c>
      <c r="AH200" s="6">
        <v>724.50333333333344</v>
      </c>
      <c r="AI200" s="6">
        <v>644.91733333333343</v>
      </c>
      <c r="AJ200" s="6">
        <v>708.05166666666662</v>
      </c>
      <c r="AK200" s="6">
        <v>809.99733333333336</v>
      </c>
      <c r="AL200" s="6">
        <v>149.04250000000002</v>
      </c>
      <c r="AM200" s="6">
        <v>1018.917</v>
      </c>
      <c r="AN200" s="6">
        <f>AVERAGE(AH200:AM200)</f>
        <v>675.90486111111113</v>
      </c>
      <c r="AO200" s="6">
        <f>STDEV(AH200:AM200)/SQRT(6)</f>
        <v>117.9798742123576</v>
      </c>
      <c r="AQ200" s="6">
        <v>14.507</v>
      </c>
      <c r="AR200" s="6">
        <v>16.327800000000003</v>
      </c>
      <c r="AS200" s="6">
        <v>18.436</v>
      </c>
      <c r="AT200" s="6">
        <v>26.783333333333331</v>
      </c>
      <c r="AU200" s="6">
        <v>27.514500000000002</v>
      </c>
      <c r="AV200" s="6">
        <v>17.736000000000001</v>
      </c>
      <c r="AW200" s="6">
        <v>39.077166666666663</v>
      </c>
      <c r="AX200" s="6">
        <f>AVERAGE(AR200:AW200)</f>
        <v>24.312466666666666</v>
      </c>
      <c r="AY200" s="6">
        <f>STDEV(AR200:AW200)/SQRT(6)</f>
        <v>3.5397374748335171</v>
      </c>
    </row>
    <row r="201" spans="2:51" x14ac:dyDescent="0.3">
      <c r="C201" s="6">
        <v>15.007</v>
      </c>
      <c r="D201" s="6">
        <v>907.49333333333334</v>
      </c>
      <c r="E201" s="6">
        <v>813.77</v>
      </c>
      <c r="F201" s="6">
        <v>947.80349999999999</v>
      </c>
      <c r="G201" s="6">
        <v>200.6335</v>
      </c>
      <c r="H201" s="9">
        <v>498.8175</v>
      </c>
      <c r="I201" s="6">
        <v>206.74833333333333</v>
      </c>
      <c r="J201" s="6">
        <v>15.792</v>
      </c>
      <c r="K201" s="6">
        <v>15.091000000000001</v>
      </c>
      <c r="L201" s="6">
        <v>76.405500000000004</v>
      </c>
      <c r="M201" s="6">
        <v>217.82900000000001</v>
      </c>
      <c r="N201" s="6">
        <v>251.20750000000001</v>
      </c>
      <c r="O201" s="6">
        <f>AVERAGE(D201:N201)</f>
        <v>377.41737878787882</v>
      </c>
      <c r="P201" s="6">
        <f>STDEV(D201:N201)/SQRT(11)</f>
        <v>107.27626874195431</v>
      </c>
      <c r="R201" s="6">
        <v>15.007</v>
      </c>
      <c r="S201" s="6">
        <v>64.442666666666668</v>
      </c>
      <c r="T201" s="6">
        <v>43.481999999999999</v>
      </c>
      <c r="U201" s="6">
        <v>43.72428571428572</v>
      </c>
      <c r="V201" s="6">
        <v>105.62716666666665</v>
      </c>
      <c r="W201" s="6">
        <v>197.66366666666667</v>
      </c>
      <c r="X201" s="6">
        <v>16.005333333333333</v>
      </c>
      <c r="Y201" s="6">
        <v>89.923999999999992</v>
      </c>
      <c r="Z201" s="6">
        <v>70.272000000000006</v>
      </c>
      <c r="AA201" s="6">
        <v>150.39400000000001</v>
      </c>
      <c r="AB201" s="6">
        <v>136.64371428571428</v>
      </c>
      <c r="AC201" s="6">
        <v>43.598166666666664</v>
      </c>
      <c r="AD201" s="6">
        <f>AVERAGE(S201:AC201)</f>
        <v>87.434272727272727</v>
      </c>
      <c r="AE201" s="6">
        <f>STDEV(S201:AC201)/SQRT(11)</f>
        <v>16.668537644114213</v>
      </c>
      <c r="AG201" s="6">
        <v>15.007</v>
      </c>
      <c r="AH201" s="6">
        <v>702.30466666666655</v>
      </c>
      <c r="AI201" s="6">
        <v>687.13633333333337</v>
      </c>
      <c r="AJ201" s="6">
        <v>717.97400000000005</v>
      </c>
      <c r="AK201" s="6">
        <v>808.52833333333331</v>
      </c>
      <c r="AL201" s="6">
        <v>152.16550000000001</v>
      </c>
      <c r="AM201" s="6">
        <v>1052.8639999999998</v>
      </c>
      <c r="AN201" s="6">
        <f>AVERAGE(AH201:AM201)</f>
        <v>686.8288055555555</v>
      </c>
      <c r="AO201" s="6">
        <f>STDEV(AH201:AM201)/SQRT(6)</f>
        <v>120.53588800689973</v>
      </c>
      <c r="AQ201" s="6">
        <v>15.007</v>
      </c>
      <c r="AR201" s="6">
        <v>16.567799999999998</v>
      </c>
      <c r="AS201" s="6">
        <v>19.143999999999998</v>
      </c>
      <c r="AT201" s="6">
        <v>29.172666666666668</v>
      </c>
      <c r="AU201" s="6">
        <v>27.983499999999999</v>
      </c>
      <c r="AV201" s="6">
        <v>18.286249999999999</v>
      </c>
      <c r="AW201" s="6">
        <v>41.218666666666671</v>
      </c>
      <c r="AX201" s="6">
        <f>AVERAGE(AR201:AW201)</f>
        <v>25.395480555555555</v>
      </c>
      <c r="AY201" s="6">
        <f>STDEV(AR201:AW201)/SQRT(6)</f>
        <v>3.8248673636660055</v>
      </c>
    </row>
    <row r="203" spans="2:51" x14ac:dyDescent="0.3">
      <c r="B203" s="2" t="s">
        <v>231</v>
      </c>
      <c r="C203" s="34" t="s">
        <v>55</v>
      </c>
      <c r="D203" s="34"/>
      <c r="E203" s="34"/>
      <c r="F203" s="34"/>
      <c r="G203" s="34"/>
      <c r="H203" s="34"/>
      <c r="I203" s="34"/>
      <c r="J203" s="34"/>
      <c r="K203" s="34"/>
      <c r="M203" s="34" t="s">
        <v>57</v>
      </c>
      <c r="N203" s="34"/>
      <c r="O203" s="34"/>
      <c r="P203" s="34"/>
      <c r="Q203" s="34"/>
      <c r="R203" s="34"/>
      <c r="S203" s="34"/>
      <c r="T203" s="34"/>
      <c r="U203" s="34"/>
      <c r="W203" s="55" t="s">
        <v>56</v>
      </c>
      <c r="X203" s="55"/>
      <c r="Y203" s="55"/>
      <c r="Z203" s="55"/>
      <c r="AA203" s="55"/>
      <c r="AB203" s="55"/>
      <c r="AC203" s="55"/>
      <c r="AD203" s="55"/>
      <c r="AE203" s="10"/>
      <c r="AF203" s="55" t="s">
        <v>58</v>
      </c>
      <c r="AG203" s="55"/>
      <c r="AH203" s="55"/>
      <c r="AI203" s="55"/>
      <c r="AJ203" s="55"/>
      <c r="AK203" s="55"/>
      <c r="AL203" s="55"/>
      <c r="AM203" s="55"/>
    </row>
    <row r="204" spans="2:51" x14ac:dyDescent="0.3">
      <c r="C204" s="6" t="s">
        <v>0</v>
      </c>
      <c r="D204" s="6" t="s">
        <v>3</v>
      </c>
      <c r="E204" s="6" t="s">
        <v>4</v>
      </c>
      <c r="F204" s="6" t="s">
        <v>5</v>
      </c>
      <c r="G204" s="6" t="s">
        <v>6</v>
      </c>
      <c r="H204" s="6" t="s">
        <v>7</v>
      </c>
      <c r="I204" s="6" t="s">
        <v>8</v>
      </c>
      <c r="J204" s="3" t="s">
        <v>1</v>
      </c>
      <c r="K204" s="3" t="s">
        <v>2</v>
      </c>
      <c r="M204" s="6" t="s">
        <v>0</v>
      </c>
      <c r="N204" s="6" t="s">
        <v>3</v>
      </c>
      <c r="O204" s="6" t="s">
        <v>4</v>
      </c>
      <c r="P204" s="6" t="s">
        <v>5</v>
      </c>
      <c r="Q204" s="6" t="s">
        <v>6</v>
      </c>
      <c r="R204" s="6" t="s">
        <v>7</v>
      </c>
      <c r="S204" s="6" t="s">
        <v>8</v>
      </c>
      <c r="T204" s="3" t="s">
        <v>1</v>
      </c>
      <c r="U204" s="3" t="s">
        <v>2</v>
      </c>
      <c r="W204" s="6" t="s">
        <v>0</v>
      </c>
      <c r="X204" s="6" t="s">
        <v>3</v>
      </c>
      <c r="Y204" s="6" t="s">
        <v>4</v>
      </c>
      <c r="Z204" s="6" t="s">
        <v>5</v>
      </c>
      <c r="AA204" s="6" t="s">
        <v>6</v>
      </c>
      <c r="AB204" s="6" t="s">
        <v>7</v>
      </c>
      <c r="AC204" s="3" t="s">
        <v>1</v>
      </c>
      <c r="AD204" s="3" t="s">
        <v>2</v>
      </c>
      <c r="AF204" s="6" t="s">
        <v>0</v>
      </c>
      <c r="AG204" s="6" t="s">
        <v>3</v>
      </c>
      <c r="AH204" s="6" t="s">
        <v>4</v>
      </c>
      <c r="AI204" s="6" t="s">
        <v>5</v>
      </c>
      <c r="AJ204" s="6" t="s">
        <v>6</v>
      </c>
      <c r="AK204" s="6" t="s">
        <v>7</v>
      </c>
      <c r="AL204" s="3" t="s">
        <v>1</v>
      </c>
      <c r="AM204" s="3" t="s">
        <v>2</v>
      </c>
    </row>
    <row r="205" spans="2:51" x14ac:dyDescent="0.3">
      <c r="C205" s="6">
        <v>0</v>
      </c>
      <c r="D205" s="6">
        <v>0.86675000000000002</v>
      </c>
      <c r="E205" s="6">
        <v>1.4039999999999999</v>
      </c>
      <c r="F205" s="6">
        <v>0.49</v>
      </c>
      <c r="G205" s="6">
        <v>0.71833333333333338</v>
      </c>
      <c r="H205" s="6">
        <v>2.2643333333333335</v>
      </c>
      <c r="I205" s="6">
        <v>0.97849999999999993</v>
      </c>
      <c r="J205" s="6">
        <f>AVERAGE(D205:I205)</f>
        <v>1.1203194444444444</v>
      </c>
      <c r="K205" s="6">
        <f>STDEV(D205:I205)/SQRT(6)</f>
        <v>0.26029138089971204</v>
      </c>
      <c r="M205" s="6">
        <v>0</v>
      </c>
      <c r="N205" s="6">
        <v>1.0167142857142857</v>
      </c>
      <c r="O205" s="6">
        <v>1.9378333333333335</v>
      </c>
      <c r="P205" s="6">
        <v>0.94728571428571429</v>
      </c>
      <c r="Q205" s="6">
        <v>1.1274285714285714</v>
      </c>
      <c r="R205" s="6">
        <v>6.8586</v>
      </c>
      <c r="S205" s="6">
        <v>1.2448000000000001</v>
      </c>
      <c r="T205" s="6">
        <f>AVERAGE(N205:S205)</f>
        <v>2.1887769841269842</v>
      </c>
      <c r="U205" s="6">
        <f>STDEV(N205:S205)/SQRT(6)</f>
        <v>0.94521257322100938</v>
      </c>
      <c r="W205" s="6">
        <v>0</v>
      </c>
      <c r="X205" s="6">
        <v>0.77524999999999999</v>
      </c>
      <c r="Y205" s="6">
        <v>0.73199999999999987</v>
      </c>
      <c r="Z205" s="6">
        <v>0.99199999999999999</v>
      </c>
      <c r="AA205" s="6">
        <v>1.4184000000000001</v>
      </c>
      <c r="AB205" s="6">
        <v>1.0169999999999999</v>
      </c>
      <c r="AC205" s="6">
        <f>AVERAGE(X205:AB205)</f>
        <v>0.98692999999999986</v>
      </c>
      <c r="AD205" s="6">
        <f>STDEV(X205:AB205)/SQRT(5)</f>
        <v>0.12183882755509422</v>
      </c>
      <c r="AF205" s="6">
        <v>0</v>
      </c>
      <c r="AG205" s="6">
        <v>1.7585000000000002</v>
      </c>
      <c r="AH205" s="6">
        <v>1.415375</v>
      </c>
      <c r="AI205" s="6">
        <v>2.0667999999999997</v>
      </c>
      <c r="AJ205" s="6">
        <v>3.6638333333333342</v>
      </c>
      <c r="AK205" s="6">
        <v>2.2565999999999997</v>
      </c>
      <c r="AL205" s="6">
        <f>AVERAGE(AG205:AK205)</f>
        <v>2.2322216666666668</v>
      </c>
      <c r="AM205" s="6">
        <f>STDEV(AG205:AK205)/SQRT(5)</f>
        <v>0.38529996686924894</v>
      </c>
    </row>
    <row r="206" spans="2:51" x14ac:dyDescent="0.3">
      <c r="C206" s="6">
        <v>0.5</v>
      </c>
      <c r="D206" s="6">
        <v>1.0502499999999999</v>
      </c>
      <c r="E206" s="6">
        <v>1.3013333333333332</v>
      </c>
      <c r="F206" s="6">
        <v>0.50900000000000001</v>
      </c>
      <c r="G206" s="6">
        <v>0.67366666666666664</v>
      </c>
      <c r="H206" s="6">
        <v>2.9826666666666668</v>
      </c>
      <c r="I206" s="6">
        <v>1.1267499999999999</v>
      </c>
      <c r="J206" s="6">
        <f>AVERAGE(D206:I206)</f>
        <v>1.2739444444444443</v>
      </c>
      <c r="K206" s="6">
        <f>STDEV(D206:I206)/SQRT(6)</f>
        <v>0.36229180717949278</v>
      </c>
      <c r="M206" s="6">
        <v>0.5</v>
      </c>
      <c r="N206" s="6">
        <v>1.1509999999999998</v>
      </c>
      <c r="O206" s="6">
        <v>1.833</v>
      </c>
      <c r="P206" s="6">
        <v>0.8492857142857142</v>
      </c>
      <c r="Q206" s="6">
        <v>1.0082857142857142</v>
      </c>
      <c r="R206" s="6">
        <v>7.1454000000000004</v>
      </c>
      <c r="S206" s="6">
        <v>1.2852000000000001</v>
      </c>
      <c r="T206" s="6">
        <f>AVERAGE(N206:S206)</f>
        <v>2.2120285714285717</v>
      </c>
      <c r="U206" s="6">
        <f>STDEV(N206:S206)/SQRT(6)</f>
        <v>0.99620403032753135</v>
      </c>
      <c r="W206" s="6">
        <v>0.5</v>
      </c>
      <c r="X206" s="6">
        <v>0.74650000000000005</v>
      </c>
      <c r="Y206" s="6">
        <v>0.90966666666666673</v>
      </c>
      <c r="Z206" s="6">
        <v>2.3980000000000001</v>
      </c>
      <c r="AA206" s="6">
        <v>1.6756</v>
      </c>
      <c r="AB206" s="6">
        <v>1.0959999999999999</v>
      </c>
      <c r="AC206" s="6">
        <f>AVERAGE(X206:AB206)</f>
        <v>1.3651533333333334</v>
      </c>
      <c r="AD206" s="6">
        <f>STDEV(X206:AB206)/SQRT(5)</f>
        <v>0.30214176613709731</v>
      </c>
      <c r="AF206" s="6">
        <v>0.5</v>
      </c>
      <c r="AG206" s="6">
        <v>1.8385</v>
      </c>
      <c r="AH206" s="6">
        <v>1.3698750000000002</v>
      </c>
      <c r="AI206" s="6">
        <v>1.9291999999999998</v>
      </c>
      <c r="AJ206" s="6">
        <v>4.3226666666666675</v>
      </c>
      <c r="AK206" s="6">
        <v>2.0743999999999998</v>
      </c>
      <c r="AL206" s="6">
        <f>AVERAGE(AG206:AK206)</f>
        <v>2.3069283333333339</v>
      </c>
      <c r="AM206" s="6">
        <f>STDEV(AG206:AK206)/SQRT(5)</f>
        <v>0.51756367729273434</v>
      </c>
    </row>
    <row r="207" spans="2:51" x14ac:dyDescent="0.3">
      <c r="C207" s="6">
        <v>1</v>
      </c>
      <c r="D207" s="6">
        <v>2.6812499999999999</v>
      </c>
      <c r="E207" s="6">
        <v>1.6136666666666664</v>
      </c>
      <c r="F207" s="6">
        <v>0.52049999999999996</v>
      </c>
      <c r="G207" s="6">
        <v>0.85633333333333328</v>
      </c>
      <c r="H207" s="6">
        <v>5.4963333333333333</v>
      </c>
      <c r="I207" s="6">
        <v>1.8887499999999999</v>
      </c>
      <c r="J207" s="6">
        <f>AVERAGE(D207:I207)</f>
        <v>2.1761388888888891</v>
      </c>
      <c r="K207" s="6">
        <f>STDEV(D207:I207)/SQRT(6)</f>
        <v>0.73395782332485104</v>
      </c>
      <c r="M207" s="6">
        <v>1</v>
      </c>
      <c r="N207" s="6">
        <v>1.1104285714285713</v>
      </c>
      <c r="O207" s="6">
        <v>1.7693333333333332</v>
      </c>
      <c r="P207" s="6">
        <v>0.85842857142857132</v>
      </c>
      <c r="Q207" s="6">
        <v>1.0442857142857143</v>
      </c>
      <c r="R207" s="6">
        <v>7.4486000000000008</v>
      </c>
      <c r="S207" s="6">
        <v>1.2037999999999998</v>
      </c>
      <c r="T207" s="6">
        <f>AVERAGE(N207:S207)</f>
        <v>2.2391460317460319</v>
      </c>
      <c r="U207" s="6">
        <f>STDEV(N207:S207)/SQRT(6)</f>
        <v>1.0494308141891566</v>
      </c>
      <c r="W207" s="6">
        <v>1</v>
      </c>
      <c r="X207" s="6">
        <v>0.74824999999999997</v>
      </c>
      <c r="Y207" s="6">
        <v>0.95966666666666667</v>
      </c>
      <c r="Z207" s="6">
        <v>10.807500000000001</v>
      </c>
      <c r="AA207" s="6">
        <v>2.2574000000000001</v>
      </c>
      <c r="AB207" s="6">
        <v>7.3896666666666668</v>
      </c>
      <c r="AC207" s="6">
        <f>AVERAGE(X207:AB207)</f>
        <v>4.4324966666666672</v>
      </c>
      <c r="AD207" s="6">
        <f>STDEV(X207:AB207)/SQRT(5)</f>
        <v>1.9968824342960201</v>
      </c>
      <c r="AF207" s="6">
        <v>1</v>
      </c>
      <c r="AG207" s="6">
        <v>1.7200000000000002</v>
      </c>
      <c r="AH207" s="6">
        <v>1.2715000000000001</v>
      </c>
      <c r="AI207" s="6">
        <v>2.7136</v>
      </c>
      <c r="AJ207" s="6">
        <v>4.2796666666666665</v>
      </c>
      <c r="AK207" s="6">
        <v>2.6963999999999997</v>
      </c>
      <c r="AL207" s="6">
        <f>AVERAGE(AG207:AK207)</f>
        <v>2.5362333333333331</v>
      </c>
      <c r="AM207" s="6">
        <f>STDEV(AG207:AK207)/SQRT(5)</f>
        <v>0.51780591645046969</v>
      </c>
    </row>
    <row r="208" spans="2:51" x14ac:dyDescent="0.3">
      <c r="C208" s="6">
        <v>1.5009999999999999</v>
      </c>
      <c r="D208" s="6">
        <v>9.5732499999999998</v>
      </c>
      <c r="E208" s="6">
        <v>6.886333333333333</v>
      </c>
      <c r="F208" s="6">
        <v>0.49749999999999994</v>
      </c>
      <c r="G208" s="6">
        <v>3.6496666666666666</v>
      </c>
      <c r="H208" s="6">
        <v>8.7713333333333328</v>
      </c>
      <c r="I208" s="6">
        <v>7.5097499999999995</v>
      </c>
      <c r="J208" s="6">
        <f>AVERAGE(D208:I208)</f>
        <v>6.1479722222222213</v>
      </c>
      <c r="K208" s="6">
        <f>STDEV(D208:I208)/SQRT(6)</f>
        <v>1.4045584621000262</v>
      </c>
      <c r="M208" s="6">
        <v>1.5009999999999999</v>
      </c>
      <c r="N208" s="6">
        <v>1.587142857142857</v>
      </c>
      <c r="O208" s="6">
        <v>2.5626666666666669</v>
      </c>
      <c r="P208" s="6">
        <v>0.748857142857143</v>
      </c>
      <c r="Q208" s="6">
        <v>1.3592857142857142</v>
      </c>
      <c r="R208" s="6">
        <v>8.2337999999999987</v>
      </c>
      <c r="S208" s="6">
        <v>1.9864000000000002</v>
      </c>
      <c r="T208" s="6">
        <f>AVERAGE(N208:S208)</f>
        <v>2.7463587301587302</v>
      </c>
      <c r="U208" s="6">
        <f>STDEV(N208:S208)/SQRT(6)</f>
        <v>1.1251823158726912</v>
      </c>
      <c r="W208" s="6">
        <v>1.5009999999999999</v>
      </c>
      <c r="X208" s="6">
        <v>0.91899999999999993</v>
      </c>
      <c r="Y208" s="6">
        <v>3.0673333333333335</v>
      </c>
      <c r="Z208" s="6">
        <v>17.749000000000002</v>
      </c>
      <c r="AA208" s="6">
        <v>3.5110000000000001</v>
      </c>
      <c r="AB208" s="6">
        <v>11.335000000000001</v>
      </c>
      <c r="AC208" s="6">
        <f>AVERAGE(X208:AB208)</f>
        <v>7.3162666666666665</v>
      </c>
      <c r="AD208" s="6">
        <f>STDEV(X208:AB208)/SQRT(5)</f>
        <v>3.1500051753043912</v>
      </c>
      <c r="AF208" s="6">
        <v>1.5009999999999999</v>
      </c>
      <c r="AG208" s="6">
        <v>1.60025</v>
      </c>
      <c r="AH208" s="6">
        <v>1.26275</v>
      </c>
      <c r="AI208" s="6">
        <v>2.931</v>
      </c>
      <c r="AJ208" s="6">
        <v>3.9376666666666669</v>
      </c>
      <c r="AK208" s="6">
        <v>3.2933999999999997</v>
      </c>
      <c r="AL208" s="6">
        <f>AVERAGE(AG208:AK208)</f>
        <v>2.6050133333333334</v>
      </c>
      <c r="AM208" s="6">
        <f>STDEV(AG208:AK208)/SQRT(5)</f>
        <v>0.50829758156790161</v>
      </c>
    </row>
    <row r="209" spans="3:39" x14ac:dyDescent="0.3">
      <c r="C209" s="6">
        <v>2.0009999999999999</v>
      </c>
      <c r="D209" s="6">
        <v>14.082000000000001</v>
      </c>
      <c r="E209" s="6">
        <v>9.4823333333333348</v>
      </c>
      <c r="F209" s="6">
        <v>0.56600000000000006</v>
      </c>
      <c r="G209" s="6">
        <v>9.3836666666666666</v>
      </c>
      <c r="H209" s="6">
        <v>12.043999999999999</v>
      </c>
      <c r="I209" s="6">
        <v>14.738999999999999</v>
      </c>
      <c r="J209" s="6">
        <f>AVERAGE(D209:I209)</f>
        <v>10.0495</v>
      </c>
      <c r="K209" s="6">
        <f>STDEV(D209:I209)/SQRT(6)</f>
        <v>2.105012122336873</v>
      </c>
      <c r="M209" s="6">
        <v>2.0009999999999999</v>
      </c>
      <c r="N209" s="6">
        <v>1.8117142857142858</v>
      </c>
      <c r="O209" s="6">
        <v>3.3653333333333326</v>
      </c>
      <c r="P209" s="6">
        <v>0.65685714285714281</v>
      </c>
      <c r="Q209" s="6">
        <v>1.8564285714285713</v>
      </c>
      <c r="R209" s="6">
        <v>8.68</v>
      </c>
      <c r="S209" s="6">
        <v>3.1173999999999999</v>
      </c>
      <c r="T209" s="6">
        <f>AVERAGE(N209:S209)</f>
        <v>3.247955555555555</v>
      </c>
      <c r="U209" s="6">
        <f>STDEV(N209:S209)/SQRT(6)</f>
        <v>1.1583156803344425</v>
      </c>
      <c r="W209" s="6">
        <v>2.0009999999999999</v>
      </c>
      <c r="X209" s="6">
        <v>1.57525</v>
      </c>
      <c r="Y209" s="6">
        <v>6.8900000000000006</v>
      </c>
      <c r="Z209" s="6">
        <v>24.367000000000001</v>
      </c>
      <c r="AA209" s="6">
        <v>5.5053999999999998</v>
      </c>
      <c r="AB209" s="6">
        <v>16.878333333333334</v>
      </c>
      <c r="AC209" s="6">
        <f>AVERAGE(X209:AB209)</f>
        <v>11.043196666666669</v>
      </c>
      <c r="AD209" s="6">
        <f>STDEV(X209:AB209)/SQRT(5)</f>
        <v>4.1781024624835492</v>
      </c>
      <c r="AF209" s="6">
        <v>2.0009999999999999</v>
      </c>
      <c r="AG209" s="6">
        <v>1.6234999999999999</v>
      </c>
      <c r="AH209" s="6">
        <v>1.434625</v>
      </c>
      <c r="AI209" s="6">
        <v>3.0838000000000001</v>
      </c>
      <c r="AJ209" s="6">
        <v>3.7273333333333327</v>
      </c>
      <c r="AK209" s="6">
        <v>3.8864000000000005</v>
      </c>
      <c r="AL209" s="6">
        <f>AVERAGE(AG209:AK209)</f>
        <v>2.7511316666666668</v>
      </c>
      <c r="AM209" s="6">
        <f>STDEV(AG209:AK209)/SQRT(5)</f>
        <v>0.51755265827363994</v>
      </c>
    </row>
    <row r="210" spans="3:39" x14ac:dyDescent="0.3">
      <c r="C210" s="6">
        <v>2.5009999999999999</v>
      </c>
      <c r="D210" s="6">
        <v>17.686250000000001</v>
      </c>
      <c r="E210" s="6">
        <v>12.738666666666665</v>
      </c>
      <c r="F210" s="6">
        <v>0.58699999999999997</v>
      </c>
      <c r="G210" s="6">
        <v>13.999000000000001</v>
      </c>
      <c r="H210" s="6">
        <v>14.965999999999999</v>
      </c>
      <c r="I210" s="6">
        <v>18.760750000000002</v>
      </c>
      <c r="J210" s="6">
        <f>AVERAGE(D210:I210)</f>
        <v>13.122944444444444</v>
      </c>
      <c r="K210" s="6">
        <f>STDEV(D210:I210)/SQRT(6)</f>
        <v>2.6712700394980193</v>
      </c>
      <c r="M210" s="6">
        <v>2.5009999999999999</v>
      </c>
      <c r="N210" s="6">
        <v>2.0745714285714287</v>
      </c>
      <c r="O210" s="6">
        <v>3.5854999999999997</v>
      </c>
      <c r="P210" s="6">
        <v>0.72885714285714276</v>
      </c>
      <c r="Q210" s="6">
        <v>2.1608571428571426</v>
      </c>
      <c r="R210" s="6">
        <v>8.1364000000000001</v>
      </c>
      <c r="S210" s="6">
        <v>3.7875999999999999</v>
      </c>
      <c r="T210" s="6">
        <f>AVERAGE(N210:S210)</f>
        <v>3.4122976190476191</v>
      </c>
      <c r="U210" s="6">
        <f>STDEV(N210:S210)/SQRT(6)</f>
        <v>1.0495151525510436</v>
      </c>
      <c r="W210" s="6">
        <v>2.5009999999999999</v>
      </c>
      <c r="X210" s="6">
        <v>3.4499999999999997</v>
      </c>
      <c r="Y210" s="6">
        <v>12.441666666666668</v>
      </c>
      <c r="Z210" s="6">
        <v>29.883499999999998</v>
      </c>
      <c r="AA210" s="6">
        <v>8.0267999999999997</v>
      </c>
      <c r="AB210" s="6">
        <v>21.509666666666664</v>
      </c>
      <c r="AC210" s="6">
        <f>AVERAGE(X210:AB210)</f>
        <v>15.062326666666667</v>
      </c>
      <c r="AD210" s="6">
        <f>STDEV(X210:AB210)/SQRT(5)</f>
        <v>4.7563010679448503</v>
      </c>
      <c r="AF210" s="6">
        <v>2.5009999999999999</v>
      </c>
      <c r="AG210" s="6">
        <v>1.7010000000000001</v>
      </c>
      <c r="AH210" s="6">
        <v>1.538125</v>
      </c>
      <c r="AI210" s="6">
        <v>3.4989999999999997</v>
      </c>
      <c r="AJ210" s="6">
        <v>3.7099999999999995</v>
      </c>
      <c r="AK210" s="6">
        <v>4.3555999999999999</v>
      </c>
      <c r="AL210" s="6">
        <f>AVERAGE(AG210:AK210)</f>
        <v>2.9607450000000002</v>
      </c>
      <c r="AM210" s="6">
        <f>STDEV(AG210:AK210)/SQRT(5)</f>
        <v>0.56601798118522695</v>
      </c>
    </row>
    <row r="211" spans="3:39" x14ac:dyDescent="0.3">
      <c r="C211" s="6">
        <v>3.0009999999999999</v>
      </c>
      <c r="D211" s="6">
        <v>21.4635</v>
      </c>
      <c r="E211" s="6">
        <v>14.227333333333334</v>
      </c>
      <c r="F211" s="6">
        <v>0.90549999999999997</v>
      </c>
      <c r="G211" s="6">
        <v>16.750333333333334</v>
      </c>
      <c r="H211" s="6">
        <v>18.629333333333332</v>
      </c>
      <c r="I211" s="6">
        <v>22.0625</v>
      </c>
      <c r="J211" s="6">
        <f>AVERAGE(D211:I211)</f>
        <v>15.673083333333333</v>
      </c>
      <c r="K211" s="6">
        <f>STDEV(D211:I211)/SQRT(6)</f>
        <v>3.1855149385320924</v>
      </c>
      <c r="M211" s="6">
        <v>3.0009999999999999</v>
      </c>
      <c r="N211" s="6">
        <v>2.4171428571428568</v>
      </c>
      <c r="O211" s="6">
        <v>3.7129999999999996</v>
      </c>
      <c r="P211" s="6">
        <v>0.79485714285714282</v>
      </c>
      <c r="Q211" s="6">
        <v>2.5337142857142858</v>
      </c>
      <c r="R211" s="6">
        <v>8.2352000000000007</v>
      </c>
      <c r="S211" s="6">
        <v>3.9384000000000001</v>
      </c>
      <c r="T211" s="6">
        <f>AVERAGE(N211:S211)</f>
        <v>3.6053857142857146</v>
      </c>
      <c r="U211" s="6">
        <f>STDEV(N211:S211)/SQRT(6)</f>
        <v>1.0330719764915921</v>
      </c>
      <c r="W211" s="6">
        <v>3.0009999999999999</v>
      </c>
      <c r="X211" s="6">
        <v>6.3759999999999994</v>
      </c>
      <c r="Y211" s="6">
        <v>19.691666666666666</v>
      </c>
      <c r="Z211" s="6">
        <v>34.801499999999997</v>
      </c>
      <c r="AA211" s="6">
        <v>9.8757999999999999</v>
      </c>
      <c r="AB211" s="6">
        <v>25.984666666666666</v>
      </c>
      <c r="AC211" s="6">
        <f>AVERAGE(X211:AB211)</f>
        <v>19.345926666666667</v>
      </c>
      <c r="AD211" s="6">
        <f>STDEV(X211:AB211)/SQRT(5)</f>
        <v>5.2008145939778787</v>
      </c>
      <c r="AF211" s="6">
        <v>3.0009999999999999</v>
      </c>
      <c r="AG211" s="6">
        <v>1.75125</v>
      </c>
      <c r="AH211" s="6">
        <v>1.7564999999999997</v>
      </c>
      <c r="AI211" s="6">
        <v>3.8850000000000002</v>
      </c>
      <c r="AJ211" s="6">
        <v>3.9898333333333333</v>
      </c>
      <c r="AK211" s="6">
        <v>4.1569999999999991</v>
      </c>
      <c r="AL211" s="6">
        <f>AVERAGE(AG211:AK211)</f>
        <v>3.1079166666666667</v>
      </c>
      <c r="AM211" s="6">
        <f>STDEV(AG211:AK211)/SQRT(5)</f>
        <v>0.55448547345965515</v>
      </c>
    </row>
    <row r="212" spans="3:39" x14ac:dyDescent="0.3">
      <c r="C212" s="6">
        <v>3.5009999999999999</v>
      </c>
      <c r="D212" s="6">
        <v>24.462499999999999</v>
      </c>
      <c r="E212" s="6">
        <v>17.042666666666666</v>
      </c>
      <c r="F212" s="6">
        <v>1.6325000000000001</v>
      </c>
      <c r="G212" s="6">
        <v>19.175000000000001</v>
      </c>
      <c r="H212" s="6">
        <v>25.801666666666666</v>
      </c>
      <c r="I212" s="6">
        <v>23.538</v>
      </c>
      <c r="J212" s="6">
        <f>AVERAGE(D212:I212)</f>
        <v>18.608722222222223</v>
      </c>
      <c r="K212" s="6">
        <f>STDEV(D212:I212)/SQRT(6)</f>
        <v>3.6572679462768654</v>
      </c>
      <c r="M212" s="6">
        <v>3.5009999999999999</v>
      </c>
      <c r="N212" s="6">
        <v>2.6022857142857143</v>
      </c>
      <c r="O212" s="6">
        <v>4.0361666666666665</v>
      </c>
      <c r="P212" s="6">
        <v>0.68014285714285716</v>
      </c>
      <c r="Q212" s="6">
        <v>2.5427142857142857</v>
      </c>
      <c r="R212" s="6">
        <v>7.1224000000000007</v>
      </c>
      <c r="S212" s="6">
        <v>4.1280000000000001</v>
      </c>
      <c r="T212" s="6">
        <f>AVERAGE(N212:S212)</f>
        <v>3.518618253968254</v>
      </c>
      <c r="U212" s="6">
        <f>STDEV(N212:S212)/SQRT(6)</f>
        <v>0.88459862464722716</v>
      </c>
      <c r="W212" s="6">
        <v>3.5009999999999999</v>
      </c>
      <c r="X212" s="6">
        <v>10.187750000000001</v>
      </c>
      <c r="Y212" s="6">
        <v>27.320999999999998</v>
      </c>
      <c r="Z212" s="6">
        <v>40.359499999999997</v>
      </c>
      <c r="AA212" s="6">
        <v>12.0718</v>
      </c>
      <c r="AB212" s="6">
        <v>28.465000000000003</v>
      </c>
      <c r="AC212" s="6">
        <f>AVERAGE(X212:AB212)</f>
        <v>23.681009999999997</v>
      </c>
      <c r="AD212" s="6">
        <f>STDEV(X212:AB212)/SQRT(5)</f>
        <v>5.6176059778699337</v>
      </c>
      <c r="AF212" s="6">
        <v>3.5009999999999999</v>
      </c>
      <c r="AG212" s="6">
        <v>1.726</v>
      </c>
      <c r="AH212" s="6">
        <v>1.7281250000000001</v>
      </c>
      <c r="AI212" s="6">
        <v>3.9614000000000003</v>
      </c>
      <c r="AJ212" s="6">
        <v>4.1584999999999992</v>
      </c>
      <c r="AK212" s="6">
        <v>4.4622000000000002</v>
      </c>
      <c r="AL212" s="6">
        <f>AVERAGE(AG212:AK212)</f>
        <v>3.2072449999999995</v>
      </c>
      <c r="AM212" s="6">
        <f>STDEV(AG212:AK212)/SQRT(5)</f>
        <v>0.60952566047296186</v>
      </c>
    </row>
    <row r="213" spans="3:39" x14ac:dyDescent="0.3">
      <c r="C213" s="6">
        <v>4.0019999999999998</v>
      </c>
      <c r="D213" s="6">
        <v>29.652749999999997</v>
      </c>
      <c r="E213" s="6">
        <v>17.658333333333331</v>
      </c>
      <c r="F213" s="6">
        <v>2.6255000000000002</v>
      </c>
      <c r="G213" s="6">
        <v>21.435666666666666</v>
      </c>
      <c r="H213" s="6">
        <v>32.551666666666669</v>
      </c>
      <c r="I213" s="6">
        <v>25.620999999999999</v>
      </c>
      <c r="J213" s="6">
        <f>AVERAGE(D213:I213)</f>
        <v>21.590819444444445</v>
      </c>
      <c r="K213" s="6">
        <f>STDEV(D213:I213)/SQRT(6)</f>
        <v>4.383868582466981</v>
      </c>
      <c r="M213" s="6">
        <v>4.0019999999999998</v>
      </c>
      <c r="N213" s="6">
        <v>2.8430000000000004</v>
      </c>
      <c r="O213" s="6">
        <v>4.2655000000000003</v>
      </c>
      <c r="P213" s="6">
        <v>0.65628571428571425</v>
      </c>
      <c r="Q213" s="6">
        <v>2.7011428571428575</v>
      </c>
      <c r="R213" s="6">
        <v>7.2654000000000014</v>
      </c>
      <c r="S213" s="6">
        <v>3.9655999999999998</v>
      </c>
      <c r="T213" s="6">
        <f>AVERAGE(N213:S213)</f>
        <v>3.6161547619047627</v>
      </c>
      <c r="U213" s="6">
        <f>STDEV(N213:S213)/SQRT(6)</f>
        <v>0.89548109734731396</v>
      </c>
      <c r="W213" s="6">
        <v>4.0019999999999998</v>
      </c>
      <c r="X213" s="6">
        <v>13.576000000000001</v>
      </c>
      <c r="Y213" s="6">
        <v>32.975333333333332</v>
      </c>
      <c r="Z213" s="6">
        <v>46.125</v>
      </c>
      <c r="AA213" s="6">
        <v>13.821000000000002</v>
      </c>
      <c r="AB213" s="6">
        <v>30.97066666666667</v>
      </c>
      <c r="AC213" s="6">
        <f>AVERAGE(X213:AB213)</f>
        <v>27.493599999999997</v>
      </c>
      <c r="AD213" s="6">
        <f>STDEV(X213:AB213)/SQRT(5)</f>
        <v>6.2044662922052476</v>
      </c>
      <c r="AF213" s="6">
        <v>4.0019999999999998</v>
      </c>
      <c r="AG213" s="6">
        <v>1.7124999999999999</v>
      </c>
      <c r="AH213" s="6">
        <v>2.058875</v>
      </c>
      <c r="AI213" s="6">
        <v>4.2035999999999998</v>
      </c>
      <c r="AJ213" s="6">
        <v>4.2480000000000002</v>
      </c>
      <c r="AK213" s="6">
        <v>4.4248000000000003</v>
      </c>
      <c r="AL213" s="6">
        <f>AVERAGE(AG213:AK213)</f>
        <v>3.329555</v>
      </c>
      <c r="AM213" s="6">
        <f>STDEV(AG213:AK213)/SQRT(5)</f>
        <v>0.59315057217792577</v>
      </c>
    </row>
    <row r="214" spans="3:39" x14ac:dyDescent="0.3">
      <c r="C214" s="6">
        <v>4.5019999999999998</v>
      </c>
      <c r="D214" s="6">
        <v>36.351750000000003</v>
      </c>
      <c r="E214" s="6">
        <v>20.219666666666669</v>
      </c>
      <c r="F214" s="6">
        <v>3.8080000000000003</v>
      </c>
      <c r="G214" s="6">
        <v>25.88</v>
      </c>
      <c r="H214" s="6">
        <v>36.834000000000003</v>
      </c>
      <c r="I214" s="6">
        <v>27.647500000000001</v>
      </c>
      <c r="J214" s="6">
        <f>AVERAGE(D214:I214)</f>
        <v>25.123486111111109</v>
      </c>
      <c r="K214" s="6">
        <f>STDEV(D214:I214)/SQRT(6)</f>
        <v>4.9951656568207872</v>
      </c>
      <c r="M214" s="6">
        <v>4.5019999999999998</v>
      </c>
      <c r="N214" s="6">
        <v>2.7010000000000001</v>
      </c>
      <c r="O214" s="6">
        <v>4.3890000000000002</v>
      </c>
      <c r="P214" s="6">
        <v>0.81342857142857139</v>
      </c>
      <c r="Q214" s="6">
        <v>2.774142857142857</v>
      </c>
      <c r="R214" s="6">
        <v>7.5644000000000009</v>
      </c>
      <c r="S214" s="6">
        <v>4.1626000000000003</v>
      </c>
      <c r="T214" s="6">
        <f>AVERAGE(N214:S214)</f>
        <v>3.7340952380952381</v>
      </c>
      <c r="U214" s="6">
        <f>STDEV(N214:S214)/SQRT(6)</f>
        <v>0.92741287586597376</v>
      </c>
      <c r="W214" s="6">
        <v>4.5019999999999998</v>
      </c>
      <c r="X214" s="6">
        <v>16.779499999999999</v>
      </c>
      <c r="Y214" s="6">
        <v>36.354999999999997</v>
      </c>
      <c r="Z214" s="6">
        <v>50.762999999999998</v>
      </c>
      <c r="AA214" s="6">
        <v>18.0442</v>
      </c>
      <c r="AB214" s="6">
        <v>34.350999999999999</v>
      </c>
      <c r="AC214" s="6">
        <f>AVERAGE(X214:AB214)</f>
        <v>31.25854</v>
      </c>
      <c r="AD214" s="6">
        <f>STDEV(X214:AB214)/SQRT(5)</f>
        <v>6.3254349820071676</v>
      </c>
      <c r="AF214" s="6">
        <v>4.5019999999999998</v>
      </c>
      <c r="AG214" s="6">
        <v>1.8479999999999999</v>
      </c>
      <c r="AH214" s="6">
        <v>2.0311249999999998</v>
      </c>
      <c r="AI214" s="6">
        <v>4.3102</v>
      </c>
      <c r="AJ214" s="6">
        <v>4.2601666666666667</v>
      </c>
      <c r="AK214" s="6">
        <v>4.5239999999999991</v>
      </c>
      <c r="AL214" s="6">
        <f>AVERAGE(AG214:AK214)</f>
        <v>3.3946983333333334</v>
      </c>
      <c r="AM214" s="6">
        <f>STDEV(AG214:AK214)/SQRT(5)</f>
        <v>0.59641046946386689</v>
      </c>
    </row>
    <row r="215" spans="3:39" x14ac:dyDescent="0.3">
      <c r="C215" s="6">
        <v>5.0019999999999998</v>
      </c>
      <c r="D215" s="6">
        <v>39.718499999999999</v>
      </c>
      <c r="E215" s="6">
        <v>23.974</v>
      </c>
      <c r="F215" s="6">
        <v>5.1585000000000001</v>
      </c>
      <c r="G215" s="6">
        <v>28.089333333333332</v>
      </c>
      <c r="H215" s="6">
        <v>40.856333333333332</v>
      </c>
      <c r="I215" s="6">
        <v>29.217749999999999</v>
      </c>
      <c r="J215" s="6">
        <f>AVERAGE(D215:I215)</f>
        <v>27.835736111111107</v>
      </c>
      <c r="K215" s="6">
        <f>STDEV(D215:I215)/SQRT(6)</f>
        <v>5.2974218478852713</v>
      </c>
      <c r="M215" s="6">
        <v>5.0019999999999998</v>
      </c>
      <c r="N215" s="6">
        <v>3.0718571428571431</v>
      </c>
      <c r="O215" s="6">
        <v>4.5415000000000001</v>
      </c>
      <c r="P215" s="6">
        <v>0.84199999999999997</v>
      </c>
      <c r="Q215" s="6">
        <v>2.9418571428571432</v>
      </c>
      <c r="R215" s="6">
        <v>7.2767999999999997</v>
      </c>
      <c r="S215" s="6">
        <v>4.7648000000000001</v>
      </c>
      <c r="T215" s="6">
        <f>AVERAGE(N215:S215)</f>
        <v>3.9064690476190478</v>
      </c>
      <c r="U215" s="6">
        <f>STDEV(N215:S215)/SQRT(6)</f>
        <v>0.88538411184201093</v>
      </c>
      <c r="W215" s="6">
        <v>5.0019999999999998</v>
      </c>
      <c r="X215" s="6">
        <v>21.860500000000002</v>
      </c>
      <c r="Y215" s="6">
        <v>39.935666666666663</v>
      </c>
      <c r="Z215" s="6">
        <v>54.1205</v>
      </c>
      <c r="AA215" s="6">
        <v>21.180199999999999</v>
      </c>
      <c r="AB215" s="6">
        <v>37.652333333333338</v>
      </c>
      <c r="AC215" s="6">
        <f>AVERAGE(X215:AB215)</f>
        <v>34.949839999999995</v>
      </c>
      <c r="AD215" s="6">
        <f>STDEV(X215:AB215)/SQRT(5)</f>
        <v>6.1668871806104759</v>
      </c>
      <c r="AF215" s="6">
        <v>5.0019999999999998</v>
      </c>
      <c r="AG215" s="6">
        <v>2.0640000000000001</v>
      </c>
      <c r="AH215" s="6">
        <v>2.230375</v>
      </c>
      <c r="AI215" s="6">
        <v>4.2911999999999999</v>
      </c>
      <c r="AJ215" s="6">
        <v>4.501666666666666</v>
      </c>
      <c r="AK215" s="6">
        <v>4.7813999999999997</v>
      </c>
      <c r="AL215" s="6">
        <f>AVERAGE(AG215:AK215)</f>
        <v>3.5737283333333338</v>
      </c>
      <c r="AM215" s="6">
        <f>STDEV(AG215:AK215)/SQRT(5)</f>
        <v>0.58814045159534489</v>
      </c>
    </row>
    <row r="216" spans="3:39" x14ac:dyDescent="0.3">
      <c r="C216" s="6">
        <v>5.5019999999999998</v>
      </c>
      <c r="D216" s="6">
        <v>44.167500000000004</v>
      </c>
      <c r="E216" s="6">
        <v>27.873000000000001</v>
      </c>
      <c r="F216" s="6">
        <v>6.0415000000000001</v>
      </c>
      <c r="G216" s="6">
        <v>30.718333333333334</v>
      </c>
      <c r="H216" s="6">
        <v>44.59</v>
      </c>
      <c r="I216" s="6">
        <v>29.68975</v>
      </c>
      <c r="J216" s="6">
        <f>AVERAGE(D216:I216)</f>
        <v>30.513347222222222</v>
      </c>
      <c r="K216" s="6">
        <f>STDEV(D216:I216)/SQRT(6)</f>
        <v>5.7479013941811816</v>
      </c>
      <c r="M216" s="6">
        <v>5.5019999999999998</v>
      </c>
      <c r="N216" s="6">
        <v>3.2871428571428574</v>
      </c>
      <c r="O216" s="6">
        <v>4.3481666666666667</v>
      </c>
      <c r="P216" s="6">
        <v>0.8988571428571428</v>
      </c>
      <c r="Q216" s="6">
        <v>2.6951428571428573</v>
      </c>
      <c r="R216" s="6">
        <v>7.2132000000000005</v>
      </c>
      <c r="S216" s="6">
        <v>5.423</v>
      </c>
      <c r="T216" s="6">
        <f>AVERAGE(N216:S216)</f>
        <v>3.9775849206349214</v>
      </c>
      <c r="U216" s="6">
        <f>STDEV(N216:S216)/SQRT(6)</f>
        <v>0.89992023985232572</v>
      </c>
      <c r="W216" s="6">
        <v>5.5019999999999998</v>
      </c>
      <c r="X216" s="6">
        <v>26.874500000000001</v>
      </c>
      <c r="Y216" s="6">
        <v>44.125999999999998</v>
      </c>
      <c r="Z216" s="6">
        <v>58.474500000000006</v>
      </c>
      <c r="AA216" s="6">
        <v>23.274999999999999</v>
      </c>
      <c r="AB216" s="6">
        <v>39.86933333333333</v>
      </c>
      <c r="AC216" s="6">
        <f>AVERAGE(X216:AB216)</f>
        <v>38.523866666666677</v>
      </c>
      <c r="AD216" s="6">
        <f>STDEV(X216:AB216)/SQRT(5)</f>
        <v>6.3224110400577658</v>
      </c>
      <c r="AF216" s="6">
        <v>5.5019999999999998</v>
      </c>
      <c r="AG216" s="6">
        <v>2.2059999999999995</v>
      </c>
      <c r="AH216" s="6">
        <v>2.2546249999999999</v>
      </c>
      <c r="AI216" s="6">
        <v>4.9481999999999999</v>
      </c>
      <c r="AJ216" s="6">
        <v>4.2746666666666675</v>
      </c>
      <c r="AK216" s="6">
        <v>4.8609999999999998</v>
      </c>
      <c r="AL216" s="6">
        <f>AVERAGE(AG216:AK216)</f>
        <v>3.7088983333333339</v>
      </c>
      <c r="AM216" s="6">
        <f>STDEV(AG216:AK216)/SQRT(5)</f>
        <v>0.61469158960905834</v>
      </c>
    </row>
    <row r="217" spans="3:39" x14ac:dyDescent="0.3">
      <c r="C217" s="6">
        <v>6.0030000000000001</v>
      </c>
      <c r="D217" s="6">
        <v>49.638999999999996</v>
      </c>
      <c r="E217" s="6">
        <v>31.343333333333334</v>
      </c>
      <c r="F217" s="6">
        <v>7.0234999999999994</v>
      </c>
      <c r="G217" s="6">
        <v>35.265000000000001</v>
      </c>
      <c r="H217" s="6">
        <v>49.841333333333331</v>
      </c>
      <c r="I217" s="6">
        <v>31.640250000000002</v>
      </c>
      <c r="J217" s="6">
        <f>AVERAGE(D217:I217)</f>
        <v>34.125402777777779</v>
      </c>
      <c r="K217" s="6">
        <f>STDEV(D217:I217)/SQRT(6)</f>
        <v>6.4223305290421573</v>
      </c>
      <c r="M217" s="6">
        <v>6.0030000000000001</v>
      </c>
      <c r="N217" s="6">
        <v>3.072571428571429</v>
      </c>
      <c r="O217" s="6">
        <v>4.4101666666666661</v>
      </c>
      <c r="P217" s="6">
        <v>0.95314285714285718</v>
      </c>
      <c r="Q217" s="6">
        <v>3.0025714285714287</v>
      </c>
      <c r="R217" s="6">
        <v>7.7623999999999995</v>
      </c>
      <c r="S217" s="6">
        <v>4.2495999999999992</v>
      </c>
      <c r="T217" s="6">
        <f>AVERAGE(N217:S217)</f>
        <v>3.9084087301587296</v>
      </c>
      <c r="U217" s="6">
        <f>STDEV(N217:S217)/SQRT(6)</f>
        <v>0.92148761629156473</v>
      </c>
      <c r="W217" s="6">
        <v>6.0030000000000001</v>
      </c>
      <c r="X217" s="6">
        <v>29.29325</v>
      </c>
      <c r="Y217" s="6">
        <v>51.291999999999994</v>
      </c>
      <c r="Z217" s="6">
        <v>60.524500000000003</v>
      </c>
      <c r="AA217" s="6">
        <v>27.288799999999998</v>
      </c>
      <c r="AB217" s="6">
        <v>42.326999999999998</v>
      </c>
      <c r="AC217" s="6">
        <f>AVERAGE(X217:AB217)</f>
        <v>42.145110000000003</v>
      </c>
      <c r="AD217" s="6">
        <f>STDEV(X217:AB217)/SQRT(5)</f>
        <v>6.3536639417425818</v>
      </c>
      <c r="AF217" s="6">
        <v>6.0030000000000001</v>
      </c>
      <c r="AG217" s="6">
        <v>2.3547500000000001</v>
      </c>
      <c r="AH217" s="6">
        <v>2.433125</v>
      </c>
      <c r="AI217" s="6">
        <v>4.9265999999999996</v>
      </c>
      <c r="AJ217" s="6">
        <v>4.1706666666666665</v>
      </c>
      <c r="AK217" s="6">
        <v>5.0382000000000007</v>
      </c>
      <c r="AL217" s="6">
        <f>AVERAGE(AG217:AK217)</f>
        <v>3.7846683333333333</v>
      </c>
      <c r="AM217" s="6">
        <f>STDEV(AG217:AK217)/SQRT(5)</f>
        <v>0.58718311053234917</v>
      </c>
    </row>
    <row r="218" spans="3:39" x14ac:dyDescent="0.3">
      <c r="C218" s="6">
        <v>6.5030000000000001</v>
      </c>
      <c r="D218" s="6">
        <v>57.994999999999997</v>
      </c>
      <c r="E218" s="6">
        <v>31.294</v>
      </c>
      <c r="F218" s="6">
        <v>8.6035000000000004</v>
      </c>
      <c r="G218" s="6">
        <v>40.183666666666667</v>
      </c>
      <c r="H218" s="6">
        <v>60.013333333333328</v>
      </c>
      <c r="I218" s="6">
        <v>33.583750000000002</v>
      </c>
      <c r="J218" s="6">
        <f>AVERAGE(D218:I218)</f>
        <v>38.612208333333335</v>
      </c>
      <c r="K218" s="6">
        <f>STDEV(D218:I218)/SQRT(6)</f>
        <v>7.7793195666622816</v>
      </c>
      <c r="M218" s="6">
        <v>6.5030000000000001</v>
      </c>
      <c r="N218" s="6">
        <v>3.2365714285714282</v>
      </c>
      <c r="O218" s="6">
        <v>4.3308333333333335</v>
      </c>
      <c r="P218" s="6">
        <v>0.73942857142857144</v>
      </c>
      <c r="Q218" s="6">
        <v>3.1562857142857146</v>
      </c>
      <c r="R218" s="6">
        <v>7.7295999999999996</v>
      </c>
      <c r="S218" s="6">
        <v>5.3056000000000001</v>
      </c>
      <c r="T218" s="6">
        <f>AVERAGE(N218:S218)</f>
        <v>4.0830531746031751</v>
      </c>
      <c r="U218" s="6">
        <f>STDEV(N218:S218)/SQRT(6)</f>
        <v>0.95931528108998299</v>
      </c>
      <c r="W218" s="6">
        <v>6.5030000000000001</v>
      </c>
      <c r="X218" s="6">
        <v>31.400499999999997</v>
      </c>
      <c r="Y218" s="6">
        <v>57.967999999999996</v>
      </c>
      <c r="Z218" s="6">
        <v>66.335000000000008</v>
      </c>
      <c r="AA218" s="6">
        <v>33.042000000000002</v>
      </c>
      <c r="AB218" s="6">
        <v>44.956999999999994</v>
      </c>
      <c r="AC218" s="6">
        <f>AVERAGE(X218:AB218)</f>
        <v>46.740500000000004</v>
      </c>
      <c r="AD218" s="6">
        <f>STDEV(X218:AB218)/SQRT(5)</f>
        <v>6.8415881233818716</v>
      </c>
      <c r="AF218" s="6">
        <v>6.5030000000000001</v>
      </c>
      <c r="AG218" s="6">
        <v>2.3457500000000002</v>
      </c>
      <c r="AH218" s="6">
        <v>2.5925000000000002</v>
      </c>
      <c r="AI218" s="6">
        <v>4.8786000000000005</v>
      </c>
      <c r="AJ218" s="6">
        <v>4.4361666666666668</v>
      </c>
      <c r="AK218" s="6">
        <v>5.3899999999999988</v>
      </c>
      <c r="AL218" s="6">
        <f>AVERAGE(AG218:AK218)</f>
        <v>3.9286033333333337</v>
      </c>
      <c r="AM218" s="6">
        <f>STDEV(AG218:AK218)/SQRT(5)</f>
        <v>0.61588924383997579</v>
      </c>
    </row>
    <row r="219" spans="3:39" x14ac:dyDescent="0.3">
      <c r="C219" s="6">
        <v>7.0030000000000001</v>
      </c>
      <c r="D219" s="6">
        <v>62.480249999999998</v>
      </c>
      <c r="E219" s="6">
        <v>34.454000000000001</v>
      </c>
      <c r="F219" s="6">
        <v>13.272500000000001</v>
      </c>
      <c r="G219" s="6">
        <v>42.470333333333336</v>
      </c>
      <c r="H219" s="6">
        <v>67.188666666666663</v>
      </c>
      <c r="I219" s="6">
        <v>34.756500000000003</v>
      </c>
      <c r="J219" s="6">
        <f>AVERAGE(D219:I219)</f>
        <v>42.437041666666666</v>
      </c>
      <c r="K219" s="6">
        <f>STDEV(D219:I219)/SQRT(6)</f>
        <v>8.1397469533578857</v>
      </c>
      <c r="M219" s="6">
        <v>7.0030000000000001</v>
      </c>
      <c r="N219" s="6">
        <v>3.3858571428571431</v>
      </c>
      <c r="O219" s="6">
        <v>4.4136666666666668</v>
      </c>
      <c r="P219" s="6">
        <v>0.8849999999999999</v>
      </c>
      <c r="Q219" s="6">
        <v>3.3075714285714288</v>
      </c>
      <c r="R219" s="6">
        <v>8.2444000000000006</v>
      </c>
      <c r="S219" s="6">
        <v>5.0485999999999995</v>
      </c>
      <c r="T219" s="6">
        <f>AVERAGE(N219:S219)</f>
        <v>4.2141825396825396</v>
      </c>
      <c r="U219" s="6">
        <f>STDEV(N219:S219)/SQRT(6)</f>
        <v>0.99281119797593198</v>
      </c>
      <c r="W219" s="6">
        <v>7.0030000000000001</v>
      </c>
      <c r="X219" s="6">
        <v>37.485750000000003</v>
      </c>
      <c r="Y219" s="6">
        <v>66.091999999999999</v>
      </c>
      <c r="Z219" s="6">
        <v>73.832499999999996</v>
      </c>
      <c r="AA219" s="6">
        <v>32.597799999999999</v>
      </c>
      <c r="AB219" s="6">
        <v>47.411333333333324</v>
      </c>
      <c r="AC219" s="6">
        <f>AVERAGE(X219:AB219)</f>
        <v>51.483876666666674</v>
      </c>
      <c r="AD219" s="6">
        <f>STDEV(X219:AB219)/SQRT(5)</f>
        <v>8.0064826342602462</v>
      </c>
      <c r="AF219" s="6">
        <v>7.0030000000000001</v>
      </c>
      <c r="AG219" s="6">
        <v>2.6592499999999997</v>
      </c>
      <c r="AH219" s="6">
        <v>2.6462499999999998</v>
      </c>
      <c r="AI219" s="6">
        <v>5.456999999999999</v>
      </c>
      <c r="AJ219" s="6">
        <v>4.7061666666666664</v>
      </c>
      <c r="AK219" s="6">
        <v>5.2766000000000002</v>
      </c>
      <c r="AL219" s="6">
        <f>AVERAGE(AG219:AK219)</f>
        <v>4.1490533333333328</v>
      </c>
      <c r="AM219" s="6">
        <f>STDEV(AG219:AK219)/SQRT(5)</f>
        <v>0.62331344704017921</v>
      </c>
    </row>
    <row r="220" spans="3:39" x14ac:dyDescent="0.3">
      <c r="C220" s="6">
        <v>7.5030000000000001</v>
      </c>
      <c r="D220" s="6">
        <v>68.436999999999998</v>
      </c>
      <c r="E220" s="6">
        <v>39.719333333333331</v>
      </c>
      <c r="F220" s="6">
        <v>19.413</v>
      </c>
      <c r="G220" s="6">
        <v>48.68366666666666</v>
      </c>
      <c r="H220" s="6">
        <v>75.37733333333334</v>
      </c>
      <c r="I220" s="6">
        <v>35.224249999999998</v>
      </c>
      <c r="J220" s="6">
        <f>AVERAGE(D220:I220)</f>
        <v>47.809097222222221</v>
      </c>
      <c r="K220" s="6">
        <f>STDEV(D220:I220)/SQRT(6)</f>
        <v>8.5954326705894992</v>
      </c>
      <c r="M220" s="6">
        <v>7.5030000000000001</v>
      </c>
      <c r="N220" s="6">
        <v>3.5790000000000002</v>
      </c>
      <c r="O220" s="6">
        <v>4.8371666666666675</v>
      </c>
      <c r="P220" s="6">
        <v>1.1708571428571428</v>
      </c>
      <c r="Q220" s="6">
        <v>3.4142857142857141</v>
      </c>
      <c r="R220" s="6">
        <v>8.8670000000000009</v>
      </c>
      <c r="S220" s="6">
        <v>5.1003999999999987</v>
      </c>
      <c r="T220" s="6">
        <f>AVERAGE(N220:S220)</f>
        <v>4.4947849206349204</v>
      </c>
      <c r="U220" s="6">
        <f>STDEV(N220:S220)/SQRT(6)</f>
        <v>1.0433103726802142</v>
      </c>
      <c r="W220" s="6">
        <v>7.5030000000000001</v>
      </c>
      <c r="X220" s="6">
        <v>43.785499999999999</v>
      </c>
      <c r="Y220" s="6">
        <v>73.245000000000005</v>
      </c>
      <c r="Z220" s="6">
        <v>81.910499999999999</v>
      </c>
      <c r="AA220" s="6">
        <v>37.386200000000002</v>
      </c>
      <c r="AB220" s="6">
        <v>51.103666666666669</v>
      </c>
      <c r="AC220" s="6">
        <f>AVERAGE(X220:AB220)</f>
        <v>57.48617333333334</v>
      </c>
      <c r="AD220" s="6">
        <f>STDEV(X220:AB220)/SQRT(5)</f>
        <v>8.5945974896080841</v>
      </c>
      <c r="AF220" s="6">
        <v>7.5030000000000001</v>
      </c>
      <c r="AG220" s="6">
        <v>2.8532499999999996</v>
      </c>
      <c r="AH220" s="6">
        <v>2.797625</v>
      </c>
      <c r="AI220" s="6">
        <v>5.9005999999999998</v>
      </c>
      <c r="AJ220" s="6">
        <v>4.5613333333333337</v>
      </c>
      <c r="AK220" s="6">
        <v>5.1048</v>
      </c>
      <c r="AL220" s="6">
        <f>AVERAGE(AG220:AK220)</f>
        <v>4.2435216666666671</v>
      </c>
      <c r="AM220" s="6">
        <f>STDEV(AG220:AK220)/SQRT(5)</f>
        <v>0.61693539789655261</v>
      </c>
    </row>
    <row r="221" spans="3:39" x14ac:dyDescent="0.3">
      <c r="C221" s="6">
        <v>8.0030000000000001</v>
      </c>
      <c r="D221" s="6">
        <v>74.938999999999993</v>
      </c>
      <c r="E221" s="6">
        <v>41.477666666666671</v>
      </c>
      <c r="F221" s="6">
        <v>27.088000000000001</v>
      </c>
      <c r="G221" s="6">
        <v>55.008999999999993</v>
      </c>
      <c r="H221" s="6">
        <v>81.902000000000001</v>
      </c>
      <c r="I221" s="6">
        <v>37.445</v>
      </c>
      <c r="J221" s="6">
        <f>AVERAGE(D221:I221)</f>
        <v>52.976777777777777</v>
      </c>
      <c r="K221" s="6">
        <f>STDEV(D221:I221)/SQRT(6)</f>
        <v>8.8822521633776681</v>
      </c>
      <c r="M221" s="6">
        <v>8.0030000000000001</v>
      </c>
      <c r="N221" s="6">
        <v>3.4884285714285714</v>
      </c>
      <c r="O221" s="6">
        <v>4.749833333333334</v>
      </c>
      <c r="P221" s="6">
        <v>1.2774285714285711</v>
      </c>
      <c r="Q221" s="6">
        <v>3.5289999999999999</v>
      </c>
      <c r="R221" s="6">
        <v>8.7256</v>
      </c>
      <c r="S221" s="6">
        <v>5.2526000000000002</v>
      </c>
      <c r="T221" s="6">
        <f>AVERAGE(N221:S221)</f>
        <v>4.5038150793650793</v>
      </c>
      <c r="U221" s="6">
        <f>STDEV(N221:S221)/SQRT(6)</f>
        <v>1.0138296348139235</v>
      </c>
      <c r="W221" s="6">
        <v>8.0030000000000001</v>
      </c>
      <c r="X221" s="6">
        <v>48.412499999999994</v>
      </c>
      <c r="Y221" s="6">
        <v>79.336666666666673</v>
      </c>
      <c r="Z221" s="6">
        <v>86.57650000000001</v>
      </c>
      <c r="AA221" s="6">
        <v>42.0488</v>
      </c>
      <c r="AB221" s="6">
        <v>52.262</v>
      </c>
      <c r="AC221" s="6">
        <f>AVERAGE(X221:AB221)</f>
        <v>61.727293333333328</v>
      </c>
      <c r="AD221" s="6">
        <f>STDEV(X221:AB221)/SQRT(5)</f>
        <v>8.8929514235176583</v>
      </c>
      <c r="AF221" s="6">
        <v>8.0030000000000001</v>
      </c>
      <c r="AG221" s="6">
        <v>2.7875000000000001</v>
      </c>
      <c r="AH221" s="6">
        <v>3.0949999999999998</v>
      </c>
      <c r="AI221" s="6">
        <v>5.7379999999999995</v>
      </c>
      <c r="AJ221" s="6">
        <v>4.4895000000000005</v>
      </c>
      <c r="AK221" s="6">
        <v>5.1965999999999992</v>
      </c>
      <c r="AL221" s="6">
        <f>AVERAGE(AG221:AK221)</f>
        <v>4.2613199999999996</v>
      </c>
      <c r="AM221" s="6">
        <f>STDEV(AG221:AK221)/SQRT(5)</f>
        <v>0.57618774492347502</v>
      </c>
    </row>
    <row r="222" spans="3:39" x14ac:dyDescent="0.3">
      <c r="C222" s="6">
        <v>8.5039999999999996</v>
      </c>
      <c r="D222" s="6">
        <v>76.220250000000007</v>
      </c>
      <c r="E222" s="6">
        <v>43.857666666666667</v>
      </c>
      <c r="F222" s="6">
        <v>35.521500000000003</v>
      </c>
      <c r="G222" s="6">
        <v>60.344999999999999</v>
      </c>
      <c r="H222" s="6">
        <v>87.94</v>
      </c>
      <c r="I222" s="6">
        <v>37.362500000000004</v>
      </c>
      <c r="J222" s="6">
        <f>AVERAGE(D222:I222)</f>
        <v>56.874486111111111</v>
      </c>
      <c r="K222" s="6">
        <f>STDEV(D222:I222)/SQRT(6)</f>
        <v>8.8646759793935725</v>
      </c>
      <c r="M222" s="6">
        <v>8.5039999999999996</v>
      </c>
      <c r="N222" s="6">
        <v>3.7241428571428572</v>
      </c>
      <c r="O222" s="6">
        <v>4.6386666666666665</v>
      </c>
      <c r="P222" s="6">
        <v>1.337142857142857</v>
      </c>
      <c r="Q222" s="6">
        <v>3.8367142857142853</v>
      </c>
      <c r="R222" s="6">
        <v>8.5540000000000003</v>
      </c>
      <c r="S222" s="6">
        <v>6.0286</v>
      </c>
      <c r="T222" s="6">
        <f>AVERAGE(N222:S222)</f>
        <v>4.6865444444444444</v>
      </c>
      <c r="U222" s="6">
        <f>STDEV(N222:S222)/SQRT(6)</f>
        <v>0.99377289452782502</v>
      </c>
      <c r="W222" s="6">
        <v>8.5039999999999996</v>
      </c>
      <c r="X222" s="6">
        <v>52.748000000000005</v>
      </c>
      <c r="Y222" s="6">
        <v>87.521666666666661</v>
      </c>
      <c r="Z222" s="6">
        <v>93.092999999999989</v>
      </c>
      <c r="AA222" s="6">
        <v>47.253400000000006</v>
      </c>
      <c r="AB222" s="6">
        <v>53.406333333333329</v>
      </c>
      <c r="AC222" s="6">
        <f>AVERAGE(X222:AB222)</f>
        <v>66.804479999999998</v>
      </c>
      <c r="AD222" s="6">
        <f>STDEV(X222:AB222)/SQRT(5)</f>
        <v>9.6943999309658722</v>
      </c>
      <c r="AF222" s="6">
        <v>8.5039999999999996</v>
      </c>
      <c r="AG222" s="6">
        <v>2.9264999999999999</v>
      </c>
      <c r="AH222" s="6">
        <v>3.1748749999999997</v>
      </c>
      <c r="AI222" s="6">
        <v>5.8736000000000006</v>
      </c>
      <c r="AJ222" s="6">
        <v>4.1819999999999995</v>
      </c>
      <c r="AK222" s="6">
        <v>5.7186000000000003</v>
      </c>
      <c r="AL222" s="6">
        <f>AVERAGE(AG222:AK222)</f>
        <v>4.3751149999999992</v>
      </c>
      <c r="AM222" s="6">
        <f>STDEV(AG222:AK222)/SQRT(5)</f>
        <v>0.61752587474129417</v>
      </c>
    </row>
    <row r="223" spans="3:39" x14ac:dyDescent="0.3">
      <c r="C223" s="6">
        <v>9.0039999999999996</v>
      </c>
      <c r="D223" s="6">
        <v>79.6845</v>
      </c>
      <c r="E223" s="6">
        <v>48.309666666666658</v>
      </c>
      <c r="F223" s="6">
        <v>42.802499999999995</v>
      </c>
      <c r="G223" s="6">
        <v>70.512</v>
      </c>
      <c r="H223" s="6">
        <v>95.424333333333337</v>
      </c>
      <c r="I223" s="6">
        <v>44.02975</v>
      </c>
      <c r="J223" s="6">
        <f>AVERAGE(D223:I223)</f>
        <v>63.460458333333328</v>
      </c>
      <c r="K223" s="6">
        <f>STDEV(D223:I223)/SQRT(6)</f>
        <v>8.8853497958861798</v>
      </c>
      <c r="M223" s="6">
        <v>9.0039999999999996</v>
      </c>
      <c r="N223" s="6">
        <v>3.5274285714285716</v>
      </c>
      <c r="O223" s="6">
        <v>4.9790000000000001</v>
      </c>
      <c r="P223" s="6">
        <v>1.4938571428571428</v>
      </c>
      <c r="Q223" s="6">
        <v>4.0395714285714286</v>
      </c>
      <c r="R223" s="6">
        <v>8.9704000000000015</v>
      </c>
      <c r="S223" s="6">
        <v>5.7850000000000001</v>
      </c>
      <c r="T223" s="6">
        <f>AVERAGE(N223:S223)</f>
        <v>4.799209523809524</v>
      </c>
      <c r="U223" s="6">
        <f>STDEV(N223:S223)/SQRT(6)</f>
        <v>1.0250653419137459</v>
      </c>
      <c r="W223" s="6">
        <v>9.0039999999999996</v>
      </c>
      <c r="X223" s="6">
        <v>56.572000000000003</v>
      </c>
      <c r="Y223" s="6">
        <v>93.274000000000001</v>
      </c>
      <c r="Z223" s="6">
        <v>99.618499999999997</v>
      </c>
      <c r="AA223" s="6">
        <v>53.098199999999999</v>
      </c>
      <c r="AB223" s="6">
        <v>58.576999999999998</v>
      </c>
      <c r="AC223" s="6">
        <f>AVERAGE(X223:AB223)</f>
        <v>72.227940000000004</v>
      </c>
      <c r="AD223" s="6">
        <f>STDEV(X223:AB223)/SQRT(5)</f>
        <v>9.976429700228433</v>
      </c>
      <c r="AF223" s="6">
        <v>9.0039999999999996</v>
      </c>
      <c r="AG223" s="6">
        <v>3.1932499999999999</v>
      </c>
      <c r="AH223" s="6">
        <v>3.184625</v>
      </c>
      <c r="AI223" s="6">
        <v>6.1049999999999995</v>
      </c>
      <c r="AJ223" s="6">
        <v>4.3825000000000003</v>
      </c>
      <c r="AK223" s="6">
        <v>6.0223999999999993</v>
      </c>
      <c r="AL223" s="6">
        <f>AVERAGE(AG223:AK223)</f>
        <v>4.5775549999999994</v>
      </c>
      <c r="AM223" s="6">
        <f>STDEV(AG223:AK223)/SQRT(5)</f>
        <v>0.64479710269975632</v>
      </c>
    </row>
    <row r="224" spans="3:39" x14ac:dyDescent="0.3">
      <c r="C224" s="6">
        <v>9.5039999999999996</v>
      </c>
      <c r="D224" s="6">
        <v>84.881500000000003</v>
      </c>
      <c r="E224" s="6">
        <v>52.328666666666663</v>
      </c>
      <c r="F224" s="6">
        <v>48.883499999999998</v>
      </c>
      <c r="G224" s="6">
        <v>79.265000000000001</v>
      </c>
      <c r="H224" s="6">
        <v>101.67233333333333</v>
      </c>
      <c r="I224" s="6">
        <v>45.258249999999997</v>
      </c>
      <c r="J224" s="6">
        <f>AVERAGE(D224:I224)</f>
        <v>68.714874999999992</v>
      </c>
      <c r="K224" s="6">
        <f>STDEV(D224:I224)/SQRT(6)</f>
        <v>9.4355064791179579</v>
      </c>
      <c r="M224" s="6">
        <v>9.5039999999999996</v>
      </c>
      <c r="N224" s="6">
        <v>4.0787142857142857</v>
      </c>
      <c r="O224" s="6">
        <v>5.0573333333333332</v>
      </c>
      <c r="P224" s="6">
        <v>1.7474285714285713</v>
      </c>
      <c r="Q224" s="6">
        <v>4.2981428571428575</v>
      </c>
      <c r="R224" s="6">
        <v>9.1666000000000007</v>
      </c>
      <c r="S224" s="6">
        <v>5.7048000000000005</v>
      </c>
      <c r="T224" s="6">
        <f>AVERAGE(N224:S224)</f>
        <v>5.0088365079365076</v>
      </c>
      <c r="U224" s="6">
        <f>STDEV(N224:S224)/SQRT(6)</f>
        <v>0.99633844521096082</v>
      </c>
      <c r="W224" s="6">
        <v>9.5039999999999996</v>
      </c>
      <c r="X224" s="6">
        <v>59.4315</v>
      </c>
      <c r="Y224" s="6">
        <v>97.547666666666672</v>
      </c>
      <c r="Z224" s="6">
        <v>105.65</v>
      </c>
      <c r="AA224" s="6">
        <v>68.961199999999991</v>
      </c>
      <c r="AB224" s="6">
        <v>60.127333333333333</v>
      </c>
      <c r="AC224" s="6">
        <f>AVERAGE(X224:AB224)</f>
        <v>78.343540000000004</v>
      </c>
      <c r="AD224" s="6">
        <f>STDEV(X224:AB224)/SQRT(5)</f>
        <v>9.7261631307542835</v>
      </c>
      <c r="AF224" s="6">
        <v>9.5039999999999996</v>
      </c>
      <c r="AG224" s="6">
        <v>3.0415000000000001</v>
      </c>
      <c r="AH224" s="6">
        <v>3.3342499999999999</v>
      </c>
      <c r="AI224" s="6">
        <v>5.6306000000000003</v>
      </c>
      <c r="AJ224" s="6">
        <v>4.8858333333333333</v>
      </c>
      <c r="AK224" s="6">
        <v>6.2126000000000001</v>
      </c>
      <c r="AL224" s="6">
        <f>AVERAGE(AG224:AK224)</f>
        <v>4.6209566666666673</v>
      </c>
      <c r="AM224" s="6">
        <f>STDEV(AG224:AK224)/SQRT(5)</f>
        <v>0.62342462325270442</v>
      </c>
    </row>
    <row r="225" spans="2:39" x14ac:dyDescent="0.3">
      <c r="C225" s="6">
        <v>10.004</v>
      </c>
      <c r="D225" s="6">
        <v>87.520250000000004</v>
      </c>
      <c r="E225" s="6">
        <v>57.157666666666671</v>
      </c>
      <c r="F225" s="6">
        <v>53.013500000000001</v>
      </c>
      <c r="G225" s="6">
        <v>86.814666666666653</v>
      </c>
      <c r="H225" s="6">
        <v>108.45299999999999</v>
      </c>
      <c r="I225" s="6">
        <v>52.898000000000003</v>
      </c>
      <c r="J225" s="6">
        <f>AVERAGE(D225:I225)</f>
        <v>74.309513888888887</v>
      </c>
      <c r="K225" s="6">
        <f>STDEV(D225:I225)/SQRT(6)</f>
        <v>9.4918193481139355</v>
      </c>
      <c r="M225" s="6">
        <v>10.004</v>
      </c>
      <c r="N225" s="6">
        <v>3.9765714285714289</v>
      </c>
      <c r="O225" s="6">
        <v>4.8786666666666667</v>
      </c>
      <c r="P225" s="6">
        <v>1.7387142857142857</v>
      </c>
      <c r="Q225" s="6">
        <v>4.0987142857142853</v>
      </c>
      <c r="R225" s="6">
        <v>9.4281999999999986</v>
      </c>
      <c r="S225" s="6">
        <v>5.8031999999999995</v>
      </c>
      <c r="T225" s="6">
        <f>AVERAGE(N225:S225)</f>
        <v>4.9873444444444441</v>
      </c>
      <c r="U225" s="6">
        <f>STDEV(N225:S225)/SQRT(6)</f>
        <v>1.0450447003048111</v>
      </c>
      <c r="W225" s="6">
        <v>10.004</v>
      </c>
      <c r="X225" s="6">
        <v>65.472000000000008</v>
      </c>
      <c r="Y225" s="6">
        <v>103.66633333333333</v>
      </c>
      <c r="Z225" s="6">
        <v>108.771</v>
      </c>
      <c r="AA225" s="6">
        <v>75.262399999999985</v>
      </c>
      <c r="AB225" s="6">
        <v>67.050333333333342</v>
      </c>
      <c r="AC225" s="6">
        <f>AVERAGE(X225:AB225)</f>
        <v>84.044413333333338</v>
      </c>
      <c r="AD225" s="6">
        <f>STDEV(X225:AB225)/SQRT(5)</f>
        <v>9.2392664290191053</v>
      </c>
      <c r="AF225" s="6">
        <v>10.004</v>
      </c>
      <c r="AG225" s="6">
        <v>3.0427499999999998</v>
      </c>
      <c r="AH225" s="6">
        <v>3.3371249999999999</v>
      </c>
      <c r="AI225" s="6">
        <v>6.3183999999999996</v>
      </c>
      <c r="AJ225" s="6">
        <v>4.887833333333333</v>
      </c>
      <c r="AK225" s="6">
        <v>6.0330000000000004</v>
      </c>
      <c r="AL225" s="6">
        <f>AVERAGE(AG225:AK225)</f>
        <v>4.7238216666666668</v>
      </c>
      <c r="AM225" s="6">
        <f>STDEV(AG225:AK225)/SQRT(5)</f>
        <v>0.67202892014489246</v>
      </c>
    </row>
    <row r="226" spans="2:39" x14ac:dyDescent="0.3">
      <c r="C226" s="6">
        <v>10.504</v>
      </c>
      <c r="D226" s="6">
        <v>92.758499999999998</v>
      </c>
      <c r="E226" s="6">
        <v>61.984666666666669</v>
      </c>
      <c r="F226" s="6">
        <v>60.337500000000006</v>
      </c>
      <c r="G226" s="6">
        <v>105.61866666666667</v>
      </c>
      <c r="H226" s="6">
        <v>114.09033333333333</v>
      </c>
      <c r="I226" s="6">
        <v>56.108750000000001</v>
      </c>
      <c r="J226" s="6">
        <f>AVERAGE(D226:I226)</f>
        <v>81.816402777777782</v>
      </c>
      <c r="K226" s="6">
        <f>STDEV(D226:I226)/SQRT(6)</f>
        <v>10.397769447374205</v>
      </c>
      <c r="M226" s="6">
        <v>10.504</v>
      </c>
      <c r="N226" s="6">
        <v>4.1637142857142857</v>
      </c>
      <c r="O226" s="6">
        <v>4.9449999999999994</v>
      </c>
      <c r="P226" s="6">
        <v>1.9072857142857143</v>
      </c>
      <c r="Q226" s="6">
        <v>4.1912857142857147</v>
      </c>
      <c r="R226" s="6">
        <v>9.7602000000000011</v>
      </c>
      <c r="S226" s="6">
        <v>5.9212000000000007</v>
      </c>
      <c r="T226" s="6">
        <f>AVERAGE(N226:S226)</f>
        <v>5.1481142857142856</v>
      </c>
      <c r="U226" s="6">
        <f>STDEV(N226:S226)/SQRT(6)</f>
        <v>1.0692331469344758</v>
      </c>
      <c r="W226" s="6">
        <v>10.504</v>
      </c>
      <c r="X226" s="6">
        <v>66.98075</v>
      </c>
      <c r="Y226" s="6">
        <v>110.12533333333333</v>
      </c>
      <c r="Z226" s="6">
        <v>111.12049999999999</v>
      </c>
      <c r="AA226" s="6">
        <v>77.895200000000003</v>
      </c>
      <c r="AB226" s="6">
        <v>71.819999999999993</v>
      </c>
      <c r="AC226" s="6">
        <f>AVERAGE(X226:AB226)</f>
        <v>87.58835666666667</v>
      </c>
      <c r="AD226" s="6">
        <f>STDEV(X226:AB226)/SQRT(5)</f>
        <v>9.5628157406545693</v>
      </c>
      <c r="AF226" s="6">
        <v>10.504</v>
      </c>
      <c r="AG226" s="6">
        <v>3.2545000000000002</v>
      </c>
      <c r="AH226" s="6">
        <v>3.7685</v>
      </c>
      <c r="AI226" s="6">
        <v>6.2956000000000003</v>
      </c>
      <c r="AJ226" s="6">
        <v>4.4821666666666671</v>
      </c>
      <c r="AK226" s="6">
        <v>6.4784000000000006</v>
      </c>
      <c r="AL226" s="6">
        <f>AVERAGE(AG226:AK226)</f>
        <v>4.8558333333333339</v>
      </c>
      <c r="AM226" s="6">
        <f>STDEV(AG226:AK226)/SQRT(5)</f>
        <v>0.6554326678699427</v>
      </c>
    </row>
    <row r="227" spans="2:39" x14ac:dyDescent="0.3">
      <c r="C227" s="6">
        <v>11.005000000000001</v>
      </c>
      <c r="D227" s="6">
        <v>100.01175000000001</v>
      </c>
      <c r="E227" s="6">
        <v>67.576000000000008</v>
      </c>
      <c r="F227" s="6">
        <v>65</v>
      </c>
      <c r="G227" s="6">
        <v>119.16799999999999</v>
      </c>
      <c r="H227" s="6">
        <v>119.96666666666665</v>
      </c>
      <c r="I227" s="6">
        <v>60.757000000000005</v>
      </c>
      <c r="J227" s="6">
        <f>AVERAGE(D227:I227)</f>
        <v>88.746569444444447</v>
      </c>
      <c r="K227" s="6">
        <f>STDEV(D227:I227)/SQRT(6)</f>
        <v>11.288003616270396</v>
      </c>
      <c r="M227" s="6">
        <v>11.005000000000001</v>
      </c>
      <c r="N227" s="6">
        <v>3.8277142857142863</v>
      </c>
      <c r="O227" s="6">
        <v>5.2134999999999998</v>
      </c>
      <c r="P227" s="6">
        <v>1.9972857142857146</v>
      </c>
      <c r="Q227" s="6">
        <v>4.608714285714286</v>
      </c>
      <c r="R227" s="6">
        <v>9.9710000000000001</v>
      </c>
      <c r="S227" s="6">
        <v>6.1975999999999996</v>
      </c>
      <c r="T227" s="6">
        <f>AVERAGE(N227:S227)</f>
        <v>5.3026357142857146</v>
      </c>
      <c r="U227" s="6">
        <f>STDEV(N227:S227)/SQRT(6)</f>
        <v>1.098253008864347</v>
      </c>
      <c r="W227" s="6">
        <v>11.005000000000001</v>
      </c>
      <c r="X227" s="6">
        <v>71.644750000000002</v>
      </c>
      <c r="Y227" s="6">
        <v>117.12666666666667</v>
      </c>
      <c r="Z227" s="6">
        <v>117.37450000000001</v>
      </c>
      <c r="AA227" s="6">
        <v>86.884999999999991</v>
      </c>
      <c r="AB227" s="6">
        <v>76.592666666666673</v>
      </c>
      <c r="AC227" s="6">
        <f>AVERAGE(X227:AB227)</f>
        <v>93.924716666666669</v>
      </c>
      <c r="AD227" s="6">
        <f>STDEV(X227:AB227)/SQRT(5)</f>
        <v>9.8350833875468791</v>
      </c>
      <c r="AF227" s="6">
        <v>11.005000000000001</v>
      </c>
      <c r="AG227" s="6">
        <v>3.3625000000000003</v>
      </c>
      <c r="AH227" s="6">
        <v>3.6798750000000005</v>
      </c>
      <c r="AI227" s="6">
        <v>6.5721999999999996</v>
      </c>
      <c r="AJ227" s="6">
        <v>5.0804999999999998</v>
      </c>
      <c r="AK227" s="6">
        <v>6.1866000000000003</v>
      </c>
      <c r="AL227" s="6">
        <f>AVERAGE(AG227:AK227)</f>
        <v>4.9763350000000006</v>
      </c>
      <c r="AM227" s="6">
        <f>STDEV(AG227:AK227)/SQRT(5)</f>
        <v>0.64450169722429662</v>
      </c>
    </row>
    <row r="228" spans="2:39" x14ac:dyDescent="0.3">
      <c r="C228" s="6">
        <v>11.505000000000001</v>
      </c>
      <c r="D228" s="6">
        <v>105.84350000000001</v>
      </c>
      <c r="E228" s="6">
        <v>74.053666666666672</v>
      </c>
      <c r="F228" s="6">
        <v>71.953000000000003</v>
      </c>
      <c r="G228" s="6">
        <v>121.40133333333334</v>
      </c>
      <c r="H228" s="6">
        <v>123.83566666666665</v>
      </c>
      <c r="I228" s="6">
        <v>66.382750000000001</v>
      </c>
      <c r="J228" s="6">
        <f>AVERAGE(D228:I228)</f>
        <v>93.911652777777775</v>
      </c>
      <c r="K228" s="6">
        <f>STDEV(D228:I228)/SQRT(6)</f>
        <v>10.689341505686537</v>
      </c>
      <c r="M228" s="6">
        <v>11.505000000000001</v>
      </c>
      <c r="N228" s="6">
        <v>4.3697142857142861</v>
      </c>
      <c r="O228" s="6">
        <v>5.1576666666666666</v>
      </c>
      <c r="P228" s="6">
        <v>2.177142857142857</v>
      </c>
      <c r="Q228" s="6">
        <v>4.5768571428571434</v>
      </c>
      <c r="R228" s="6">
        <v>9.9808000000000003</v>
      </c>
      <c r="S228" s="6">
        <v>6.0244000000000009</v>
      </c>
      <c r="T228" s="6">
        <f>AVERAGE(N228:S228)</f>
        <v>5.381096825396825</v>
      </c>
      <c r="U228" s="6">
        <f>STDEV(N228:S228)/SQRT(6)</f>
        <v>1.0576080944593138</v>
      </c>
      <c r="W228" s="6">
        <v>11.505000000000001</v>
      </c>
      <c r="X228" s="6">
        <v>75.841999999999999</v>
      </c>
      <c r="Y228" s="6">
        <v>119.53733333333332</v>
      </c>
      <c r="Z228" s="6">
        <v>123.6515</v>
      </c>
      <c r="AA228" s="6">
        <v>93.625599999999991</v>
      </c>
      <c r="AB228" s="6">
        <v>79.790666666666667</v>
      </c>
      <c r="AC228" s="6">
        <f>AVERAGE(X228:AB228)</f>
        <v>98.489419999999996</v>
      </c>
      <c r="AD228" s="6">
        <f>STDEV(X228:AB228)/SQRT(5)</f>
        <v>9.905429519923814</v>
      </c>
      <c r="AF228" s="6">
        <v>11.505000000000001</v>
      </c>
      <c r="AG228" s="6">
        <v>3.5437500000000002</v>
      </c>
      <c r="AH228" s="6">
        <v>3.6197500000000002</v>
      </c>
      <c r="AI228" s="6">
        <v>6.5222000000000007</v>
      </c>
      <c r="AJ228" s="6">
        <v>4.8808333333333334</v>
      </c>
      <c r="AK228" s="6">
        <v>6.3013999999999992</v>
      </c>
      <c r="AL228" s="6">
        <f>AVERAGE(AG228:AK228)</f>
        <v>4.9735866666666668</v>
      </c>
      <c r="AM228" s="6">
        <f>STDEV(AG228:AK228)/SQRT(5)</f>
        <v>0.6343185831487026</v>
      </c>
    </row>
    <row r="229" spans="2:39" x14ac:dyDescent="0.3">
      <c r="C229" s="6">
        <v>12.005000000000001</v>
      </c>
      <c r="D229" s="6">
        <v>108.92274999999999</v>
      </c>
      <c r="E229" s="6">
        <v>77.442666666666653</v>
      </c>
      <c r="F229" s="6">
        <v>76.902500000000003</v>
      </c>
      <c r="G229" s="6">
        <v>130.13966666666667</v>
      </c>
      <c r="H229" s="6">
        <v>129.60366666666667</v>
      </c>
      <c r="I229" s="6">
        <v>76.011499999999998</v>
      </c>
      <c r="J229" s="6">
        <f>AVERAGE(D229:I229)</f>
        <v>99.837125</v>
      </c>
      <c r="K229" s="6">
        <f>STDEV(D229:I229)/SQRT(6)</f>
        <v>10.773437721960361</v>
      </c>
      <c r="M229" s="6">
        <v>12.005000000000001</v>
      </c>
      <c r="N229" s="6">
        <v>4.1812857142857141</v>
      </c>
      <c r="O229" s="6">
        <v>5.1918333333333333</v>
      </c>
      <c r="P229" s="6">
        <v>2.2049999999999996</v>
      </c>
      <c r="Q229" s="6">
        <v>4.5527142857142859</v>
      </c>
      <c r="R229" s="6">
        <v>9.8049999999999997</v>
      </c>
      <c r="S229" s="6">
        <v>5.9417999999999997</v>
      </c>
      <c r="T229" s="6">
        <f>AVERAGE(N229:S229)</f>
        <v>5.3129388888888895</v>
      </c>
      <c r="U229" s="6">
        <f>STDEV(N229:S229)/SQRT(6)</f>
        <v>1.0345145459028982</v>
      </c>
      <c r="W229" s="6">
        <v>12.005000000000001</v>
      </c>
      <c r="X229" s="6">
        <v>82.512</v>
      </c>
      <c r="Y229" s="6">
        <v>123.04733333333333</v>
      </c>
      <c r="Z229" s="6">
        <v>131.547</v>
      </c>
      <c r="AA229" s="6">
        <v>101.94280000000001</v>
      </c>
      <c r="AB229" s="6">
        <v>82.312666666666658</v>
      </c>
      <c r="AC229" s="6">
        <f>AVERAGE(X229:AB229)</f>
        <v>104.27236000000001</v>
      </c>
      <c r="AD229" s="6">
        <f>STDEV(X229:AB229)/SQRT(5)</f>
        <v>10.142913435532767</v>
      </c>
      <c r="AF229" s="6">
        <v>12.005000000000001</v>
      </c>
      <c r="AG229" s="6">
        <v>3.3632500000000003</v>
      </c>
      <c r="AH229" s="6">
        <v>3.7295000000000003</v>
      </c>
      <c r="AI229" s="6">
        <v>6.7433999999999994</v>
      </c>
      <c r="AJ229" s="6">
        <v>5.0780000000000003</v>
      </c>
      <c r="AK229" s="6">
        <v>6.7329999999999997</v>
      </c>
      <c r="AL229" s="6">
        <f>AVERAGE(AG229:AK229)</f>
        <v>5.1294300000000002</v>
      </c>
      <c r="AM229" s="6">
        <f>STDEV(AG229:AK229)/SQRT(5)</f>
        <v>0.71617654066577785</v>
      </c>
    </row>
    <row r="230" spans="2:39" x14ac:dyDescent="0.3">
      <c r="C230" s="6">
        <v>12.505000000000001</v>
      </c>
      <c r="D230" s="6">
        <v>118.01299999999999</v>
      </c>
      <c r="E230" s="6">
        <v>80.709000000000003</v>
      </c>
      <c r="F230" s="6">
        <v>83.313000000000002</v>
      </c>
      <c r="G230" s="6">
        <v>135.56</v>
      </c>
      <c r="H230" s="6">
        <v>132.774</v>
      </c>
      <c r="I230" s="6">
        <v>88.677499999999995</v>
      </c>
      <c r="J230" s="6">
        <f>AVERAGE(D230:I230)</f>
        <v>106.50774999999999</v>
      </c>
      <c r="K230" s="6">
        <f>STDEV(D230:I230)/SQRT(6)</f>
        <v>10.308264711507023</v>
      </c>
      <c r="M230" s="6">
        <v>12.505000000000001</v>
      </c>
      <c r="N230" s="6">
        <v>4.4461428571428572</v>
      </c>
      <c r="O230" s="6">
        <v>5.0670000000000002</v>
      </c>
      <c r="P230" s="6">
        <v>2.2628571428571429</v>
      </c>
      <c r="Q230" s="6">
        <v>4.4335714285714287</v>
      </c>
      <c r="R230" s="6">
        <v>10.3668</v>
      </c>
      <c r="S230" s="6">
        <v>5.9855999999999998</v>
      </c>
      <c r="T230" s="6">
        <f>AVERAGE(N230:S230)</f>
        <v>5.4269952380952375</v>
      </c>
      <c r="U230" s="6">
        <f>STDEV(N230:S230)/SQRT(6)</f>
        <v>1.1076106277553293</v>
      </c>
      <c r="W230" s="6">
        <v>12.505000000000001</v>
      </c>
      <c r="X230" s="6">
        <v>92.759999999999991</v>
      </c>
      <c r="Y230" s="6">
        <v>128.65066666666667</v>
      </c>
      <c r="Z230" s="6">
        <v>138.2475</v>
      </c>
      <c r="AA230" s="6">
        <v>110.58359999999998</v>
      </c>
      <c r="AB230" s="6">
        <v>90.873666666666665</v>
      </c>
      <c r="AC230" s="6">
        <f>AVERAGE(X230:AB230)</f>
        <v>112.22308666666666</v>
      </c>
      <c r="AD230" s="6">
        <f>STDEV(X230:AB230)/SQRT(5)</f>
        <v>9.4457209027721518</v>
      </c>
      <c r="AF230" s="6">
        <v>12.505000000000001</v>
      </c>
      <c r="AG230" s="6">
        <v>3.2327500000000002</v>
      </c>
      <c r="AH230" s="6">
        <v>3.7326250000000001</v>
      </c>
      <c r="AI230" s="6">
        <v>6.3403999999999998</v>
      </c>
      <c r="AJ230" s="6">
        <v>5.1920000000000002</v>
      </c>
      <c r="AK230" s="6">
        <v>6.6962000000000002</v>
      </c>
      <c r="AL230" s="6">
        <f>AVERAGE(AG230:AK230)</f>
        <v>5.0387950000000004</v>
      </c>
      <c r="AM230" s="6">
        <f>STDEV(AG230:AK230)/SQRT(5)</f>
        <v>0.68675021998540198</v>
      </c>
    </row>
    <row r="231" spans="2:39" x14ac:dyDescent="0.3">
      <c r="C231" s="6">
        <v>13.006</v>
      </c>
      <c r="D231" s="6">
        <v>127.06225000000001</v>
      </c>
      <c r="E231" s="6">
        <v>86.253</v>
      </c>
      <c r="F231" s="6">
        <v>97.555999999999997</v>
      </c>
      <c r="G231" s="6">
        <v>139.75733333333332</v>
      </c>
      <c r="H231" s="6">
        <v>138.15466666666666</v>
      </c>
      <c r="I231" s="6">
        <v>104.70725</v>
      </c>
      <c r="J231" s="6">
        <f>AVERAGE(D231:I231)</f>
        <v>115.58175</v>
      </c>
      <c r="K231" s="6">
        <f>STDEV(D231:I231)/SQRT(6)</f>
        <v>9.1817849870857753</v>
      </c>
      <c r="M231" s="6">
        <v>13.006</v>
      </c>
      <c r="N231" s="6">
        <v>4.9544285714285712</v>
      </c>
      <c r="O231" s="6">
        <v>5.4061666666666666</v>
      </c>
      <c r="P231" s="6">
        <v>2.326571428571429</v>
      </c>
      <c r="Q231" s="6">
        <v>4.4301428571428572</v>
      </c>
      <c r="R231" s="6">
        <v>10.678000000000001</v>
      </c>
      <c r="S231" s="6">
        <v>5.8380000000000001</v>
      </c>
      <c r="T231" s="6">
        <f>AVERAGE(N231:S231)</f>
        <v>5.6055515873015871</v>
      </c>
      <c r="U231" s="6">
        <f>STDEV(N231:S231)/SQRT(6)</f>
        <v>1.1310876366976501</v>
      </c>
      <c r="W231" s="6">
        <v>13.006</v>
      </c>
      <c r="X231" s="6">
        <v>96.132000000000005</v>
      </c>
      <c r="Y231" s="6">
        <v>131.59033333333335</v>
      </c>
      <c r="Z231" s="6">
        <v>143.27249999999998</v>
      </c>
      <c r="AA231" s="6">
        <v>116.39400000000001</v>
      </c>
      <c r="AB231" s="6">
        <v>96.280333333333331</v>
      </c>
      <c r="AC231" s="6">
        <f>AVERAGE(X231:AB231)</f>
        <v>116.73383333333334</v>
      </c>
      <c r="AD231" s="6">
        <f>STDEV(X231:AB231)/SQRT(5)</f>
        <v>9.4018963681092913</v>
      </c>
      <c r="AF231" s="6">
        <v>13.006</v>
      </c>
      <c r="AG231" s="6">
        <v>3.5952500000000001</v>
      </c>
      <c r="AH231" s="6">
        <v>3.9017499999999998</v>
      </c>
      <c r="AI231" s="6">
        <v>7.0103999999999997</v>
      </c>
      <c r="AJ231" s="6">
        <v>5.3866666666666667</v>
      </c>
      <c r="AK231" s="6">
        <v>6.9396000000000004</v>
      </c>
      <c r="AL231" s="6">
        <f>AVERAGE(AG231:AK231)</f>
        <v>5.3667333333333334</v>
      </c>
      <c r="AM231" s="6">
        <f>STDEV(AG231:AK231)/SQRT(5)</f>
        <v>0.72319694299762716</v>
      </c>
    </row>
    <row r="232" spans="2:39" x14ac:dyDescent="0.3">
      <c r="C232" s="6">
        <v>13.506</v>
      </c>
      <c r="D232" s="6">
        <v>132.96874999999997</v>
      </c>
      <c r="E232" s="6">
        <v>90.655999999999992</v>
      </c>
      <c r="F232" s="6">
        <v>102.941</v>
      </c>
      <c r="G232" s="6">
        <v>144.852</v>
      </c>
      <c r="H232" s="6">
        <v>141.36133333333331</v>
      </c>
      <c r="I232" s="6">
        <v>120.22149999999999</v>
      </c>
      <c r="J232" s="6">
        <f>AVERAGE(D232:I232)</f>
        <v>122.16676388888887</v>
      </c>
      <c r="K232" s="6">
        <f>STDEV(D232:I232)/SQRT(6)</f>
        <v>8.8808344710939533</v>
      </c>
      <c r="M232" s="6">
        <v>13.506</v>
      </c>
      <c r="N232" s="6">
        <v>4.6072857142857142</v>
      </c>
      <c r="O232" s="6">
        <v>5.1143333333333336</v>
      </c>
      <c r="P232" s="6">
        <v>2.3074285714285714</v>
      </c>
      <c r="Q232" s="6">
        <v>4.7048571428571435</v>
      </c>
      <c r="R232" s="6">
        <v>10.5848</v>
      </c>
      <c r="S232" s="6">
        <v>6.0402000000000005</v>
      </c>
      <c r="T232" s="6">
        <f>AVERAGE(N232:S232)</f>
        <v>5.5598174603174604</v>
      </c>
      <c r="U232" s="6">
        <f>STDEV(N232:S232)/SQRT(6)</f>
        <v>1.123921414396029</v>
      </c>
      <c r="W232" s="6">
        <v>13.506</v>
      </c>
      <c r="X232" s="6">
        <v>98.117750000000001</v>
      </c>
      <c r="Y232" s="6">
        <v>138.22533333333334</v>
      </c>
      <c r="Z232" s="6">
        <v>148.52549999999999</v>
      </c>
      <c r="AA232" s="6">
        <v>122.15239999999999</v>
      </c>
      <c r="AB232" s="6">
        <v>105.33300000000001</v>
      </c>
      <c r="AC232" s="6">
        <f>AVERAGE(X232:AB232)</f>
        <v>122.47079666666666</v>
      </c>
      <c r="AD232" s="6">
        <f>STDEV(X232:AB232)/SQRT(5)</f>
        <v>9.5234692322272139</v>
      </c>
      <c r="AF232" s="6">
        <v>13.506</v>
      </c>
      <c r="AG232" s="6">
        <v>3.6327500000000001</v>
      </c>
      <c r="AH232" s="6">
        <v>4.10975</v>
      </c>
      <c r="AI232" s="6">
        <v>6.4852000000000007</v>
      </c>
      <c r="AJ232" s="6">
        <v>5.6888333333333341</v>
      </c>
      <c r="AK232" s="6">
        <v>7.242</v>
      </c>
      <c r="AL232" s="6">
        <f>AVERAGE(AG232:AK232)</f>
        <v>5.4317066666666669</v>
      </c>
      <c r="AM232" s="6">
        <f>STDEV(AG232:AK232)/SQRT(5)</f>
        <v>0.68691115858926466</v>
      </c>
    </row>
    <row r="233" spans="2:39" x14ac:dyDescent="0.3">
      <c r="C233" s="6">
        <v>14.006</v>
      </c>
      <c r="D233" s="6">
        <v>139.88675000000001</v>
      </c>
      <c r="E233" s="6">
        <v>98.38266666666668</v>
      </c>
      <c r="F233" s="6">
        <v>109.82750000000001</v>
      </c>
      <c r="G233" s="6">
        <v>165.08699999999999</v>
      </c>
      <c r="H233" s="6">
        <v>148.47733333333335</v>
      </c>
      <c r="I233" s="6">
        <v>141.00749999999999</v>
      </c>
      <c r="J233" s="6">
        <f>AVERAGE(D233:I233)</f>
        <v>133.77812500000002</v>
      </c>
      <c r="K233" s="6">
        <f>STDEV(D233:I233)/SQRT(6)</f>
        <v>10.185549322759428</v>
      </c>
      <c r="M233" s="6">
        <v>14.006</v>
      </c>
      <c r="N233" s="6">
        <v>5.1252857142857149</v>
      </c>
      <c r="O233" s="6">
        <v>5.4349999999999996</v>
      </c>
      <c r="P233" s="6">
        <v>2.3222857142857145</v>
      </c>
      <c r="Q233" s="6">
        <v>4.6305714285714288</v>
      </c>
      <c r="R233" s="6">
        <v>11.0968</v>
      </c>
      <c r="S233" s="6">
        <v>6.1450000000000005</v>
      </c>
      <c r="T233" s="6">
        <f>AVERAGE(N233:S233)</f>
        <v>5.7924904761904772</v>
      </c>
      <c r="U233" s="6">
        <f>STDEV(N233:S233)/SQRT(6)</f>
        <v>1.1863852815224696</v>
      </c>
      <c r="W233" s="6">
        <v>14.006</v>
      </c>
      <c r="X233" s="6">
        <v>102.34825000000001</v>
      </c>
      <c r="Y233" s="6">
        <v>139.89733333333334</v>
      </c>
      <c r="Z233" s="6">
        <v>153.85399999999998</v>
      </c>
      <c r="AA233" s="6">
        <v>127.51759999999999</v>
      </c>
      <c r="AB233" s="6">
        <v>116.72033333333331</v>
      </c>
      <c r="AC233" s="6">
        <f>AVERAGE(X233:AB233)</f>
        <v>128.06750333333332</v>
      </c>
      <c r="AD233" s="6">
        <f>STDEV(X233:AB233)/SQRT(5)</f>
        <v>8.9314862729503268</v>
      </c>
      <c r="AF233" s="6">
        <v>14.006</v>
      </c>
      <c r="AG233" s="6">
        <v>3.4855</v>
      </c>
      <c r="AH233" s="6">
        <v>4.2006250000000005</v>
      </c>
      <c r="AI233" s="6">
        <v>6.7580000000000009</v>
      </c>
      <c r="AJ233" s="6">
        <v>5.9584999999999999</v>
      </c>
      <c r="AK233" s="6">
        <v>7.3825999999999992</v>
      </c>
      <c r="AL233" s="6">
        <f>AVERAGE(AG233:AK233)</f>
        <v>5.5570450000000005</v>
      </c>
      <c r="AM233" s="6">
        <f>STDEV(AG233:AK233)/SQRT(5)</f>
        <v>0.74388453373154484</v>
      </c>
    </row>
    <row r="234" spans="2:39" x14ac:dyDescent="0.3">
      <c r="C234" s="6">
        <v>14.507</v>
      </c>
      <c r="D234" s="6">
        <v>145.06625</v>
      </c>
      <c r="E234" s="6">
        <v>104.29300000000001</v>
      </c>
      <c r="F234" s="6">
        <v>115.98650000000001</v>
      </c>
      <c r="G234" s="6">
        <v>179.87366666666665</v>
      </c>
      <c r="H234" s="6">
        <v>151.83500000000001</v>
      </c>
      <c r="I234" s="6">
        <v>155.13475</v>
      </c>
      <c r="J234" s="6">
        <f>AVERAGE(D234:I234)</f>
        <v>142.0315277777778</v>
      </c>
      <c r="K234" s="6">
        <f>STDEV(D234:I234)/SQRT(6)</f>
        <v>11.27176334274885</v>
      </c>
      <c r="M234" s="6">
        <v>14.507</v>
      </c>
      <c r="N234" s="6">
        <v>5.0200000000000005</v>
      </c>
      <c r="O234" s="6">
        <v>5.7166666666666659</v>
      </c>
      <c r="P234" s="6">
        <v>2.6021428571428564</v>
      </c>
      <c r="Q234" s="6">
        <v>4.8292857142857146</v>
      </c>
      <c r="R234" s="6">
        <v>11.834</v>
      </c>
      <c r="S234" s="6">
        <v>6.5910000000000011</v>
      </c>
      <c r="T234" s="6">
        <f>AVERAGE(N234:S234)</f>
        <v>6.0988492063492066</v>
      </c>
      <c r="U234" s="6">
        <f>STDEV(N234:S234)/SQRT(6)</f>
        <v>1.2686330292384713</v>
      </c>
      <c r="W234" s="6">
        <v>14.507</v>
      </c>
      <c r="X234" s="6">
        <v>105.961</v>
      </c>
      <c r="Y234" s="6">
        <v>142.48866666666666</v>
      </c>
      <c r="Z234" s="6">
        <v>160.5025</v>
      </c>
      <c r="AA234" s="6">
        <v>131.1824</v>
      </c>
      <c r="AB234" s="6">
        <v>122.56533333333334</v>
      </c>
      <c r="AC234" s="6">
        <f>AVERAGE(X234:AB234)</f>
        <v>132.53997999999999</v>
      </c>
      <c r="AD234" s="6">
        <f>STDEV(X234:AB234)/SQRT(5)</f>
        <v>9.1887367699906566</v>
      </c>
      <c r="AF234" s="6">
        <v>14.507</v>
      </c>
      <c r="AG234" s="6">
        <v>3.6057500000000005</v>
      </c>
      <c r="AH234" s="6">
        <v>4.2119999999999997</v>
      </c>
      <c r="AI234" s="6">
        <v>6.727199999999999</v>
      </c>
      <c r="AJ234" s="6">
        <v>5.6405000000000003</v>
      </c>
      <c r="AK234" s="6">
        <v>6.8433999999999999</v>
      </c>
      <c r="AL234" s="6">
        <f>AVERAGE(AG234:AK234)</f>
        <v>5.4057699999999995</v>
      </c>
      <c r="AM234" s="6">
        <f>STDEV(AG234:AK234)/SQRT(5)</f>
        <v>0.65319270694030285</v>
      </c>
    </row>
    <row r="235" spans="2:39" x14ac:dyDescent="0.3">
      <c r="C235" s="6">
        <v>15.006</v>
      </c>
      <c r="D235" s="6">
        <v>152.13850000000002</v>
      </c>
      <c r="E235" s="6">
        <v>104.81299999999999</v>
      </c>
      <c r="F235" s="6">
        <v>120.3725</v>
      </c>
      <c r="G235" s="6">
        <v>198.89400000000001</v>
      </c>
      <c r="H235" s="6">
        <v>153.48166666666665</v>
      </c>
      <c r="I235" s="6">
        <v>164.34074999999999</v>
      </c>
      <c r="J235" s="6">
        <f>AVERAGE(D235:I235)</f>
        <v>149.00673611111111</v>
      </c>
      <c r="K235" s="6">
        <f>STDEV(D235:I235)/SQRT(6)</f>
        <v>13.572901701457015</v>
      </c>
      <c r="M235" s="6">
        <v>15.006</v>
      </c>
      <c r="N235" s="6">
        <v>5.1572857142857149</v>
      </c>
      <c r="O235" s="6">
        <v>5.3509999999999991</v>
      </c>
      <c r="P235" s="6">
        <v>2.476142857142857</v>
      </c>
      <c r="Q235" s="6">
        <v>5.096571428571429</v>
      </c>
      <c r="R235" s="6">
        <v>11.100999999999999</v>
      </c>
      <c r="S235" s="6">
        <v>6.253400000000001</v>
      </c>
      <c r="T235" s="6">
        <f>AVERAGE(N235:S235)</f>
        <v>5.9058999999999999</v>
      </c>
      <c r="U235" s="6">
        <f>STDEV(N235:S235)/SQRT(6)</f>
        <v>1.1604080376356949</v>
      </c>
      <c r="W235" s="6">
        <v>15.006</v>
      </c>
      <c r="X235" s="6">
        <v>107.5735</v>
      </c>
      <c r="Y235" s="6">
        <v>145.22333333333333</v>
      </c>
      <c r="Z235" s="6">
        <v>162.964</v>
      </c>
      <c r="AA235" s="6">
        <v>133.93360000000001</v>
      </c>
      <c r="AB235" s="6">
        <v>126.15933333333334</v>
      </c>
      <c r="AC235" s="6">
        <f>AVERAGE(X235:AB235)</f>
        <v>135.17075333333332</v>
      </c>
      <c r="AD235" s="6">
        <f>STDEV(X235:AB235)/SQRT(5)</f>
        <v>9.2678572368734606</v>
      </c>
      <c r="AF235" s="6">
        <v>15.006</v>
      </c>
      <c r="AG235" s="6">
        <v>3.4879999999999995</v>
      </c>
      <c r="AH235" s="6">
        <v>4.2261250000000006</v>
      </c>
      <c r="AI235" s="6">
        <v>7.1414</v>
      </c>
      <c r="AJ235" s="6">
        <v>5.7728333333333337</v>
      </c>
      <c r="AK235" s="6">
        <v>7.2734000000000005</v>
      </c>
      <c r="AL235" s="6">
        <f>AVERAGE(AG235:AK235)</f>
        <v>5.580351666666667</v>
      </c>
      <c r="AM235" s="6">
        <f>STDEV(AG235:AK235)/SQRT(5)</f>
        <v>0.76000654969948178</v>
      </c>
    </row>
    <row r="237" spans="2:39" x14ac:dyDescent="0.3">
      <c r="B237" s="2" t="s">
        <v>232</v>
      </c>
      <c r="C237" s="34" t="s">
        <v>59</v>
      </c>
      <c r="D237" s="34"/>
      <c r="E237" s="3" t="s">
        <v>89</v>
      </c>
      <c r="F237" s="3" t="s">
        <v>90</v>
      </c>
      <c r="H237" s="34" t="s">
        <v>100</v>
      </c>
      <c r="I237" s="34"/>
      <c r="J237" s="3" t="s">
        <v>89</v>
      </c>
      <c r="K237" s="3" t="s">
        <v>90</v>
      </c>
      <c r="M237" s="55" t="s">
        <v>101</v>
      </c>
      <c r="N237" s="55"/>
      <c r="O237" s="3" t="s">
        <v>89</v>
      </c>
      <c r="P237" s="3" t="s">
        <v>90</v>
      </c>
    </row>
    <row r="238" spans="2:39" x14ac:dyDescent="0.3">
      <c r="C238" s="34"/>
      <c r="D238" s="34"/>
      <c r="E238" s="3">
        <f>AVERAGE(F240:F267)</f>
        <v>129.20123986957492</v>
      </c>
      <c r="F238" s="3">
        <f>STDEV(F240:F267)/SQRT(28)</f>
        <v>30.400336598801889</v>
      </c>
      <c r="H238" s="34"/>
      <c r="I238" s="34"/>
      <c r="J238" s="3">
        <f>AVERAGE(K240:K281)</f>
        <v>358.76097694881315</v>
      </c>
      <c r="K238" s="3">
        <f>STDEV(K240:K281)/SQRT(42)</f>
        <v>25.187470766632302</v>
      </c>
      <c r="M238" s="55"/>
      <c r="N238" s="55"/>
      <c r="O238" s="3">
        <f>AVERAGE(P240:P268)</f>
        <v>152.8561647234996</v>
      </c>
      <c r="P238" s="3">
        <f>STDEV(P240:P268)/SQRT(29)</f>
        <v>17.757259843782084</v>
      </c>
    </row>
    <row r="239" spans="2:39" ht="18" x14ac:dyDescent="0.3">
      <c r="C239" s="6"/>
      <c r="D239" s="6" t="s">
        <v>60</v>
      </c>
      <c r="E239" s="6" t="s">
        <v>61</v>
      </c>
      <c r="F239" s="6" t="s">
        <v>88</v>
      </c>
      <c r="H239" s="6"/>
      <c r="I239" s="6" t="s">
        <v>60</v>
      </c>
      <c r="J239" s="6" t="s">
        <v>61</v>
      </c>
      <c r="K239" s="6" t="s">
        <v>88</v>
      </c>
      <c r="M239" s="6"/>
      <c r="N239" s="6" t="s">
        <v>60</v>
      </c>
      <c r="O239" s="6" t="s">
        <v>61</v>
      </c>
      <c r="P239" s="6" t="s">
        <v>88</v>
      </c>
    </row>
    <row r="240" spans="2:39" x14ac:dyDescent="0.3">
      <c r="C240" s="6" t="s">
        <v>62</v>
      </c>
      <c r="D240" s="6">
        <v>377865</v>
      </c>
      <c r="E240" s="6">
        <v>4394305</v>
      </c>
      <c r="F240" s="6">
        <f>E240/(D240*0.13*0.13)</f>
        <v>688.12419074875436</v>
      </c>
      <c r="H240" s="6" t="s">
        <v>62</v>
      </c>
      <c r="I240" s="9">
        <v>441775</v>
      </c>
      <c r="J240" s="9">
        <v>3096584</v>
      </c>
      <c r="K240" s="6">
        <f>J240/(I240*0.13*0.13)</f>
        <v>414.75824228443685</v>
      </c>
      <c r="M240" s="6" t="s">
        <v>62</v>
      </c>
      <c r="N240" s="6">
        <v>464677</v>
      </c>
      <c r="O240" s="6">
        <v>2344842</v>
      </c>
      <c r="P240" s="6">
        <f>O240/(N240*0.13*0.13)</f>
        <v>298.59030538907263</v>
      </c>
    </row>
    <row r="241" spans="3:16" x14ac:dyDescent="0.3">
      <c r="C241" s="6" t="s">
        <v>63</v>
      </c>
      <c r="D241" s="6">
        <v>88993</v>
      </c>
      <c r="E241" s="6">
        <v>585172</v>
      </c>
      <c r="F241" s="6">
        <f>E241/(D241*0.13*0.13)</f>
        <v>389.08186183382418</v>
      </c>
      <c r="H241" s="6" t="s">
        <v>63</v>
      </c>
      <c r="I241" s="9">
        <v>216908</v>
      </c>
      <c r="J241" s="9">
        <v>814815</v>
      </c>
      <c r="K241" s="6">
        <f>J241/(I241*0.13*0.13)</f>
        <v>222.27813324286694</v>
      </c>
      <c r="M241" s="6" t="s">
        <v>63</v>
      </c>
      <c r="N241" s="6">
        <v>279420</v>
      </c>
      <c r="O241" s="6">
        <v>905038</v>
      </c>
      <c r="P241" s="6">
        <f>O241/(N241*0.13*0.13)</f>
        <v>191.65608896535045</v>
      </c>
    </row>
    <row r="242" spans="3:16" x14ac:dyDescent="0.3">
      <c r="C242" s="6" t="s">
        <v>64</v>
      </c>
      <c r="D242" s="6">
        <v>60451</v>
      </c>
      <c r="E242" s="6">
        <v>278768</v>
      </c>
      <c r="F242" s="6">
        <f>E242/(D242*0.13*0.13)</f>
        <v>272.86807379520735</v>
      </c>
      <c r="H242" s="6" t="s">
        <v>64</v>
      </c>
      <c r="I242" s="9">
        <v>164693</v>
      </c>
      <c r="J242" s="9">
        <v>612056</v>
      </c>
      <c r="K242" s="6">
        <f>J242/(I242*0.13*0.13)</f>
        <v>219.90206846038836</v>
      </c>
      <c r="M242" s="6" t="s">
        <v>64</v>
      </c>
      <c r="N242" s="6">
        <v>165753</v>
      </c>
      <c r="O242" s="6">
        <v>558857</v>
      </c>
      <c r="P242" s="6">
        <f>O242/(N242*0.13*0.13)</f>
        <v>199.50445264014249</v>
      </c>
    </row>
    <row r="243" spans="3:16" x14ac:dyDescent="0.3">
      <c r="C243" s="6" t="s">
        <v>65</v>
      </c>
      <c r="D243" s="6">
        <v>15439</v>
      </c>
      <c r="E243" s="6">
        <v>43582</v>
      </c>
      <c r="F243" s="6">
        <f>E243/(D243*0.13*0.13)</f>
        <v>167.03261662331349</v>
      </c>
      <c r="H243" s="6" t="s">
        <v>65</v>
      </c>
      <c r="I243" s="9">
        <v>440523</v>
      </c>
      <c r="J243" s="9">
        <v>3877776</v>
      </c>
      <c r="K243" s="6">
        <f>J243/(I243*0.13*0.13)</f>
        <v>520.86769858425532</v>
      </c>
      <c r="M243" s="6" t="s">
        <v>65</v>
      </c>
      <c r="N243" s="6">
        <v>132145</v>
      </c>
      <c r="O243" s="6">
        <v>477389</v>
      </c>
      <c r="P243" s="6">
        <f>O243/(N243*0.13*0.13)</f>
        <v>213.76419707507057</v>
      </c>
    </row>
    <row r="244" spans="3:16" x14ac:dyDescent="0.3">
      <c r="C244" s="6" t="s">
        <v>7</v>
      </c>
      <c r="D244" s="6">
        <v>21873</v>
      </c>
      <c r="E244" s="6">
        <v>44785</v>
      </c>
      <c r="F244" s="6">
        <f>E244/(D244*0.13*0.13)</f>
        <v>121.15393407397245</v>
      </c>
      <c r="H244" s="6" t="s">
        <v>7</v>
      </c>
      <c r="I244" s="9">
        <v>506074</v>
      </c>
      <c r="J244" s="9">
        <v>1795866</v>
      </c>
      <c r="K244" s="6">
        <f>J244/(I244*0.13*0.13)</f>
        <v>209.97771147110817</v>
      </c>
      <c r="M244" s="6" t="s">
        <v>7</v>
      </c>
      <c r="N244" s="6">
        <v>283194</v>
      </c>
      <c r="O244" s="6">
        <v>756753</v>
      </c>
      <c r="P244" s="6">
        <f>O244/(N244*0.13*0.13)</f>
        <v>158.11875966181711</v>
      </c>
    </row>
    <row r="245" spans="3:16" x14ac:dyDescent="0.3">
      <c r="C245" s="6" t="s">
        <v>8</v>
      </c>
      <c r="D245" s="6">
        <v>20187</v>
      </c>
      <c r="E245" s="6">
        <v>52727</v>
      </c>
      <c r="F245" s="6">
        <f>E245/(D245*0.13*0.13)</f>
        <v>154.55198040334705</v>
      </c>
      <c r="H245" s="6" t="s">
        <v>8</v>
      </c>
      <c r="I245" s="9">
        <v>186207</v>
      </c>
      <c r="J245" s="9">
        <v>851728</v>
      </c>
      <c r="K245" s="6">
        <f>J245/(I245*0.13*0.13)</f>
        <v>270.6563475533988</v>
      </c>
      <c r="M245" s="6" t="s">
        <v>8</v>
      </c>
      <c r="N245" s="6">
        <v>62524</v>
      </c>
      <c r="O245" s="6">
        <v>257942</v>
      </c>
      <c r="P245" s="6">
        <f>O245/(N245*0.13*0.13)</f>
        <v>244.11170489230361</v>
      </c>
    </row>
    <row r="246" spans="3:16" x14ac:dyDescent="0.3">
      <c r="C246" s="6" t="s">
        <v>9</v>
      </c>
      <c r="D246" s="6">
        <v>20187</v>
      </c>
      <c r="E246" s="6">
        <v>52727</v>
      </c>
      <c r="F246" s="6">
        <f>E246/(D246*0.13*0.13)</f>
        <v>154.55198040334705</v>
      </c>
      <c r="H246" s="6" t="s">
        <v>9</v>
      </c>
      <c r="I246" s="9">
        <v>202213</v>
      </c>
      <c r="J246" s="9">
        <v>1025560</v>
      </c>
      <c r="K246" s="6">
        <f>J246/(I246*0.13*0.13)</f>
        <v>300.09951718553725</v>
      </c>
      <c r="M246" s="6" t="s">
        <v>9</v>
      </c>
      <c r="N246" s="6">
        <v>64704</v>
      </c>
      <c r="O246" s="6">
        <v>258769</v>
      </c>
      <c r="P246" s="6">
        <f>O246/(N246*0.13*0.13)</f>
        <v>236.64340918535163</v>
      </c>
    </row>
    <row r="247" spans="3:16" x14ac:dyDescent="0.3">
      <c r="C247" s="6" t="s">
        <v>10</v>
      </c>
      <c r="D247" s="6">
        <v>295830</v>
      </c>
      <c r="E247" s="6">
        <v>947993</v>
      </c>
      <c r="F247" s="6">
        <f>E247/(D247*0.13*0.13)</f>
        <v>189.61653772446874</v>
      </c>
      <c r="H247" s="6" t="s">
        <v>10</v>
      </c>
      <c r="I247" s="9">
        <v>255632</v>
      </c>
      <c r="J247" s="9">
        <v>1323262</v>
      </c>
      <c r="K247" s="6">
        <f>J247/(I247*0.13*0.13)</f>
        <v>306.2978290167855</v>
      </c>
      <c r="M247" s="6" t="s">
        <v>10</v>
      </c>
      <c r="N247" s="6">
        <v>290787</v>
      </c>
      <c r="O247" s="6">
        <v>1294805</v>
      </c>
      <c r="P247" s="6">
        <f>O247/(N247*0.13*0.13)</f>
        <v>263.47697962210407</v>
      </c>
    </row>
    <row r="248" spans="3:16" x14ac:dyDescent="0.3">
      <c r="C248" s="6" t="s">
        <v>11</v>
      </c>
      <c r="D248" s="6">
        <v>242142</v>
      </c>
      <c r="E248" s="6">
        <v>1087034</v>
      </c>
      <c r="F248" s="6">
        <f>E248/(D248*0.13*0.13)</f>
        <v>265.63561241560097</v>
      </c>
      <c r="H248" s="6" t="s">
        <v>11</v>
      </c>
      <c r="I248" s="9">
        <v>235601</v>
      </c>
      <c r="J248" s="9">
        <v>851244</v>
      </c>
      <c r="K248" s="6">
        <f>J248/(I248*0.13*0.13)</f>
        <v>213.7913992539136</v>
      </c>
      <c r="M248" s="6" t="s">
        <v>11</v>
      </c>
      <c r="N248" s="6">
        <v>209804</v>
      </c>
      <c r="O248" s="6">
        <v>1015942</v>
      </c>
      <c r="P248" s="6">
        <f>O248/(N248*0.13*0.13)</f>
        <v>286.52890908945278</v>
      </c>
    </row>
    <row r="249" spans="3:16" x14ac:dyDescent="0.3">
      <c r="C249" s="6" t="s">
        <v>12</v>
      </c>
      <c r="D249" s="6">
        <v>302288</v>
      </c>
      <c r="E249" s="6">
        <v>2431939</v>
      </c>
      <c r="F249" s="6">
        <f>E249/(D249*0.13*0.13)</f>
        <v>476.04177465308362</v>
      </c>
      <c r="H249" s="6" t="s">
        <v>12</v>
      </c>
      <c r="I249" s="9">
        <v>194768</v>
      </c>
      <c r="J249" s="9">
        <v>697682</v>
      </c>
      <c r="K249" s="6">
        <f>J249/(I249*0.13*0.13)</f>
        <v>211.95965754067225</v>
      </c>
      <c r="M249" s="6" t="s">
        <v>12</v>
      </c>
      <c r="N249" s="6">
        <v>238247</v>
      </c>
      <c r="O249" s="6">
        <v>1019948</v>
      </c>
      <c r="P249" s="6">
        <f>O249/(N249*0.13*0.13)</f>
        <v>253.31673709520743</v>
      </c>
    </row>
    <row r="250" spans="3:16" x14ac:dyDescent="0.3">
      <c r="C250" s="6" t="s">
        <v>50</v>
      </c>
      <c r="D250" s="6">
        <v>423926</v>
      </c>
      <c r="E250" s="6">
        <v>771455</v>
      </c>
      <c r="F250" s="6">
        <f>E250/(D250*0.13*0.13)</f>
        <v>107.67970082531149</v>
      </c>
      <c r="H250" s="6" t="s">
        <v>50</v>
      </c>
      <c r="I250" s="9">
        <v>286287</v>
      </c>
      <c r="J250" s="9">
        <v>1369718</v>
      </c>
      <c r="K250" s="6">
        <f>J250/(I250*0.13*0.13)</f>
        <v>283.10193046440776</v>
      </c>
      <c r="M250" s="6" t="s">
        <v>50</v>
      </c>
      <c r="N250" s="6">
        <v>170488</v>
      </c>
      <c r="O250" s="6">
        <v>522383</v>
      </c>
      <c r="P250" s="6">
        <f>O250/(N250*0.13*0.13)</f>
        <v>181.30447120260973</v>
      </c>
    </row>
    <row r="251" spans="3:16" x14ac:dyDescent="0.3">
      <c r="C251" s="6" t="s">
        <v>66</v>
      </c>
      <c r="D251" s="6">
        <v>188850</v>
      </c>
      <c r="E251" s="6">
        <v>59190</v>
      </c>
      <c r="F251" s="6">
        <f>E251/(D251*0.13*0.13)</f>
        <v>18.545760465476967</v>
      </c>
      <c r="H251" s="6" t="s">
        <v>66</v>
      </c>
      <c r="I251" s="9">
        <v>170862</v>
      </c>
      <c r="J251" s="9">
        <v>1348489</v>
      </c>
      <c r="K251" s="6">
        <f>J251/(I251*0.13*0.13)</f>
        <v>466.99821212856017</v>
      </c>
      <c r="M251" s="6" t="s">
        <v>66</v>
      </c>
      <c r="N251" s="6">
        <v>172464</v>
      </c>
      <c r="O251" s="6">
        <v>551495</v>
      </c>
      <c r="P251" s="6">
        <f>O251/(N251*0.13*0.13)</f>
        <v>189.21537385591424</v>
      </c>
    </row>
    <row r="252" spans="3:16" x14ac:dyDescent="0.3">
      <c r="C252" s="6" t="s">
        <v>67</v>
      </c>
      <c r="D252" s="6">
        <v>226401</v>
      </c>
      <c r="E252" s="6">
        <v>98958</v>
      </c>
      <c r="F252" s="6">
        <f>E252/(D252*0.13*0.13)</f>
        <v>25.863414731294831</v>
      </c>
      <c r="H252" s="6" t="s">
        <v>67</v>
      </c>
      <c r="I252" s="9">
        <v>170415</v>
      </c>
      <c r="J252" s="9">
        <v>1477731</v>
      </c>
      <c r="K252" s="6">
        <f>J252/(I252*0.13*0.13)</f>
        <v>513.09863651680803</v>
      </c>
      <c r="M252" s="6" t="s">
        <v>67</v>
      </c>
      <c r="N252" s="6">
        <v>187657</v>
      </c>
      <c r="O252" s="6">
        <v>487463</v>
      </c>
      <c r="P252" s="6">
        <f>O252/(N252*0.13*0.13)</f>
        <v>153.70577434916586</v>
      </c>
    </row>
    <row r="253" spans="3:16" x14ac:dyDescent="0.3">
      <c r="C253" s="6" t="s">
        <v>68</v>
      </c>
      <c r="D253" s="6">
        <v>212494</v>
      </c>
      <c r="E253" s="6">
        <v>109571</v>
      </c>
      <c r="F253" s="6">
        <f>E253/(D253*0.13*0.13)</f>
        <v>30.511407965685404</v>
      </c>
      <c r="H253" s="6" t="s">
        <v>68</v>
      </c>
      <c r="I253" s="9">
        <v>48476</v>
      </c>
      <c r="J253" s="9">
        <v>357562</v>
      </c>
      <c r="K253" s="6">
        <f>J253/(I253*0.13*0.13)</f>
        <v>436.4533953482013</v>
      </c>
      <c r="M253" s="6" t="s">
        <v>68</v>
      </c>
      <c r="N253" s="6">
        <v>180643</v>
      </c>
      <c r="O253" s="6">
        <v>499885</v>
      </c>
      <c r="P253" s="6">
        <f>O253/(N253*0.13*0.13)</f>
        <v>163.74281916730919</v>
      </c>
    </row>
    <row r="254" spans="3:16" x14ac:dyDescent="0.3">
      <c r="C254" s="6" t="s">
        <v>69</v>
      </c>
      <c r="D254" s="6">
        <v>346359</v>
      </c>
      <c r="E254" s="6">
        <v>103731</v>
      </c>
      <c r="F254" s="6">
        <f>E254/(D254*0.13*0.13)</f>
        <v>17.721292052704968</v>
      </c>
      <c r="H254" s="6" t="s">
        <v>69</v>
      </c>
      <c r="I254" s="9">
        <v>49243</v>
      </c>
      <c r="J254" s="9">
        <v>351399</v>
      </c>
      <c r="K254" s="6">
        <f>J254/(I254*0.13*0.13)</f>
        <v>422.24966465662914</v>
      </c>
      <c r="M254" s="6" t="s">
        <v>69</v>
      </c>
      <c r="N254" s="6">
        <v>221428</v>
      </c>
      <c r="O254" s="6">
        <v>604677</v>
      </c>
      <c r="P254" s="6">
        <f>O254/(N254*0.13*0.13)</f>
        <v>161.5861776379312</v>
      </c>
    </row>
    <row r="255" spans="3:16" x14ac:dyDescent="0.3">
      <c r="C255" s="6" t="s">
        <v>70</v>
      </c>
      <c r="D255" s="6">
        <v>314375</v>
      </c>
      <c r="E255" s="6">
        <v>48649</v>
      </c>
      <c r="F255" s="6">
        <f>E255/(D255*0.13*0.13)</f>
        <v>9.156704741962427</v>
      </c>
      <c r="H255" s="6" t="s">
        <v>70</v>
      </c>
      <c r="I255" s="9">
        <v>45870</v>
      </c>
      <c r="J255" s="9">
        <v>338391</v>
      </c>
      <c r="K255" s="6">
        <f>J255/(I255*0.13*0.13)</f>
        <v>436.51920851699487</v>
      </c>
      <c r="M255" s="6" t="s">
        <v>70</v>
      </c>
      <c r="N255" s="6">
        <v>485779</v>
      </c>
      <c r="O255" s="6">
        <v>564019</v>
      </c>
      <c r="P255" s="6">
        <f>O255/(N255*0.13*0.13)</f>
        <v>68.701828044118386</v>
      </c>
    </row>
    <row r="256" spans="3:16" x14ac:dyDescent="0.3">
      <c r="C256" s="6" t="s">
        <v>71</v>
      </c>
      <c r="D256" s="6">
        <v>295985</v>
      </c>
      <c r="E256" s="6">
        <v>87142</v>
      </c>
      <c r="F256" s="6">
        <f>E256/(D256*0.13*0.13)</f>
        <v>17.42092119852947</v>
      </c>
      <c r="H256" s="6" t="s">
        <v>71</v>
      </c>
      <c r="I256" s="9">
        <v>226359</v>
      </c>
      <c r="J256" s="9">
        <v>1303707</v>
      </c>
      <c r="K256" s="6">
        <f>J256/(I256*0.13*0.13)</f>
        <v>340.79681406748995</v>
      </c>
      <c r="M256" s="6" t="s">
        <v>71</v>
      </c>
      <c r="N256" s="6">
        <v>117492</v>
      </c>
      <c r="O256" s="6">
        <v>440568</v>
      </c>
      <c r="P256" s="6">
        <f>O256/(N256*0.13*0.13)</f>
        <v>221.87989332069841</v>
      </c>
    </row>
    <row r="257" spans="3:16" x14ac:dyDescent="0.3">
      <c r="C257" s="6" t="s">
        <v>72</v>
      </c>
      <c r="D257" s="6">
        <v>328062</v>
      </c>
      <c r="E257" s="6">
        <v>335705</v>
      </c>
      <c r="F257" s="6">
        <f>E257/(D257*0.13*0.13)</f>
        <v>60.550143519919857</v>
      </c>
      <c r="H257" s="6" t="s">
        <v>72</v>
      </c>
      <c r="I257" s="9">
        <v>225087</v>
      </c>
      <c r="J257" s="9">
        <v>1085139</v>
      </c>
      <c r="K257" s="6">
        <f>J257/(I257*0.13*0.13)</f>
        <v>285.26484552205886</v>
      </c>
      <c r="M257" s="6" t="s">
        <v>72</v>
      </c>
      <c r="N257" s="6">
        <v>127127</v>
      </c>
      <c r="O257" s="6">
        <v>484829</v>
      </c>
      <c r="P257" s="6">
        <f>O257/(N257*0.13*0.13)</f>
        <v>225.66493749459778</v>
      </c>
    </row>
    <row r="258" spans="3:16" x14ac:dyDescent="0.3">
      <c r="C258" s="6" t="s">
        <v>73</v>
      </c>
      <c r="D258" s="6">
        <v>234287</v>
      </c>
      <c r="E258" s="6">
        <v>187507</v>
      </c>
      <c r="F258" s="6">
        <f>E258/(D258*0.13*0.13)</f>
        <v>47.356826274596749</v>
      </c>
      <c r="H258" s="6" t="s">
        <v>73</v>
      </c>
      <c r="I258" s="9">
        <v>186295</v>
      </c>
      <c r="J258" s="9">
        <v>1101645</v>
      </c>
      <c r="K258" s="6">
        <f>J258/(I258*0.13*0.13)</f>
        <v>349.90791311927967</v>
      </c>
      <c r="M258" s="6" t="s">
        <v>73</v>
      </c>
      <c r="N258" s="6">
        <v>362681</v>
      </c>
      <c r="O258" s="6">
        <v>1616591</v>
      </c>
      <c r="P258" s="6">
        <f>O258/(N258*0.13*0.13)</f>
        <v>263.74767961197063</v>
      </c>
    </row>
    <row r="259" spans="3:16" x14ac:dyDescent="0.3">
      <c r="C259" s="6" t="s">
        <v>74</v>
      </c>
      <c r="D259" s="6">
        <v>125368</v>
      </c>
      <c r="E259" s="6">
        <v>111810</v>
      </c>
      <c r="F259" s="6">
        <f>E259/(D259*0.13*0.13)</f>
        <v>52.772448562320101</v>
      </c>
      <c r="H259" s="6" t="s">
        <v>74</v>
      </c>
      <c r="I259" s="9">
        <v>174474</v>
      </c>
      <c r="J259" s="9">
        <v>1086963</v>
      </c>
      <c r="K259" s="6">
        <f>J259/(I259*0.13*0.13)</f>
        <v>368.63565504376874</v>
      </c>
      <c r="M259" s="6" t="s">
        <v>74</v>
      </c>
      <c r="N259" s="6">
        <v>178850</v>
      </c>
      <c r="O259" s="6">
        <v>382537</v>
      </c>
      <c r="P259" s="6">
        <f>O259/(N259*0.13*0.13)</f>
        <v>126.56038827949109</v>
      </c>
    </row>
    <row r="260" spans="3:16" x14ac:dyDescent="0.3">
      <c r="C260" s="6" t="s">
        <v>75</v>
      </c>
      <c r="D260" s="6">
        <v>116340</v>
      </c>
      <c r="E260" s="6">
        <v>127820</v>
      </c>
      <c r="F260" s="6">
        <f>E260/(D260*0.13*0.13)</f>
        <v>65.010431575274666</v>
      </c>
      <c r="H260" s="6" t="s">
        <v>75</v>
      </c>
      <c r="I260" s="9">
        <v>162279</v>
      </c>
      <c r="J260" s="9">
        <v>861082</v>
      </c>
      <c r="K260" s="6">
        <f>J260/(I260*0.13*0.13)</f>
        <v>313.97529953435804</v>
      </c>
      <c r="M260" s="6" t="s">
        <v>75</v>
      </c>
      <c r="N260" s="6">
        <v>236914</v>
      </c>
      <c r="O260" s="6">
        <v>518588</v>
      </c>
      <c r="P260" s="6">
        <f>O260/(N260*0.13*0.13)</f>
        <v>129.52244474101479</v>
      </c>
    </row>
    <row r="261" spans="3:16" x14ac:dyDescent="0.3">
      <c r="C261" s="6" t="s">
        <v>76</v>
      </c>
      <c r="D261" s="6">
        <v>286393</v>
      </c>
      <c r="E261" s="6">
        <v>116791</v>
      </c>
      <c r="F261" s="6">
        <f>E261/(D261*0.13*0.13)</f>
        <v>24.130164002512618</v>
      </c>
      <c r="H261" s="6" t="s">
        <v>76</v>
      </c>
      <c r="I261" s="9">
        <v>104761</v>
      </c>
      <c r="J261" s="9">
        <v>584758</v>
      </c>
      <c r="K261" s="6">
        <f>J261/(I261*0.13*0.13)</f>
        <v>330.28574649685851</v>
      </c>
      <c r="M261" s="6" t="s">
        <v>76</v>
      </c>
      <c r="N261" s="6">
        <v>333230</v>
      </c>
      <c r="O261" s="6">
        <v>26809</v>
      </c>
      <c r="P261" s="6">
        <f>O261/(N261*0.13*0.13)</f>
        <v>4.760469828487067</v>
      </c>
    </row>
    <row r="262" spans="3:16" x14ac:dyDescent="0.3">
      <c r="C262" s="6" t="s">
        <v>77</v>
      </c>
      <c r="D262" s="6">
        <v>214515</v>
      </c>
      <c r="E262" s="6">
        <v>145983</v>
      </c>
      <c r="F262" s="6">
        <f>E262/(D262*0.13*0.13)</f>
        <v>40.267801026865747</v>
      </c>
      <c r="H262" s="6" t="s">
        <v>77</v>
      </c>
      <c r="I262" s="9">
        <v>90535</v>
      </c>
      <c r="J262" s="9">
        <v>502703</v>
      </c>
      <c r="K262" s="6">
        <f>J262/(I262*0.13*0.13)</f>
        <v>328.55514049782306</v>
      </c>
      <c r="M262" s="6" t="s">
        <v>77</v>
      </c>
      <c r="N262" s="6">
        <v>321765</v>
      </c>
      <c r="O262" s="6">
        <v>532669</v>
      </c>
      <c r="P262" s="6">
        <f>O262/(N262*0.13*0.13)</f>
        <v>97.956197037107728</v>
      </c>
    </row>
    <row r="263" spans="3:16" x14ac:dyDescent="0.3">
      <c r="C263" s="6" t="s">
        <v>78</v>
      </c>
      <c r="D263" s="6">
        <v>294971</v>
      </c>
      <c r="E263" s="6">
        <v>74747</v>
      </c>
      <c r="F263" s="6">
        <f>E263/(D263*0.13*0.13)</f>
        <v>14.994353371294205</v>
      </c>
      <c r="H263" s="6" t="s">
        <v>78</v>
      </c>
      <c r="I263" s="9">
        <v>136507</v>
      </c>
      <c r="J263" s="9">
        <v>2076191</v>
      </c>
      <c r="K263" s="6">
        <f>J263/(I263*0.13*0.13)</f>
        <v>899.96511872313113</v>
      </c>
      <c r="M263" s="6" t="s">
        <v>78</v>
      </c>
      <c r="N263" s="6">
        <v>325206</v>
      </c>
      <c r="O263" s="6">
        <v>44701</v>
      </c>
      <c r="P263" s="6">
        <f>O263/(N263*0.13*0.13)</f>
        <v>8.1333972491246058</v>
      </c>
    </row>
    <row r="264" spans="3:16" x14ac:dyDescent="0.3">
      <c r="C264" s="6" t="s">
        <v>79</v>
      </c>
      <c r="D264" s="6">
        <v>255129</v>
      </c>
      <c r="E264" s="6">
        <v>156589</v>
      </c>
      <c r="F264" s="6">
        <f>E264/(D264*0.13*0.13)</f>
        <v>36.317397480392849</v>
      </c>
      <c r="H264" s="6" t="s">
        <v>79</v>
      </c>
      <c r="I264" s="9">
        <v>104267</v>
      </c>
      <c r="J264" s="9">
        <v>1482247</v>
      </c>
      <c r="K264" s="6">
        <f>J264/(I264*0.13*0.13)</f>
        <v>841.17624058353135</v>
      </c>
      <c r="M264" s="6" t="s">
        <v>79</v>
      </c>
      <c r="N264" s="6">
        <v>369457</v>
      </c>
      <c r="O264" s="6">
        <v>110630</v>
      </c>
      <c r="P264" s="6">
        <f>O264/(N264*0.13*0.13)</f>
        <v>17.7183105101645</v>
      </c>
    </row>
    <row r="265" spans="3:16" x14ac:dyDescent="0.3">
      <c r="C265" s="6" t="s">
        <v>80</v>
      </c>
      <c r="D265" s="6">
        <v>218472</v>
      </c>
      <c r="E265" s="6">
        <v>235671</v>
      </c>
      <c r="F265" s="6">
        <f>E265/(D265*0.13*0.13)</f>
        <v>63.829825267305722</v>
      </c>
      <c r="H265" s="6" t="s">
        <v>80</v>
      </c>
      <c r="I265" s="9">
        <v>120045</v>
      </c>
      <c r="J265" s="9">
        <v>1466600</v>
      </c>
      <c r="K265" s="6">
        <f>J265/(I265*0.13*0.13)</f>
        <v>722.90445323634799</v>
      </c>
      <c r="M265" s="6" t="s">
        <v>80</v>
      </c>
      <c r="N265" s="6">
        <v>304225</v>
      </c>
      <c r="O265" s="6">
        <v>18546</v>
      </c>
      <c r="P265" s="6">
        <f>O265/(N265*0.13*0.13)</f>
        <v>3.6071869494753619</v>
      </c>
    </row>
    <row r="266" spans="3:16" x14ac:dyDescent="0.3">
      <c r="C266" s="6" t="s">
        <v>81</v>
      </c>
      <c r="D266" s="6">
        <v>300432</v>
      </c>
      <c r="E266" s="6">
        <v>89843</v>
      </c>
      <c r="F266" s="6">
        <f>E266/(D266*0.13*0.13)</f>
        <v>17.695031974469583</v>
      </c>
      <c r="H266" s="6" t="s">
        <v>81</v>
      </c>
      <c r="I266" s="9">
        <v>142669</v>
      </c>
      <c r="J266" s="9">
        <v>1230949</v>
      </c>
      <c r="K266" s="6">
        <f>J266/(I266*0.13*0.13)</f>
        <v>510.53290437944634</v>
      </c>
      <c r="M266" s="6" t="s">
        <v>81</v>
      </c>
      <c r="N266" s="6">
        <v>305009</v>
      </c>
      <c r="O266" s="6">
        <v>29086</v>
      </c>
      <c r="P266" s="6">
        <f>O266/(N266*0.13*0.13)</f>
        <v>5.6426698515696136</v>
      </c>
    </row>
    <row r="267" spans="3:16" x14ac:dyDescent="0.3">
      <c r="C267" s="6" t="s">
        <v>82</v>
      </c>
      <c r="D267" s="6">
        <v>240950</v>
      </c>
      <c r="E267" s="6">
        <v>363034</v>
      </c>
      <c r="F267" s="6">
        <f>E267/(D267*0.13*0.13)</f>
        <v>89.152528637260545</v>
      </c>
      <c r="H267" s="6" t="s">
        <v>82</v>
      </c>
      <c r="I267" s="9">
        <v>293820</v>
      </c>
      <c r="J267" s="9">
        <v>1509332</v>
      </c>
      <c r="K267" s="6">
        <f>J267/(I267*0.13*0.13)</f>
        <v>303.96019943780738</v>
      </c>
      <c r="M267" s="6" t="s">
        <v>82</v>
      </c>
      <c r="N267" s="6">
        <v>345750</v>
      </c>
      <c r="O267" s="6">
        <v>29391</v>
      </c>
      <c r="P267" s="6">
        <f>O267/(N267*0.13*0.13)</f>
        <v>5.0299708634432481</v>
      </c>
    </row>
    <row r="268" spans="3:16" x14ac:dyDescent="0.3">
      <c r="C268" s="8"/>
      <c r="D268" s="8"/>
      <c r="E268" s="8"/>
      <c r="F268" s="8"/>
      <c r="H268" s="6" t="s">
        <v>83</v>
      </c>
      <c r="I268" s="9">
        <v>545405</v>
      </c>
      <c r="J268" s="9">
        <v>2524765</v>
      </c>
      <c r="K268" s="6">
        <f>J268/(I268*0.13*0.13)</f>
        <v>273.91457485396143</v>
      </c>
      <c r="M268" s="6" t="s">
        <v>83</v>
      </c>
      <c r="N268" s="6">
        <v>287246</v>
      </c>
      <c r="O268" s="6">
        <v>284652</v>
      </c>
      <c r="P268" s="6">
        <f>O268/(N268*0.13*0.13)</f>
        <v>58.637243371421896</v>
      </c>
    </row>
    <row r="269" spans="3:16" x14ac:dyDescent="0.3">
      <c r="C269" s="8"/>
      <c r="D269" s="8"/>
      <c r="E269" s="8"/>
      <c r="F269" s="8"/>
      <c r="H269" s="6" t="s">
        <v>84</v>
      </c>
      <c r="I269" s="9">
        <v>132245</v>
      </c>
      <c r="J269" s="9">
        <v>666829</v>
      </c>
      <c r="K269" s="6">
        <f>J269/(I269*0.13*0.13)</f>
        <v>298.36543746914066</v>
      </c>
      <c r="M269" s="8"/>
      <c r="N269" s="8"/>
      <c r="O269" s="8"/>
      <c r="P269" s="8"/>
    </row>
    <row r="270" spans="3:16" x14ac:dyDescent="0.3">
      <c r="C270" s="8"/>
      <c r="D270" s="8"/>
      <c r="E270" s="8"/>
      <c r="F270" s="8"/>
      <c r="H270" s="6" t="s">
        <v>85</v>
      </c>
      <c r="I270" s="9">
        <v>114430</v>
      </c>
      <c r="J270" s="9">
        <v>761620</v>
      </c>
      <c r="K270" s="6">
        <f>J270/(I270*0.13*0.13)</f>
        <v>393.83266791356385</v>
      </c>
      <c r="M270" s="8"/>
      <c r="N270" s="8"/>
      <c r="O270" s="8"/>
      <c r="P270" s="8"/>
    </row>
    <row r="271" spans="3:16" x14ac:dyDescent="0.3">
      <c r="C271" s="8"/>
      <c r="D271" s="8"/>
      <c r="E271" s="8"/>
      <c r="F271" s="8"/>
      <c r="H271" s="6" t="s">
        <v>86</v>
      </c>
      <c r="I271" s="9">
        <v>128814</v>
      </c>
      <c r="J271" s="9">
        <v>693652</v>
      </c>
      <c r="K271" s="6">
        <f>J271/(I271*0.13*0.13)</f>
        <v>318.63382117953108</v>
      </c>
      <c r="M271" s="8"/>
      <c r="N271" s="8"/>
      <c r="O271" s="8"/>
      <c r="P271" s="8"/>
    </row>
    <row r="272" spans="3:16" x14ac:dyDescent="0.3">
      <c r="C272" s="8"/>
      <c r="D272" s="8"/>
      <c r="E272" s="8"/>
      <c r="F272" s="8"/>
      <c r="H272" s="6" t="s">
        <v>87</v>
      </c>
      <c r="I272" s="9">
        <v>117027</v>
      </c>
      <c r="J272" s="9">
        <v>607990</v>
      </c>
      <c r="K272" s="6">
        <f>J272/(I272*0.13*0.13)</f>
        <v>307.41401253531592</v>
      </c>
      <c r="M272" s="8"/>
      <c r="N272" s="8"/>
      <c r="O272" s="8"/>
      <c r="P272" s="8"/>
    </row>
    <row r="273" spans="8:16" x14ac:dyDescent="0.3">
      <c r="H273" s="6" t="s">
        <v>91</v>
      </c>
      <c r="I273" s="9">
        <v>294047</v>
      </c>
      <c r="J273" s="9">
        <v>1174952</v>
      </c>
      <c r="K273" s="6">
        <f>J273/(I273*0.13*0.13)</f>
        <v>236.43766806751478</v>
      </c>
      <c r="M273" s="8"/>
      <c r="N273" s="8"/>
      <c r="O273" s="8"/>
      <c r="P273" s="8"/>
    </row>
    <row r="274" spans="8:16" x14ac:dyDescent="0.3">
      <c r="H274" s="6" t="s">
        <v>92</v>
      </c>
      <c r="I274" s="9">
        <v>131202</v>
      </c>
      <c r="J274" s="9">
        <v>670607</v>
      </c>
      <c r="K274" s="6">
        <f>J274/(I274*0.13*0.13)</f>
        <v>302.44117905187795</v>
      </c>
      <c r="M274" s="8"/>
      <c r="N274" s="8"/>
      <c r="O274" s="8"/>
      <c r="P274" s="8"/>
    </row>
    <row r="275" spans="8:16" x14ac:dyDescent="0.3">
      <c r="H275" s="6" t="s">
        <v>93</v>
      </c>
      <c r="I275" s="9">
        <v>119716</v>
      </c>
      <c r="J275" s="9">
        <v>408478</v>
      </c>
      <c r="K275" s="6">
        <f>J275/(I275*0.13*0.13)</f>
        <v>201.8969549432671</v>
      </c>
      <c r="M275" s="8"/>
      <c r="N275" s="8"/>
      <c r="O275" s="8"/>
      <c r="P275" s="8"/>
    </row>
    <row r="276" spans="8:16" x14ac:dyDescent="0.3">
      <c r="H276" s="6" t="s">
        <v>94</v>
      </c>
      <c r="I276" s="9">
        <v>207637</v>
      </c>
      <c r="J276" s="9">
        <v>825890</v>
      </c>
      <c r="K276" s="6">
        <f>J276/(I276*0.13*0.13)</f>
        <v>235.35897151871183</v>
      </c>
      <c r="M276" s="8"/>
      <c r="N276" s="8"/>
      <c r="O276" s="8"/>
      <c r="P276" s="8"/>
    </row>
    <row r="277" spans="8:16" x14ac:dyDescent="0.3">
      <c r="H277" s="6" t="s">
        <v>95</v>
      </c>
      <c r="I277" s="9">
        <v>426350</v>
      </c>
      <c r="J277" s="9">
        <v>1630838</v>
      </c>
      <c r="K277" s="6">
        <f>J277/(I277*0.13*0.13)</f>
        <v>226.338196178793</v>
      </c>
      <c r="M277" s="8"/>
      <c r="N277" s="8"/>
      <c r="O277" s="8"/>
      <c r="P277" s="8"/>
    </row>
    <row r="278" spans="8:16" x14ac:dyDescent="0.3">
      <c r="H278" s="6" t="s">
        <v>96</v>
      </c>
      <c r="I278" s="9">
        <v>132872</v>
      </c>
      <c r="J278" s="9">
        <v>405540</v>
      </c>
      <c r="K278" s="6">
        <f>J278/(I278*0.13*0.13)</f>
        <v>180.59824270080986</v>
      </c>
      <c r="M278" s="8"/>
      <c r="N278" s="8"/>
      <c r="O278" s="8"/>
      <c r="P278" s="8"/>
    </row>
    <row r="279" spans="8:16" x14ac:dyDescent="0.3">
      <c r="H279" s="6" t="s">
        <v>97</v>
      </c>
      <c r="I279" s="9">
        <v>131559</v>
      </c>
      <c r="J279" s="9">
        <v>383978</v>
      </c>
      <c r="K279" s="6">
        <f>J279/(I279*0.13*0.13)</f>
        <v>172.70267876752123</v>
      </c>
      <c r="M279" s="8"/>
      <c r="N279" s="8"/>
      <c r="O279" s="8"/>
      <c r="P279" s="8"/>
    </row>
    <row r="280" spans="8:16" x14ac:dyDescent="0.3">
      <c r="H280" s="6" t="s">
        <v>98</v>
      </c>
      <c r="I280" s="9">
        <v>120000</v>
      </c>
      <c r="J280" s="9">
        <v>662367</v>
      </c>
      <c r="K280" s="6">
        <f>J280/(I280*0.13*0.13)</f>
        <v>326.6109467455621</v>
      </c>
      <c r="M280" s="8"/>
      <c r="N280" s="8"/>
      <c r="O280" s="8"/>
      <c r="P280" s="8"/>
    </row>
    <row r="281" spans="8:16" x14ac:dyDescent="0.3">
      <c r="H281" s="6" t="s">
        <v>99</v>
      </c>
      <c r="I281" s="6">
        <v>158016</v>
      </c>
      <c r="J281" s="6">
        <v>1464608</v>
      </c>
      <c r="K281" s="6">
        <f>J281/(I281*0.13*0.13)</f>
        <v>548.44569705771687</v>
      </c>
      <c r="M281" s="8"/>
      <c r="N281" s="8"/>
      <c r="O281" s="8"/>
      <c r="P281" s="8"/>
    </row>
  </sheetData>
  <mergeCells count="67">
    <mergeCell ref="C237:D238"/>
    <mergeCell ref="H237:I238"/>
    <mergeCell ref="M237:N238"/>
    <mergeCell ref="AG169:AO169"/>
    <mergeCell ref="R169:AE169"/>
    <mergeCell ref="AQ169:AY169"/>
    <mergeCell ref="C203:K203"/>
    <mergeCell ref="M203:U203"/>
    <mergeCell ref="W203:AD203"/>
    <mergeCell ref="AF203:AM203"/>
    <mergeCell ref="W99:Z99"/>
    <mergeCell ref="C157:C167"/>
    <mergeCell ref="C147:C156"/>
    <mergeCell ref="C145:N145"/>
    <mergeCell ref="C169:P169"/>
    <mergeCell ref="S99:V99"/>
    <mergeCell ref="S68:V68"/>
    <mergeCell ref="C65:AD65"/>
    <mergeCell ref="C66:AB67"/>
    <mergeCell ref="D132:G132"/>
    <mergeCell ref="H132:I132"/>
    <mergeCell ref="C81:Z81"/>
    <mergeCell ref="C82:X83"/>
    <mergeCell ref="C96:Z96"/>
    <mergeCell ref="C97:X98"/>
    <mergeCell ref="C115:AH115"/>
    <mergeCell ref="C116:AF117"/>
    <mergeCell ref="S118:V118"/>
    <mergeCell ref="W118:Z118"/>
    <mergeCell ref="AA118:AD118"/>
    <mergeCell ref="AE118:AH118"/>
    <mergeCell ref="C118:F118"/>
    <mergeCell ref="G118:J118"/>
    <mergeCell ref="K118:N118"/>
    <mergeCell ref="O118:R118"/>
    <mergeCell ref="C99:F99"/>
    <mergeCell ref="G99:J99"/>
    <mergeCell ref="K99:N99"/>
    <mergeCell ref="O99:R99"/>
    <mergeCell ref="W68:Z68"/>
    <mergeCell ref="AA68:AD68"/>
    <mergeCell ref="C84:F84"/>
    <mergeCell ref="G84:J84"/>
    <mergeCell ref="K84:N84"/>
    <mergeCell ref="O84:R84"/>
    <mergeCell ref="S84:V84"/>
    <mergeCell ref="C68:F68"/>
    <mergeCell ref="G68:J68"/>
    <mergeCell ref="K68:N68"/>
    <mergeCell ref="O68:R68"/>
    <mergeCell ref="W84:Z84"/>
    <mergeCell ref="L2:X2"/>
    <mergeCell ref="C2:J2"/>
    <mergeCell ref="S39:V39"/>
    <mergeCell ref="C53:F53"/>
    <mergeCell ref="G53:J53"/>
    <mergeCell ref="K53:N53"/>
    <mergeCell ref="O53:R53"/>
    <mergeCell ref="S53:V53"/>
    <mergeCell ref="C39:F39"/>
    <mergeCell ref="G39:J39"/>
    <mergeCell ref="K39:N39"/>
    <mergeCell ref="O39:R39"/>
    <mergeCell ref="C36:V36"/>
    <mergeCell ref="C50:V50"/>
    <mergeCell ref="C37:T38"/>
    <mergeCell ref="C51:T5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1F1C-2D77-4135-A775-5EE96D732C8D}">
  <dimension ref="B1:DK171"/>
  <sheetViews>
    <sheetView zoomScale="55" zoomScaleNormal="55" workbookViewId="0">
      <selection activeCell="B2" sqref="B2"/>
    </sheetView>
  </sheetViews>
  <sheetFormatPr defaultRowHeight="16.5" x14ac:dyDescent="0.3"/>
  <cols>
    <col min="2" max="2" width="9" style="2"/>
    <col min="8" max="8" width="9" customWidth="1"/>
    <col min="9" max="12" width="9.625" bestFit="1" customWidth="1"/>
    <col min="13" max="14" width="10.625" bestFit="1" customWidth="1"/>
    <col min="15" max="15" width="10.625" customWidth="1"/>
    <col min="16" max="31" width="10.625" bestFit="1" customWidth="1"/>
    <col min="43" max="43" width="9.875" customWidth="1"/>
    <col min="44" max="44" width="10.25" customWidth="1"/>
    <col min="45" max="45" width="10.125" customWidth="1"/>
    <col min="46" max="46" width="10.25" customWidth="1"/>
    <col min="47" max="47" width="10.375" customWidth="1"/>
    <col min="48" max="48" width="10.125" customWidth="1"/>
    <col min="49" max="49" width="9.875" customWidth="1"/>
    <col min="50" max="50" width="10.375" customWidth="1"/>
    <col min="51" max="51" width="9.875" customWidth="1"/>
    <col min="52" max="52" width="10.625" customWidth="1"/>
    <col min="53" max="53" width="10.25" customWidth="1"/>
    <col min="54" max="54" width="10.375" customWidth="1"/>
    <col min="55" max="55" width="9.75" customWidth="1"/>
    <col min="56" max="56" width="11.125" customWidth="1"/>
    <col min="57" max="57" width="11.5" customWidth="1"/>
    <col min="58" max="58" width="9.875" customWidth="1"/>
    <col min="59" max="59" width="10.625" customWidth="1"/>
    <col min="60" max="60" width="10.375" customWidth="1"/>
    <col min="61" max="61" width="11" customWidth="1"/>
  </cols>
  <sheetData>
    <row r="1" spans="2:115" x14ac:dyDescent="0.3"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</row>
    <row r="2" spans="2:115" ht="18" x14ac:dyDescent="0.3">
      <c r="B2" s="2" t="s">
        <v>233</v>
      </c>
      <c r="C2" s="34" t="s">
        <v>209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G2" s="34" t="s">
        <v>209</v>
      </c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M2" s="34" t="s">
        <v>104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L2" s="56" t="s">
        <v>103</v>
      </c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8"/>
    </row>
    <row r="3" spans="2:115" x14ac:dyDescent="0.3">
      <c r="C3" s="4" t="s">
        <v>0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50</v>
      </c>
      <c r="O3" s="4" t="s">
        <v>66</v>
      </c>
      <c r="P3" s="4" t="s">
        <v>67</v>
      </c>
      <c r="Q3" s="4" t="s">
        <v>68</v>
      </c>
      <c r="R3" s="4" t="s">
        <v>69</v>
      </c>
      <c r="S3" s="4" t="s">
        <v>70</v>
      </c>
      <c r="T3" s="4" t="s">
        <v>71</v>
      </c>
      <c r="U3" s="4" t="s">
        <v>72</v>
      </c>
      <c r="V3" s="4" t="s">
        <v>73</v>
      </c>
      <c r="W3" s="4" t="s">
        <v>74</v>
      </c>
      <c r="X3" s="4" t="s">
        <v>75</v>
      </c>
      <c r="Y3" s="4" t="s">
        <v>76</v>
      </c>
      <c r="Z3" s="4" t="s">
        <v>77</v>
      </c>
      <c r="AA3" s="4" t="s">
        <v>78</v>
      </c>
      <c r="AB3" s="4" t="s">
        <v>79</v>
      </c>
      <c r="AC3" s="4" t="s">
        <v>80</v>
      </c>
      <c r="AD3" s="4" t="s">
        <v>81</v>
      </c>
      <c r="AE3" s="4" t="s">
        <v>82</v>
      </c>
      <c r="AG3" s="6" t="s">
        <v>0</v>
      </c>
      <c r="AH3" s="6" t="s">
        <v>3</v>
      </c>
      <c r="AI3" s="6" t="s">
        <v>4</v>
      </c>
      <c r="AJ3" s="6" t="s">
        <v>5</v>
      </c>
      <c r="AK3" s="6" t="s">
        <v>6</v>
      </c>
      <c r="AL3" s="6" t="s">
        <v>7</v>
      </c>
      <c r="AM3" s="6" t="s">
        <v>8</v>
      </c>
      <c r="AN3" s="6" t="s">
        <v>9</v>
      </c>
      <c r="AO3" s="6" t="s">
        <v>10</v>
      </c>
      <c r="AP3" s="6" t="s">
        <v>11</v>
      </c>
      <c r="AQ3" s="6" t="s">
        <v>12</v>
      </c>
      <c r="AR3" s="6" t="s">
        <v>50</v>
      </c>
      <c r="AS3" s="6" t="s">
        <v>66</v>
      </c>
      <c r="AT3" s="6" t="s">
        <v>67</v>
      </c>
      <c r="AU3" s="6" t="s">
        <v>68</v>
      </c>
      <c r="AV3" s="6" t="s">
        <v>69</v>
      </c>
      <c r="AW3" s="6" t="s">
        <v>70</v>
      </c>
      <c r="AX3" s="6" t="s">
        <v>71</v>
      </c>
      <c r="AY3" s="6" t="s">
        <v>72</v>
      </c>
      <c r="AZ3" s="6" t="s">
        <v>73</v>
      </c>
      <c r="BA3" s="6" t="s">
        <v>74</v>
      </c>
      <c r="BB3" s="6" t="s">
        <v>75</v>
      </c>
      <c r="BC3" s="6" t="s">
        <v>76</v>
      </c>
      <c r="BD3" s="6" t="s">
        <v>77</v>
      </c>
      <c r="BE3" s="6" t="s">
        <v>78</v>
      </c>
      <c r="BF3" s="6" t="s">
        <v>79</v>
      </c>
      <c r="BG3" s="6" t="s">
        <v>80</v>
      </c>
      <c r="BH3" s="6" t="s">
        <v>81</v>
      </c>
      <c r="BI3" s="6" t="s">
        <v>82</v>
      </c>
      <c r="BJ3" s="3" t="s">
        <v>1</v>
      </c>
      <c r="BK3" s="3" t="s">
        <v>2</v>
      </c>
      <c r="BM3" s="7" t="s">
        <v>0</v>
      </c>
      <c r="BN3" s="6" t="s">
        <v>3</v>
      </c>
      <c r="BO3" s="6" t="s">
        <v>4</v>
      </c>
      <c r="BP3" s="6" t="s">
        <v>5</v>
      </c>
      <c r="BQ3" s="6" t="s">
        <v>6</v>
      </c>
      <c r="BR3" s="6" t="s">
        <v>7</v>
      </c>
      <c r="BS3" s="6" t="s">
        <v>8</v>
      </c>
      <c r="BT3" s="6" t="s">
        <v>9</v>
      </c>
      <c r="BU3" s="6" t="s">
        <v>10</v>
      </c>
      <c r="BV3" s="6" t="s">
        <v>11</v>
      </c>
      <c r="BW3" s="6" t="s">
        <v>12</v>
      </c>
      <c r="BX3" s="6" t="s">
        <v>50</v>
      </c>
      <c r="BY3" s="6" t="s">
        <v>66</v>
      </c>
      <c r="BZ3" s="6" t="s">
        <v>67</v>
      </c>
      <c r="CA3" s="6" t="s">
        <v>68</v>
      </c>
      <c r="CB3" s="6" t="s">
        <v>69</v>
      </c>
      <c r="CC3" s="6" t="s">
        <v>70</v>
      </c>
      <c r="CD3" s="6" t="s">
        <v>71</v>
      </c>
      <c r="CE3" s="6" t="s">
        <v>72</v>
      </c>
      <c r="CF3" s="6" t="s">
        <v>73</v>
      </c>
      <c r="CG3" s="6" t="s">
        <v>74</v>
      </c>
      <c r="CH3" s="6" t="s">
        <v>75</v>
      </c>
      <c r="CI3" s="6" t="s">
        <v>76</v>
      </c>
      <c r="CJ3" s="6" t="s">
        <v>77</v>
      </c>
      <c r="CL3" s="7" t="s">
        <v>0</v>
      </c>
      <c r="CM3" s="6" t="s">
        <v>3</v>
      </c>
      <c r="CN3" s="6" t="s">
        <v>4</v>
      </c>
      <c r="CO3" s="6" t="s">
        <v>5</v>
      </c>
      <c r="CP3" s="6" t="s">
        <v>6</v>
      </c>
      <c r="CQ3" s="6" t="s">
        <v>7</v>
      </c>
      <c r="CR3" s="6" t="s">
        <v>8</v>
      </c>
      <c r="CS3" s="6" t="s">
        <v>9</v>
      </c>
      <c r="CT3" s="6" t="s">
        <v>10</v>
      </c>
      <c r="CU3" s="6" t="s">
        <v>11</v>
      </c>
      <c r="CV3" s="6" t="s">
        <v>12</v>
      </c>
      <c r="CW3" s="6" t="s">
        <v>50</v>
      </c>
      <c r="CX3" s="6" t="s">
        <v>66</v>
      </c>
      <c r="CY3" s="6" t="s">
        <v>67</v>
      </c>
      <c r="CZ3" s="6" t="s">
        <v>68</v>
      </c>
      <c r="DA3" s="6" t="s">
        <v>69</v>
      </c>
      <c r="DB3" s="6" t="s">
        <v>70</v>
      </c>
      <c r="DC3" s="6" t="s">
        <v>71</v>
      </c>
      <c r="DD3" s="6" t="s">
        <v>72</v>
      </c>
      <c r="DE3" s="6" t="s">
        <v>73</v>
      </c>
      <c r="DF3" s="6" t="s">
        <v>74</v>
      </c>
      <c r="DG3" s="6" t="s">
        <v>75</v>
      </c>
      <c r="DH3" s="6" t="s">
        <v>76</v>
      </c>
      <c r="DI3" s="6" t="s">
        <v>77</v>
      </c>
      <c r="DJ3" s="3" t="s">
        <v>1</v>
      </c>
      <c r="DK3" s="3" t="s">
        <v>2</v>
      </c>
    </row>
    <row r="4" spans="2:115" x14ac:dyDescent="0.3">
      <c r="C4" s="4">
        <v>0</v>
      </c>
      <c r="D4" s="4">
        <v>141.529</v>
      </c>
      <c r="E4" s="4">
        <v>165.76300000000001</v>
      </c>
      <c r="F4" s="4">
        <v>222.881</v>
      </c>
      <c r="G4" s="4">
        <v>248.41900000000001</v>
      </c>
      <c r="H4" s="4">
        <v>211.517</v>
      </c>
      <c r="I4" s="4">
        <v>214.209</v>
      </c>
      <c r="J4" s="4">
        <v>193.25399999999999</v>
      </c>
      <c r="K4" s="4">
        <v>246.447</v>
      </c>
      <c r="L4" s="4">
        <v>225.047</v>
      </c>
      <c r="M4" s="4">
        <v>394.95100000000002</v>
      </c>
      <c r="N4" s="4">
        <v>141.261</v>
      </c>
      <c r="O4" s="4">
        <v>160.554</v>
      </c>
      <c r="P4" s="4">
        <v>47.923000000000002</v>
      </c>
      <c r="Q4" s="4">
        <v>196.45500000000001</v>
      </c>
      <c r="R4" s="4">
        <v>116.998</v>
      </c>
      <c r="S4" s="4">
        <v>37.896000000000001</v>
      </c>
      <c r="T4" s="4">
        <v>76.734999999999999</v>
      </c>
      <c r="U4" s="4">
        <v>42.694000000000003</v>
      </c>
      <c r="V4" s="4">
        <v>175.71199999999999</v>
      </c>
      <c r="W4" s="4">
        <v>118.212</v>
      </c>
      <c r="X4" s="4">
        <v>79.620999999999995</v>
      </c>
      <c r="Y4" s="4">
        <v>102.149</v>
      </c>
      <c r="Z4" s="4">
        <v>61.252000000000002</v>
      </c>
      <c r="AA4" s="4">
        <v>92.858999999999995</v>
      </c>
      <c r="AB4" s="4">
        <v>29.846</v>
      </c>
      <c r="AC4" s="4">
        <v>114.462</v>
      </c>
      <c r="AD4" s="4">
        <v>169.17099999999999</v>
      </c>
      <c r="AE4" s="4">
        <v>90.242000000000004</v>
      </c>
      <c r="AG4" s="6">
        <v>0</v>
      </c>
      <c r="AH4" s="6">
        <f t="shared" ref="AH4:AH35" si="0">D4/D$9</f>
        <v>1.1559143736881223</v>
      </c>
      <c r="AI4" s="6">
        <f t="shared" ref="AI4:AI35" si="1">E4/E$9</f>
        <v>1.1390219265998309</v>
      </c>
      <c r="AJ4" s="6">
        <f t="shared" ref="AJ4:AJ35" si="2">F4/F$9</f>
        <v>1.0600760998810939</v>
      </c>
      <c r="AK4" s="6">
        <f t="shared" ref="AK4:AK35" si="3">G4/G$9</f>
        <v>1.0674220549310784</v>
      </c>
      <c r="AL4" s="6">
        <f t="shared" ref="AL4:AL35" si="4">H4/H$9</f>
        <v>1.1255634016421794</v>
      </c>
      <c r="AM4" s="6">
        <f t="shared" ref="AM4:AM35" si="5">I4/I$9</f>
        <v>1.1010429141973057</v>
      </c>
      <c r="AN4" s="6">
        <f t="shared" ref="AN4:AN35" si="6">J4/J$9</f>
        <v>1.0784624485194816</v>
      </c>
      <c r="AO4" s="6">
        <f t="shared" ref="AO4:AO35" si="7">K4/K$9</f>
        <v>1.1263985886138432</v>
      </c>
      <c r="AP4" s="6">
        <f t="shared" ref="AP4:AP35" si="8">L4/L$9</f>
        <v>1.1891770499772782</v>
      </c>
      <c r="AQ4" s="6">
        <f t="shared" ref="AQ4:AQ35" si="9">M4/M$9</f>
        <v>1.1273781352850338</v>
      </c>
      <c r="AR4" s="6">
        <f t="shared" ref="AR4:AR35" si="10">N4/N$9</f>
        <v>1.0597383306576242</v>
      </c>
      <c r="AS4" s="6">
        <f t="shared" ref="AS4:AS35" si="11">O4/O$9</f>
        <v>1.0382033806241353</v>
      </c>
      <c r="AT4" s="6">
        <f t="shared" ref="AT4:AT35" si="12">P4/P$9</f>
        <v>1.0568530157680009</v>
      </c>
      <c r="AU4" s="6">
        <f t="shared" ref="AU4:AU35" si="13">Q4/Q$9</f>
        <v>1.0505277905521748</v>
      </c>
      <c r="AV4" s="6">
        <f t="shared" ref="AV4:AV35" si="14">R4/R$9</f>
        <v>1.0419642698110183</v>
      </c>
      <c r="AW4" s="6">
        <f t="shared" ref="AW4:AW35" si="15">S4/S$9</f>
        <v>1.0319137348872673</v>
      </c>
      <c r="AX4" s="6">
        <f t="shared" ref="AX4:AX35" si="16">T4/T$9</f>
        <v>1.0600367459144346</v>
      </c>
      <c r="AY4" s="6">
        <f t="shared" ref="AY4:AY35" si="17">U4/U$9</f>
        <v>1.0344042254203616</v>
      </c>
      <c r="AZ4" s="6">
        <f t="shared" ref="AZ4:AZ35" si="18">V4/V$9</f>
        <v>1.0801546661093113</v>
      </c>
      <c r="BA4" s="6">
        <f t="shared" ref="BA4:BA35" si="19">W4/W$9</f>
        <v>1.0890598369339906</v>
      </c>
      <c r="BB4" s="6">
        <f t="shared" ref="BB4:BB35" si="20">X4/X$9</f>
        <v>1.212884257989824</v>
      </c>
      <c r="BC4" s="6">
        <f t="shared" ref="BC4:BC35" si="21">Y4/Y$9</f>
        <v>1.0125190809428464</v>
      </c>
      <c r="BD4" s="6">
        <f t="shared" ref="BD4:BD35" si="22">Z4/Z$9</f>
        <v>1.0405857669503764</v>
      </c>
      <c r="BE4" s="6">
        <f t="shared" ref="BE4:BE35" si="23">AA4/AA$9</f>
        <v>1.0551919274561943</v>
      </c>
      <c r="BF4" s="6">
        <f t="shared" ref="BF4:BF35" si="24">AB4/AB$9</f>
        <v>0.67742521222025509</v>
      </c>
      <c r="BG4" s="6">
        <f t="shared" ref="BG4:BG35" si="25">AC4/AC$9</f>
        <v>1.0000349473169199</v>
      </c>
      <c r="BH4" s="6">
        <f t="shared" ref="BH4:BH35" si="26">AD4/AD$9</f>
        <v>0.91990255626668682</v>
      </c>
      <c r="BI4" s="6">
        <f t="shared" ref="BI4:BI35" si="27">AE4/AE$9</f>
        <v>1.0288443998540679</v>
      </c>
      <c r="BJ4" s="6">
        <f t="shared" ref="BJ4:BJ35" si="28">AVERAGE(AH4:BI4)</f>
        <v>1.0593107549646696</v>
      </c>
      <c r="BK4" s="6">
        <f t="shared" ref="BK4:BK35" si="29">STDEV(AH4:BI4)/SQRT(28)</f>
        <v>1.8098244136664287E-2</v>
      </c>
      <c r="BM4" s="7">
        <v>0</v>
      </c>
      <c r="BN4" s="6">
        <v>466.851</v>
      </c>
      <c r="BO4" s="6">
        <v>348.07900000000001</v>
      </c>
      <c r="BP4" s="6">
        <v>354.05200000000002</v>
      </c>
      <c r="BQ4" s="6">
        <v>470.20100000000002</v>
      </c>
      <c r="BR4" s="6">
        <v>393.00200000000001</v>
      </c>
      <c r="BS4" s="6">
        <v>531.79999999999995</v>
      </c>
      <c r="BT4" s="6">
        <v>45.411000000000001</v>
      </c>
      <c r="BU4" s="6">
        <v>579.98500000000001</v>
      </c>
      <c r="BV4" s="6">
        <v>206.34800000000001</v>
      </c>
      <c r="BW4" s="6">
        <v>355.09199999999998</v>
      </c>
      <c r="BX4" s="6">
        <v>199.499</v>
      </c>
      <c r="BY4" s="6">
        <v>190.29400000000001</v>
      </c>
      <c r="BZ4" s="6">
        <v>269.14699999999999</v>
      </c>
      <c r="CA4" s="6">
        <v>132.739</v>
      </c>
      <c r="CB4" s="6">
        <v>18.059000000000001</v>
      </c>
      <c r="CC4" s="6">
        <v>38.396000000000001</v>
      </c>
      <c r="CD4" s="6">
        <v>15.208</v>
      </c>
      <c r="CE4" s="6">
        <v>60.271999999999998</v>
      </c>
      <c r="CF4" s="6">
        <v>10.432</v>
      </c>
      <c r="CG4" s="6">
        <v>103.35</v>
      </c>
      <c r="CH4" s="6">
        <v>97.358999999999995</v>
      </c>
      <c r="CI4" s="6">
        <v>309.41899999999998</v>
      </c>
      <c r="CJ4" s="6">
        <v>357.47199999999998</v>
      </c>
      <c r="CL4" s="7">
        <v>0</v>
      </c>
      <c r="CM4" s="6">
        <f>BN4/D$9</f>
        <v>3.8129272535711665</v>
      </c>
      <c r="CN4" s="6">
        <f>BO4/E$9</f>
        <v>2.391785942513966</v>
      </c>
      <c r="CO4" s="6">
        <f>BP4/F$9</f>
        <v>1.6839571938168847</v>
      </c>
      <c r="CP4" s="6">
        <f>BQ4/G$9</f>
        <v>2.0203886081605997</v>
      </c>
      <c r="CQ4" s="6">
        <f>BR4/H$9</f>
        <v>2.0913149674597307</v>
      </c>
      <c r="CR4" s="6">
        <f>BS4/I$9</f>
        <v>2.7334734851015927</v>
      </c>
      <c r="CS4" s="6">
        <f>BT4/J$9</f>
        <v>0.25341808319474984</v>
      </c>
      <c r="CT4" s="6">
        <f>BU4/K$9</f>
        <v>2.6508510366009728</v>
      </c>
      <c r="CU4" s="6">
        <f>BV4/L$9</f>
        <v>1.090369149149784</v>
      </c>
      <c r="CV4" s="6">
        <f>BW4/M$9</f>
        <v>1.0136015779543113</v>
      </c>
      <c r="CW4" s="6">
        <f>BX4/N$9</f>
        <v>1.4966391093639815</v>
      </c>
      <c r="CX4" s="6">
        <f>BY4/O$9</f>
        <v>1.2305135600015522</v>
      </c>
      <c r="CY4" s="6">
        <f>BZ4/P$9</f>
        <v>5.935538648142022</v>
      </c>
      <c r="CZ4" s="6">
        <f>CA4/Q$9</f>
        <v>0.70981144990000322</v>
      </c>
      <c r="DA4" s="6">
        <f>CB4/R$9</f>
        <v>0.1608303795664642</v>
      </c>
      <c r="DB4" s="6">
        <f>CC4/S$9</f>
        <v>1.0455288094978761</v>
      </c>
      <c r="DC4" s="6">
        <f>CD4/T$9</f>
        <v>0.21008716793988039</v>
      </c>
      <c r="DD4" s="6">
        <f>CE4/U$9</f>
        <v>1.4602897708000193</v>
      </c>
      <c r="DE4" s="6">
        <f>CF4/V$9</f>
        <v>6.4128650728762615E-2</v>
      </c>
      <c r="DF4" s="6">
        <f>CG4/W$9</f>
        <v>0.95213966557648899</v>
      </c>
      <c r="DG4" s="6">
        <f>CH4/X$9</f>
        <v>1.483091125125674</v>
      </c>
      <c r="DH4" s="6">
        <f>CI4/Y$9</f>
        <v>3.0670162361477309</v>
      </c>
      <c r="DI4" s="6">
        <f>CJ4/Z$9</f>
        <v>6.0729490511866535</v>
      </c>
      <c r="DJ4" s="6">
        <f t="shared" ref="DJ4:DJ35" si="30">AVERAGE(CM4:DI4)</f>
        <v>1.8969848226739507</v>
      </c>
      <c r="DK4" s="6">
        <f t="shared" ref="DK4:DK35" si="31">STDEV(CM4:DI4)/SQRT(23)</f>
        <v>0.33781651229277543</v>
      </c>
    </row>
    <row r="5" spans="2:115" x14ac:dyDescent="0.3">
      <c r="C5" s="4">
        <v>5</v>
      </c>
      <c r="D5" s="4">
        <v>133.738</v>
      </c>
      <c r="E5" s="4">
        <v>163.30600000000001</v>
      </c>
      <c r="F5" s="4">
        <v>213.98500000000001</v>
      </c>
      <c r="G5" s="4">
        <v>243.29900000000001</v>
      </c>
      <c r="H5" s="4">
        <v>208.91</v>
      </c>
      <c r="I5" s="4">
        <v>210.71199999999999</v>
      </c>
      <c r="J5" s="4">
        <v>191.34100000000001</v>
      </c>
      <c r="K5" s="4">
        <v>236.57499999999999</v>
      </c>
      <c r="L5" s="4">
        <v>219.31800000000001</v>
      </c>
      <c r="M5" s="4">
        <v>388.41300000000001</v>
      </c>
      <c r="N5" s="4">
        <v>138.85</v>
      </c>
      <c r="O5" s="4">
        <v>157.75399999999999</v>
      </c>
      <c r="P5" s="4">
        <v>46.768999999999998</v>
      </c>
      <c r="Q5" s="4">
        <v>193.684</v>
      </c>
      <c r="R5" s="4">
        <v>108.741</v>
      </c>
      <c r="S5" s="4">
        <v>38.067</v>
      </c>
      <c r="T5" s="4">
        <v>71.379000000000005</v>
      </c>
      <c r="U5" s="4">
        <v>42.768999999999998</v>
      </c>
      <c r="V5" s="4">
        <v>167.946</v>
      </c>
      <c r="W5" s="4">
        <v>116.85599999999999</v>
      </c>
      <c r="X5" s="4">
        <v>76.677000000000007</v>
      </c>
      <c r="Y5" s="4">
        <v>101.19</v>
      </c>
      <c r="Z5" s="4">
        <v>59.62</v>
      </c>
      <c r="AA5" s="4">
        <v>89.93</v>
      </c>
      <c r="AB5" s="4">
        <v>30.282</v>
      </c>
      <c r="AC5" s="4">
        <v>115.351</v>
      </c>
      <c r="AD5" s="4">
        <v>173.55699999999999</v>
      </c>
      <c r="AE5" s="4">
        <v>88.867000000000004</v>
      </c>
      <c r="AG5" s="6">
        <v>5</v>
      </c>
      <c r="AH5" s="6">
        <f t="shared" si="0"/>
        <v>1.0922826877057148</v>
      </c>
      <c r="AI5" s="6">
        <f t="shared" si="1"/>
        <v>1.1221389257271648</v>
      </c>
      <c r="AJ5" s="6">
        <f t="shared" si="2"/>
        <v>1.0177645659928658</v>
      </c>
      <c r="AK5" s="6">
        <f t="shared" si="3"/>
        <v>1.0454221236808634</v>
      </c>
      <c r="AL5" s="6">
        <f t="shared" si="4"/>
        <v>1.1116905508165666</v>
      </c>
      <c r="AM5" s="6">
        <f t="shared" si="5"/>
        <v>1.0830681929159964</v>
      </c>
      <c r="AN5" s="6">
        <f t="shared" si="6"/>
        <v>1.0677868678638796</v>
      </c>
      <c r="AO5" s="6">
        <f t="shared" si="7"/>
        <v>1.0812781088888075</v>
      </c>
      <c r="AP5" s="6">
        <f t="shared" si="8"/>
        <v>1.1589042833137821</v>
      </c>
      <c r="AQ5" s="6">
        <f t="shared" si="9"/>
        <v>1.1087155714518151</v>
      </c>
      <c r="AR5" s="6">
        <f t="shared" si="10"/>
        <v>1.0416510375249441</v>
      </c>
      <c r="AS5" s="6">
        <f t="shared" si="11"/>
        <v>1.0200975130297583</v>
      </c>
      <c r="AT5" s="6">
        <f t="shared" si="12"/>
        <v>1.0314036828757305</v>
      </c>
      <c r="AU5" s="6">
        <f t="shared" si="13"/>
        <v>1.0357100841684224</v>
      </c>
      <c r="AV5" s="6">
        <f t="shared" si="14"/>
        <v>0.96842883351441855</v>
      </c>
      <c r="AW5" s="6">
        <f t="shared" si="15"/>
        <v>1.0365700904040955</v>
      </c>
      <c r="AX5" s="6">
        <f t="shared" si="16"/>
        <v>0.98604760391772239</v>
      </c>
      <c r="AY5" s="6">
        <f t="shared" si="17"/>
        <v>1.0362213500024229</v>
      </c>
      <c r="AZ5" s="6">
        <f t="shared" si="18"/>
        <v>1.0324147215579722</v>
      </c>
      <c r="BA5" s="6">
        <f t="shared" si="19"/>
        <v>1.0765673223087198</v>
      </c>
      <c r="BB5" s="6">
        <f t="shared" si="20"/>
        <v>1.1680376565213417</v>
      </c>
      <c r="BC5" s="6">
        <f t="shared" si="21"/>
        <v>1.003013302143013</v>
      </c>
      <c r="BD5" s="6">
        <f t="shared" si="22"/>
        <v>1.0128603706912662</v>
      </c>
      <c r="BE5" s="6">
        <f t="shared" si="23"/>
        <v>1.0219085929865233</v>
      </c>
      <c r="BF5" s="6">
        <f t="shared" si="24"/>
        <v>0.68732125834127744</v>
      </c>
      <c r="BG5" s="6">
        <f t="shared" si="25"/>
        <v>1.0078019885023328</v>
      </c>
      <c r="BH5" s="6">
        <f t="shared" si="26"/>
        <v>0.94375234501171812</v>
      </c>
      <c r="BI5" s="6">
        <f t="shared" si="27"/>
        <v>1.0131680955855527</v>
      </c>
      <c r="BJ5" s="6">
        <f t="shared" si="28"/>
        <v>1.036143847408739</v>
      </c>
      <c r="BK5" s="6">
        <f t="shared" si="29"/>
        <v>1.6349823814707693E-2</v>
      </c>
      <c r="BM5" s="7">
        <v>5</v>
      </c>
      <c r="BN5" s="6">
        <v>459.24599999999998</v>
      </c>
      <c r="BO5" s="6">
        <v>330.02800000000002</v>
      </c>
      <c r="BP5" s="6">
        <v>331.78699999999998</v>
      </c>
      <c r="BQ5" s="6">
        <v>450.072</v>
      </c>
      <c r="BR5" s="6">
        <v>364.44600000000003</v>
      </c>
      <c r="BS5" s="6">
        <v>517.16300000000001</v>
      </c>
      <c r="BT5" s="6">
        <v>46.433</v>
      </c>
      <c r="BU5" s="6">
        <v>560.56799999999998</v>
      </c>
      <c r="BV5" s="6">
        <v>205.535</v>
      </c>
      <c r="BW5" s="6">
        <v>349.01100000000002</v>
      </c>
      <c r="BX5" s="6">
        <v>196.11500000000001</v>
      </c>
      <c r="BY5" s="6">
        <v>169.447</v>
      </c>
      <c r="BZ5" s="6">
        <v>259.73700000000002</v>
      </c>
      <c r="CA5" s="6">
        <v>123.155</v>
      </c>
      <c r="CB5" s="6">
        <v>16.984999999999999</v>
      </c>
      <c r="CC5" s="6">
        <v>36.344999999999999</v>
      </c>
      <c r="CD5" s="6">
        <v>13.976000000000001</v>
      </c>
      <c r="CE5" s="6">
        <v>57.155000000000001</v>
      </c>
      <c r="CF5" s="6">
        <v>10.494999999999999</v>
      </c>
      <c r="CG5" s="6">
        <v>104.319</v>
      </c>
      <c r="CH5" s="6">
        <v>97.790999999999997</v>
      </c>
      <c r="CI5" s="6">
        <v>316.053</v>
      </c>
      <c r="CJ5" s="6">
        <v>359.76799999999997</v>
      </c>
      <c r="CL5" s="7">
        <v>5</v>
      </c>
      <c r="CM5" s="6">
        <f>BN5/D$9</f>
        <v>3.7508146913973488</v>
      </c>
      <c r="CN5" s="6">
        <f>BO5/E$9</f>
        <v>2.2677505136362699</v>
      </c>
      <c r="CO5" s="6">
        <f>BP5/F$9</f>
        <v>1.5780594530321046</v>
      </c>
      <c r="CP5" s="6">
        <f>BQ5/G$9</f>
        <v>1.9338970815716201</v>
      </c>
      <c r="CQ5" s="6">
        <f>BR5/H$9</f>
        <v>1.9393574959690509</v>
      </c>
      <c r="CR5" s="6">
        <f>BS5/I$9</f>
        <v>2.6582387137562904</v>
      </c>
      <c r="CS5" s="6">
        <f>BT5/J$9</f>
        <v>0.25912139915398957</v>
      </c>
      <c r="CT5" s="6">
        <f>BU5/K$9</f>
        <v>2.562104647336283</v>
      </c>
      <c r="CU5" s="6">
        <f>BV5/L$9</f>
        <v>1.0860731534616319</v>
      </c>
      <c r="CV5" s="6">
        <f>BW5/M$9</f>
        <v>0.99624350963528363</v>
      </c>
      <c r="CW5" s="6">
        <f>BX5/N$9</f>
        <v>1.4712523818811987</v>
      </c>
      <c r="CX5" s="6">
        <f>BY5/O$9</f>
        <v>1.0957089093801329</v>
      </c>
      <c r="CY5" s="6">
        <f>BZ5/P$9</f>
        <v>5.7280185246443933</v>
      </c>
      <c r="CZ5" s="6">
        <f>CA5/Q$9</f>
        <v>0.6585617573767687</v>
      </c>
      <c r="DA5" s="6">
        <f>CB5/R$9</f>
        <v>0.15126551840835009</v>
      </c>
      <c r="DB5" s="6">
        <f>CC5/S$9</f>
        <v>0.98967977344515856</v>
      </c>
      <c r="DC5" s="6">
        <f>CD5/T$9</f>
        <v>0.19306800757021098</v>
      </c>
      <c r="DD5" s="6">
        <f>CE5/U$9</f>
        <v>1.3847700731695498</v>
      </c>
      <c r="DE5" s="6">
        <f>CF5/V$9</f>
        <v>6.4515930732205087E-2</v>
      </c>
      <c r="DF5" s="6">
        <f>CG5/W$9</f>
        <v>0.96106683863835274</v>
      </c>
      <c r="DG5" s="6">
        <f>CH5/X$9</f>
        <v>1.4896718764281143</v>
      </c>
      <c r="DH5" s="6">
        <f>CI5/Y$9</f>
        <v>3.1327736256765064</v>
      </c>
      <c r="DI5" s="6">
        <f>CJ5/Z$9</f>
        <v>6.1119548782766762</v>
      </c>
      <c r="DJ5" s="6">
        <f t="shared" si="30"/>
        <v>1.8462595110685869</v>
      </c>
      <c r="DK5" s="6">
        <f t="shared" si="31"/>
        <v>0.33432256005593297</v>
      </c>
    </row>
    <row r="6" spans="2:115" x14ac:dyDescent="0.3">
      <c r="C6" s="4">
        <v>10</v>
      </c>
      <c r="D6" s="4">
        <v>131.08799999999999</v>
      </c>
      <c r="E6" s="4">
        <v>160.52699999999999</v>
      </c>
      <c r="F6" s="4">
        <v>214.96199999999999</v>
      </c>
      <c r="G6" s="4">
        <v>240.14</v>
      </c>
      <c r="H6" s="4">
        <v>205.71899999999999</v>
      </c>
      <c r="I6" s="4">
        <v>208.39400000000001</v>
      </c>
      <c r="J6" s="4">
        <v>187.643</v>
      </c>
      <c r="K6" s="4">
        <v>231.19</v>
      </c>
      <c r="L6" s="4">
        <v>209.05</v>
      </c>
      <c r="M6" s="4">
        <v>378.947</v>
      </c>
      <c r="N6" s="4">
        <v>141.72999999999999</v>
      </c>
      <c r="O6" s="4">
        <v>163.096</v>
      </c>
      <c r="P6" s="4">
        <v>45.99</v>
      </c>
      <c r="Q6" s="4">
        <v>194.54400000000001</v>
      </c>
      <c r="R6" s="4">
        <v>109.872</v>
      </c>
      <c r="S6" s="4">
        <v>37.107999999999997</v>
      </c>
      <c r="T6" s="4">
        <v>72.918999999999997</v>
      </c>
      <c r="U6" s="4">
        <v>41.753999999999998</v>
      </c>
      <c r="V6" s="4">
        <v>169.90799999999999</v>
      </c>
      <c r="W6" s="4">
        <v>112.28700000000001</v>
      </c>
      <c r="X6" s="4">
        <v>75.686999999999998</v>
      </c>
      <c r="Y6" s="4">
        <v>102.675</v>
      </c>
      <c r="Z6" s="4">
        <v>58.344000000000001</v>
      </c>
      <c r="AA6" s="4">
        <v>90.885999999999996</v>
      </c>
      <c r="AB6" s="4">
        <v>27.748000000000001</v>
      </c>
      <c r="AC6" s="4">
        <v>113.833</v>
      </c>
      <c r="AD6" s="4">
        <v>172.59100000000001</v>
      </c>
      <c r="AE6" s="4">
        <v>88.941999999999993</v>
      </c>
      <c r="AG6" s="6">
        <v>10</v>
      </c>
      <c r="AH6" s="6">
        <f t="shared" si="0"/>
        <v>1.0706392570994536</v>
      </c>
      <c r="AI6" s="6">
        <f t="shared" si="1"/>
        <v>1.1030433378455449</v>
      </c>
      <c r="AJ6" s="6">
        <f t="shared" si="2"/>
        <v>1.0224114149821641</v>
      </c>
      <c r="AK6" s="6">
        <f t="shared" si="3"/>
        <v>1.0318483379739438</v>
      </c>
      <c r="AL6" s="6">
        <f t="shared" si="4"/>
        <v>1.0947100111216947</v>
      </c>
      <c r="AM6" s="6">
        <f t="shared" si="5"/>
        <v>1.0711535792671332</v>
      </c>
      <c r="AN6" s="6">
        <f t="shared" si="6"/>
        <v>1.0471500161835776</v>
      </c>
      <c r="AO6" s="6">
        <f t="shared" si="7"/>
        <v>1.0566656916157813</v>
      </c>
      <c r="AP6" s="6">
        <f t="shared" si="8"/>
        <v>1.1046468617566554</v>
      </c>
      <c r="AQ6" s="6">
        <f t="shared" si="9"/>
        <v>1.0816951020046985</v>
      </c>
      <c r="AR6" s="6">
        <f t="shared" si="10"/>
        <v>1.0632567630422061</v>
      </c>
      <c r="AS6" s="6">
        <f t="shared" si="11"/>
        <v>1.0546409218473158</v>
      </c>
      <c r="AT6" s="6">
        <f t="shared" si="12"/>
        <v>1.0142242805160437</v>
      </c>
      <c r="AU6" s="6">
        <f t="shared" si="13"/>
        <v>1.0403088670951735</v>
      </c>
      <c r="AV6" s="6">
        <f t="shared" si="14"/>
        <v>0.97850132696863368</v>
      </c>
      <c r="AW6" s="6">
        <f t="shared" si="15"/>
        <v>1.0104563773009476</v>
      </c>
      <c r="AX6" s="6">
        <f t="shared" si="16"/>
        <v>1.0073215543798091</v>
      </c>
      <c r="AY6" s="6">
        <f t="shared" si="17"/>
        <v>1.0116295973251925</v>
      </c>
      <c r="AZ6" s="6">
        <f t="shared" si="18"/>
        <v>1.0444757273794667</v>
      </c>
      <c r="BA6" s="6">
        <f t="shared" si="19"/>
        <v>1.0344741812151643</v>
      </c>
      <c r="BB6" s="6">
        <f t="shared" si="20"/>
        <v>1.1529567681199158</v>
      </c>
      <c r="BC6" s="6">
        <f t="shared" si="21"/>
        <v>1.0177328866245068</v>
      </c>
      <c r="BD6" s="6">
        <f t="shared" si="22"/>
        <v>0.99118291626318744</v>
      </c>
      <c r="BE6" s="6">
        <f t="shared" si="23"/>
        <v>1.0327719824549442</v>
      </c>
      <c r="BF6" s="6">
        <f t="shared" si="24"/>
        <v>0.62980616460120753</v>
      </c>
      <c r="BG6" s="6">
        <f t="shared" si="25"/>
        <v>0.99453948173129003</v>
      </c>
      <c r="BH6" s="6">
        <f t="shared" si="26"/>
        <v>0.93849951876281257</v>
      </c>
      <c r="BI6" s="6">
        <f t="shared" si="27"/>
        <v>1.0140231667274715</v>
      </c>
      <c r="BJ6" s="6">
        <f t="shared" si="28"/>
        <v>1.0255273604359263</v>
      </c>
      <c r="BK6" s="6">
        <f t="shared" si="29"/>
        <v>1.6849225421153639E-2</v>
      </c>
      <c r="BM6" s="7">
        <v>10</v>
      </c>
      <c r="BN6" s="6">
        <v>455.44299999999998</v>
      </c>
      <c r="BO6" s="6">
        <v>316.57799999999997</v>
      </c>
      <c r="BP6" s="6">
        <v>317.51299999999998</v>
      </c>
      <c r="BQ6" s="6">
        <v>439.726</v>
      </c>
      <c r="BR6" s="6">
        <v>330.47199999999998</v>
      </c>
      <c r="BS6" s="6">
        <v>501.33600000000001</v>
      </c>
      <c r="BT6" s="6">
        <v>45.933999999999997</v>
      </c>
      <c r="BU6" s="6">
        <v>547.24300000000005</v>
      </c>
      <c r="BV6" s="6">
        <v>206.62299999999999</v>
      </c>
      <c r="BW6" s="6">
        <v>343.39</v>
      </c>
      <c r="BX6" s="6">
        <v>191.26499999999999</v>
      </c>
      <c r="BY6" s="6">
        <v>158.697</v>
      </c>
      <c r="BZ6" s="6">
        <v>256.42599999999999</v>
      </c>
      <c r="CA6" s="6">
        <v>114.072</v>
      </c>
      <c r="CB6" s="6">
        <v>16.73</v>
      </c>
      <c r="CC6" s="6">
        <v>37.100999999999999</v>
      </c>
      <c r="CD6" s="6">
        <v>14.288</v>
      </c>
      <c r="CE6" s="6">
        <v>56.35</v>
      </c>
      <c r="CF6" s="6">
        <v>10.038</v>
      </c>
      <c r="CG6" s="6">
        <v>108.979</v>
      </c>
      <c r="CH6" s="6">
        <v>98.76</v>
      </c>
      <c r="CI6" s="6">
        <v>320.82400000000001</v>
      </c>
      <c r="CJ6" s="6">
        <v>358.30799999999999</v>
      </c>
      <c r="CL6" s="7">
        <v>10</v>
      </c>
      <c r="CM6" s="6">
        <f>BN6/D$9</f>
        <v>3.7197543266442881</v>
      </c>
      <c r="CN6" s="6">
        <f>BO6/E$9</f>
        <v>2.1753303419889916</v>
      </c>
      <c r="CO6" s="6">
        <f>BP6/F$9</f>
        <v>1.5101688466111771</v>
      </c>
      <c r="CP6" s="6">
        <f>BQ6/G$9</f>
        <v>1.8894417517445257</v>
      </c>
      <c r="CQ6" s="6">
        <f>BR6/H$9</f>
        <v>1.7585687602769249</v>
      </c>
      <c r="CR6" s="6">
        <f>BS6/I$9</f>
        <v>2.5768872943341337</v>
      </c>
      <c r="CS6" s="6">
        <f>BT6/J$9</f>
        <v>0.2563367077022668</v>
      </c>
      <c r="CT6" s="6">
        <f>BU6/K$9</f>
        <v>2.5012020549197413</v>
      </c>
      <c r="CU6" s="6">
        <f>BV6/L$9</f>
        <v>1.0918222842226519</v>
      </c>
      <c r="CV6" s="6">
        <f>BW6/M$9</f>
        <v>0.98019850025833</v>
      </c>
      <c r="CW6" s="6">
        <f>BX6/N$9</f>
        <v>1.434867739951087</v>
      </c>
      <c r="CX6" s="6">
        <f>BY6/O$9</f>
        <v>1.0261953105802932</v>
      </c>
      <c r="CY6" s="6">
        <f>BZ6/P$9</f>
        <v>5.6550005513287021</v>
      </c>
      <c r="CZ6" s="6">
        <f>CA6/Q$9</f>
        <v>0.60999112327946703</v>
      </c>
      <c r="DA6" s="6">
        <f>CB6/R$9</f>
        <v>0.14899453182052971</v>
      </c>
      <c r="DB6" s="6">
        <f>CC6/S$9</f>
        <v>1.0102657662563992</v>
      </c>
      <c r="DC6" s="6">
        <f>CD6/T$9</f>
        <v>0.19737805467681555</v>
      </c>
      <c r="DD6" s="6">
        <f>CE6/U$9</f>
        <v>1.3652662693220914</v>
      </c>
      <c r="DE6" s="6">
        <f>CF6/V$9</f>
        <v>6.1706613881836569E-2</v>
      </c>
      <c r="DF6" s="6">
        <f>CG6/W$9</f>
        <v>1.0039983417015983</v>
      </c>
      <c r="DG6" s="6">
        <f>CH6/X$9</f>
        <v>1.5044328671967828</v>
      </c>
      <c r="DH6" s="6">
        <f>CI6/Y$9</f>
        <v>3.1800646274012254</v>
      </c>
      <c r="DI6" s="6">
        <f>CJ6/Z$9</f>
        <v>6.0871515213291882</v>
      </c>
      <c r="DJ6" s="6">
        <f t="shared" si="30"/>
        <v>1.8150010516273496</v>
      </c>
      <c r="DK6" s="6">
        <f t="shared" si="31"/>
        <v>0.33181028615706332</v>
      </c>
    </row>
    <row r="7" spans="2:115" x14ac:dyDescent="0.3">
      <c r="C7" s="4">
        <v>15</v>
      </c>
      <c r="D7" s="4">
        <v>128.00299999999999</v>
      </c>
      <c r="E7" s="4">
        <v>151.41999999999999</v>
      </c>
      <c r="F7" s="4">
        <v>213.114</v>
      </c>
      <c r="G7" s="4">
        <v>237.58600000000001</v>
      </c>
      <c r="H7" s="4">
        <v>200.46600000000001</v>
      </c>
      <c r="I7" s="4">
        <v>202.048</v>
      </c>
      <c r="J7" s="4">
        <v>189.41499999999999</v>
      </c>
      <c r="K7" s="4">
        <v>228.09200000000001</v>
      </c>
      <c r="L7" s="4">
        <v>201.66800000000001</v>
      </c>
      <c r="M7" s="4">
        <v>368.03399999999999</v>
      </c>
      <c r="N7" s="4">
        <v>141.71899999999999</v>
      </c>
      <c r="O7" s="4">
        <v>153.529</v>
      </c>
      <c r="P7" s="4">
        <v>46.51</v>
      </c>
      <c r="Q7" s="4">
        <v>193.14500000000001</v>
      </c>
      <c r="R7" s="4">
        <v>113.89400000000001</v>
      </c>
      <c r="S7" s="4">
        <v>37.085000000000001</v>
      </c>
      <c r="T7" s="4">
        <v>70.786000000000001</v>
      </c>
      <c r="U7" s="4">
        <v>42.051000000000002</v>
      </c>
      <c r="V7" s="4">
        <v>167.61799999999999</v>
      </c>
      <c r="W7" s="4">
        <v>110.09</v>
      </c>
      <c r="X7" s="4">
        <v>72.27</v>
      </c>
      <c r="Y7" s="4">
        <v>100.206</v>
      </c>
      <c r="Z7" s="4">
        <v>59.164999999999999</v>
      </c>
      <c r="AA7" s="4">
        <v>89.111000000000004</v>
      </c>
      <c r="AB7" s="4">
        <v>29.027000000000001</v>
      </c>
      <c r="AC7" s="4">
        <v>116.07599999999999</v>
      </c>
      <c r="AD7" s="4">
        <v>175.75</v>
      </c>
      <c r="AE7" s="4">
        <v>90.01</v>
      </c>
      <c r="AG7" s="6">
        <v>15</v>
      </c>
      <c r="AH7" s="6">
        <f t="shared" si="0"/>
        <v>1.0454430369408441</v>
      </c>
      <c r="AI7" s="6">
        <f t="shared" si="1"/>
        <v>1.0404656052662318</v>
      </c>
      <c r="AJ7" s="6">
        <f t="shared" si="2"/>
        <v>1.0136218787158144</v>
      </c>
      <c r="AK7" s="6">
        <f t="shared" si="3"/>
        <v>1.0208741535182704</v>
      </c>
      <c r="AL7" s="6">
        <f t="shared" si="4"/>
        <v>1.0667567754535152</v>
      </c>
      <c r="AM7" s="6">
        <f t="shared" si="5"/>
        <v>1.0385348828841796</v>
      </c>
      <c r="AN7" s="6">
        <f t="shared" si="6"/>
        <v>1.0570387401363885</v>
      </c>
      <c r="AO7" s="6">
        <f t="shared" si="7"/>
        <v>1.0425061245383744</v>
      </c>
      <c r="AP7" s="6">
        <f t="shared" si="8"/>
        <v>1.0656394322733374</v>
      </c>
      <c r="AQ7" s="6">
        <f t="shared" si="9"/>
        <v>1.0505442058419705</v>
      </c>
      <c r="AR7" s="6">
        <f t="shared" si="10"/>
        <v>1.0631742411739111</v>
      </c>
      <c r="AS7" s="6">
        <f t="shared" si="11"/>
        <v>0.99277705210610045</v>
      </c>
      <c r="AT7" s="6">
        <f t="shared" si="12"/>
        <v>1.0256919175212262</v>
      </c>
      <c r="AU7" s="6">
        <f t="shared" si="13"/>
        <v>1.0328278237061912</v>
      </c>
      <c r="AV7" s="6">
        <f t="shared" si="14"/>
        <v>1.0143205742479027</v>
      </c>
      <c r="AW7" s="6">
        <f t="shared" si="15"/>
        <v>1.0098300838688596</v>
      </c>
      <c r="AX7" s="6">
        <f t="shared" si="16"/>
        <v>0.97785575156446425</v>
      </c>
      <c r="AY7" s="6">
        <f t="shared" si="17"/>
        <v>1.0188254106701555</v>
      </c>
      <c r="AZ7" s="6">
        <f t="shared" si="18"/>
        <v>1.0303984066194143</v>
      </c>
      <c r="BA7" s="6">
        <f t="shared" si="19"/>
        <v>1.0142337279469344</v>
      </c>
      <c r="BB7" s="6">
        <f t="shared" si="20"/>
        <v>1.1009048533040855</v>
      </c>
      <c r="BC7" s="6">
        <f t="shared" si="21"/>
        <v>0.99325971889062914</v>
      </c>
      <c r="BD7" s="6">
        <f t="shared" si="22"/>
        <v>1.0051305573959872</v>
      </c>
      <c r="BE7" s="6">
        <f t="shared" si="23"/>
        <v>1.012601986318493</v>
      </c>
      <c r="BF7" s="6">
        <f t="shared" si="24"/>
        <v>0.65883607971310543</v>
      </c>
      <c r="BG7" s="6">
        <f t="shared" si="25"/>
        <v>1.0141361896940362</v>
      </c>
      <c r="BH7" s="6">
        <f t="shared" si="26"/>
        <v>0.95567723938423388</v>
      </c>
      <c r="BI7" s="6">
        <f t="shared" si="27"/>
        <v>1.0261993797883984</v>
      </c>
      <c r="BJ7" s="6">
        <f t="shared" si="28"/>
        <v>1.0138609224815378</v>
      </c>
      <c r="BK7" s="6">
        <f t="shared" si="29"/>
        <v>1.4296515680890161E-2</v>
      </c>
      <c r="BM7" s="7">
        <v>15</v>
      </c>
      <c r="BN7" s="6">
        <v>451.60199999999998</v>
      </c>
      <c r="BO7" s="6">
        <v>303.58999999999997</v>
      </c>
      <c r="BP7" s="6">
        <v>306.97699999999998</v>
      </c>
      <c r="BQ7" s="6">
        <v>428.81299999999999</v>
      </c>
      <c r="BR7" s="6">
        <v>309.33600000000001</v>
      </c>
      <c r="BS7" s="6">
        <v>492.44499999999999</v>
      </c>
      <c r="BT7" s="6">
        <v>42.466000000000001</v>
      </c>
      <c r="BU7" s="6">
        <v>529.12900000000002</v>
      </c>
      <c r="BV7" s="6">
        <v>208.53100000000001</v>
      </c>
      <c r="BW7" s="6">
        <v>339.63499999999999</v>
      </c>
      <c r="BX7" s="6">
        <v>176.983</v>
      </c>
      <c r="BY7" s="6">
        <v>152.67599999999999</v>
      </c>
      <c r="BZ7" s="6">
        <v>248.208</v>
      </c>
      <c r="CA7" s="6">
        <v>100.50700000000001</v>
      </c>
      <c r="CB7" s="6">
        <v>16.155999999999999</v>
      </c>
      <c r="CC7" s="6">
        <v>36.707000000000001</v>
      </c>
      <c r="CD7" s="6">
        <v>13.967000000000001</v>
      </c>
      <c r="CE7" s="6">
        <v>52.378999999999998</v>
      </c>
      <c r="CF7" s="6">
        <v>10.637</v>
      </c>
      <c r="CG7" s="6">
        <v>105.997</v>
      </c>
      <c r="CH7" s="6">
        <v>100.836</v>
      </c>
      <c r="CI7" s="6">
        <v>322.47300000000001</v>
      </c>
      <c r="CJ7" s="6">
        <v>359.50900000000001</v>
      </c>
      <c r="CL7" s="7">
        <v>15</v>
      </c>
      <c r="CM7" s="6">
        <f>BN7/D$9</f>
        <v>3.6883836032636661</v>
      </c>
      <c r="CN7" s="6">
        <f>BO7/E$9</f>
        <v>2.0860847517023862</v>
      </c>
      <c r="CO7" s="6">
        <f>BP7/F$9</f>
        <v>1.4600570749108204</v>
      </c>
      <c r="CP7" s="6">
        <f>BQ7/G$9</f>
        <v>1.8425501014059329</v>
      </c>
      <c r="CQ7" s="6">
        <f>BR7/H$9</f>
        <v>1.6460959658579937</v>
      </c>
      <c r="CR7" s="6">
        <f>BS7/I$9</f>
        <v>2.5311871951313538</v>
      </c>
      <c r="CS7" s="6">
        <f>BT7/J$9</f>
        <v>0.23698338113999354</v>
      </c>
      <c r="CT7" s="6">
        <f>BU7/K$9</f>
        <v>2.4184110936414496</v>
      </c>
      <c r="CU7" s="6">
        <f>BV7/L$9</f>
        <v>1.1019043995645879</v>
      </c>
      <c r="CV7" s="6">
        <f>BW7/M$9</f>
        <v>0.96947994302465978</v>
      </c>
      <c r="CW7" s="6">
        <f>BX7/N$9</f>
        <v>1.3277243469519422</v>
      </c>
      <c r="CX7" s="6">
        <f>BY7/O$9</f>
        <v>0.98726122887109913</v>
      </c>
      <c r="CY7" s="6">
        <f>BZ7/P$9</f>
        <v>5.473767780350645</v>
      </c>
      <c r="CZ7" s="6">
        <f>CA7/Q$9</f>
        <v>0.53745334374298148</v>
      </c>
      <c r="DA7" s="6">
        <f>CB7/R$9</f>
        <v>0.1438825855404948</v>
      </c>
      <c r="DB7" s="6">
        <f>CC7/S$9</f>
        <v>0.99953708746323944</v>
      </c>
      <c r="DC7" s="6">
        <f>CD7/T$9</f>
        <v>0.19294367928828968</v>
      </c>
      <c r="DD7" s="6">
        <f>CE7/U$9</f>
        <v>1.2690555797838832</v>
      </c>
      <c r="DE7" s="6">
        <f>CF7/V$9</f>
        <v>6.5388847565361188E-2</v>
      </c>
      <c r="DF7" s="6">
        <f>CG7/W$9</f>
        <v>0.9765258648486802</v>
      </c>
      <c r="DG7" s="6">
        <f>CH7/X$9</f>
        <v>1.5360570331779544</v>
      </c>
      <c r="DH7" s="6">
        <f>CI7/Y$9</f>
        <v>3.1964098090914499</v>
      </c>
      <c r="DI7" s="6">
        <f>CJ7/Z$9</f>
        <v>6.1075548307085947</v>
      </c>
      <c r="DJ7" s="6">
        <f t="shared" si="30"/>
        <v>1.7736825881316287</v>
      </c>
      <c r="DK7" s="6">
        <f t="shared" si="31"/>
        <v>0.32907216191838634</v>
      </c>
    </row>
    <row r="8" spans="2:115" x14ac:dyDescent="0.3">
      <c r="C8" s="4">
        <v>20</v>
      </c>
      <c r="D8" s="4">
        <v>120.48099999999999</v>
      </c>
      <c r="E8" s="4">
        <v>147.11199999999999</v>
      </c>
      <c r="F8" s="4">
        <v>210.09100000000001</v>
      </c>
      <c r="G8" s="4">
        <v>234.31200000000001</v>
      </c>
      <c r="H8" s="4">
        <v>195.88200000000001</v>
      </c>
      <c r="I8" s="4">
        <v>194.30099999999999</v>
      </c>
      <c r="J8" s="4">
        <v>181.29499999999999</v>
      </c>
      <c r="K8" s="4">
        <v>220.69200000000001</v>
      </c>
      <c r="L8" s="4">
        <v>194.74799999999999</v>
      </c>
      <c r="M8" s="4">
        <v>362.786</v>
      </c>
      <c r="N8" s="4">
        <v>136.19</v>
      </c>
      <c r="O8" s="4">
        <v>151.67500000000001</v>
      </c>
      <c r="P8" s="4">
        <v>45.241999999999997</v>
      </c>
      <c r="Q8" s="4">
        <v>188.93799999999999</v>
      </c>
      <c r="R8" s="4">
        <v>115.254</v>
      </c>
      <c r="S8" s="4">
        <v>36.459000000000003</v>
      </c>
      <c r="T8" s="4">
        <v>70.453999999999994</v>
      </c>
      <c r="U8" s="4">
        <v>40.872</v>
      </c>
      <c r="V8" s="4">
        <v>166.31800000000001</v>
      </c>
      <c r="W8" s="4">
        <v>110.67100000000001</v>
      </c>
      <c r="X8" s="4">
        <v>68.632999999999996</v>
      </c>
      <c r="Y8" s="4">
        <v>101.06100000000001</v>
      </c>
      <c r="Z8" s="4">
        <v>57.69</v>
      </c>
      <c r="AA8" s="4">
        <v>90.072000000000003</v>
      </c>
      <c r="AB8" s="4">
        <v>37.963000000000001</v>
      </c>
      <c r="AC8" s="4">
        <v>114.376</v>
      </c>
      <c r="AD8" s="4">
        <v>179.845</v>
      </c>
      <c r="AE8" s="4">
        <v>87.311999999999998</v>
      </c>
      <c r="AG8" s="6">
        <v>20</v>
      </c>
      <c r="AH8" s="6">
        <f t="shared" si="0"/>
        <v>0.98400836334827957</v>
      </c>
      <c r="AI8" s="6">
        <f t="shared" si="1"/>
        <v>1.0108636647861966</v>
      </c>
      <c r="AJ8" s="6">
        <f t="shared" si="2"/>
        <v>0.99924375743162908</v>
      </c>
      <c r="AK8" s="6">
        <f t="shared" si="3"/>
        <v>1.0068062287305353</v>
      </c>
      <c r="AL8" s="6">
        <f t="shared" si="4"/>
        <v>1.0423635463838528</v>
      </c>
      <c r="AM8" s="6">
        <f t="shared" si="5"/>
        <v>0.99871498989982066</v>
      </c>
      <c r="AN8" s="6">
        <f t="shared" si="6"/>
        <v>1.0117247229259909</v>
      </c>
      <c r="AO8" s="6">
        <f t="shared" si="7"/>
        <v>1.0086840469487002</v>
      </c>
      <c r="AP8" s="6">
        <f t="shared" si="8"/>
        <v>1.0290732697124376</v>
      </c>
      <c r="AQ8" s="6">
        <f t="shared" si="9"/>
        <v>1.0355639159984815</v>
      </c>
      <c r="AR8" s="6">
        <f t="shared" si="10"/>
        <v>1.0216957493735839</v>
      </c>
      <c r="AS8" s="6">
        <f t="shared" si="11"/>
        <v>0.98078838120610956</v>
      </c>
      <c r="AT8" s="6">
        <f t="shared" si="12"/>
        <v>0.9977285257470504</v>
      </c>
      <c r="AU8" s="6">
        <f t="shared" si="13"/>
        <v>1.0103312193191663</v>
      </c>
      <c r="AV8" s="6">
        <f t="shared" si="14"/>
        <v>1.0264325027162782</v>
      </c>
      <c r="AW8" s="6">
        <f t="shared" si="15"/>
        <v>0.99278401045637743</v>
      </c>
      <c r="AX8" s="6">
        <f t="shared" si="16"/>
        <v>0.97326941938692335</v>
      </c>
      <c r="AY8" s="6">
        <f t="shared" si="17"/>
        <v>0.99026021224015115</v>
      </c>
      <c r="AZ8" s="6">
        <f t="shared" si="18"/>
        <v>1.0224069144848869</v>
      </c>
      <c r="BA8" s="6">
        <f t="shared" si="19"/>
        <v>1.0195863466764936</v>
      </c>
      <c r="BB8" s="6">
        <f t="shared" si="20"/>
        <v>1.0455016299546049</v>
      </c>
      <c r="BC8" s="6">
        <f t="shared" si="21"/>
        <v>1.001734631167853</v>
      </c>
      <c r="BD8" s="6">
        <f t="shared" si="22"/>
        <v>0.98007237143876458</v>
      </c>
      <c r="BE8" s="6">
        <f t="shared" si="23"/>
        <v>1.0235221926774392</v>
      </c>
      <c r="BF8" s="6">
        <f t="shared" si="24"/>
        <v>0.86165963048708527</v>
      </c>
      <c r="BG8" s="6">
        <f t="shared" si="25"/>
        <v>0.99928358000314532</v>
      </c>
      <c r="BH8" s="6">
        <f t="shared" si="26"/>
        <v>0.97794465500459482</v>
      </c>
      <c r="BI8" s="6">
        <f t="shared" si="27"/>
        <v>0.99543962057643187</v>
      </c>
      <c r="BJ8" s="6">
        <f t="shared" si="28"/>
        <v>1.0016960035386737</v>
      </c>
      <c r="BK8" s="6">
        <f t="shared" si="29"/>
        <v>6.3544438891191312E-3</v>
      </c>
      <c r="BM8" s="7">
        <v>20</v>
      </c>
      <c r="BN8" s="6">
        <v>450.93200000000002</v>
      </c>
      <c r="BO8" s="6">
        <v>285.548</v>
      </c>
      <c r="BP8" s="6">
        <v>292.34800000000001</v>
      </c>
      <c r="BQ8" s="6">
        <v>407.80599999999998</v>
      </c>
      <c r="BR8" s="6">
        <v>296.5</v>
      </c>
      <c r="BS8" s="6">
        <v>471.13400000000001</v>
      </c>
      <c r="BT8" s="6">
        <v>40.119999999999997</v>
      </c>
      <c r="BU8" s="6">
        <v>511.31099999999998</v>
      </c>
      <c r="BV8" s="6">
        <v>211.09899999999999</v>
      </c>
      <c r="BW8" s="6">
        <v>338.06799999999998</v>
      </c>
      <c r="BX8" s="6">
        <v>166.89599999999999</v>
      </c>
      <c r="BY8" s="6">
        <v>145.78800000000001</v>
      </c>
      <c r="BZ8" s="6">
        <v>230.72800000000001</v>
      </c>
      <c r="CA8" s="6">
        <v>76.435000000000002</v>
      </c>
      <c r="CB8" s="6">
        <v>16.515000000000001</v>
      </c>
      <c r="CC8" s="6">
        <v>37.33</v>
      </c>
      <c r="CD8" s="6">
        <v>13.37</v>
      </c>
      <c r="CE8" s="6">
        <v>52.662999999999997</v>
      </c>
      <c r="CF8" s="6">
        <v>10.122999999999999</v>
      </c>
      <c r="CG8" s="6">
        <v>108.666</v>
      </c>
      <c r="CH8" s="6">
        <v>100.75</v>
      </c>
      <c r="CI8" s="6">
        <v>325.83699999999999</v>
      </c>
      <c r="CJ8" s="6">
        <v>360.62400000000002</v>
      </c>
      <c r="CL8" s="7">
        <v>20</v>
      </c>
      <c r="CM8" s="6">
        <f>BN8/D$9</f>
        <v>3.6829114906198193</v>
      </c>
      <c r="CN8" s="6">
        <f>BO8/E$9</f>
        <v>1.9621111653187293</v>
      </c>
      <c r="CO8" s="6">
        <f>BP8/F$9</f>
        <v>1.3904780023781214</v>
      </c>
      <c r="CP8" s="6">
        <f>BQ8/G$9</f>
        <v>1.7522859303564675</v>
      </c>
      <c r="CQ8" s="6">
        <f>BR8/H$9</f>
        <v>1.5777906673548991</v>
      </c>
      <c r="CR8" s="6">
        <f>BS8/I$9</f>
        <v>2.4216477941516623</v>
      </c>
      <c r="CS8" s="6">
        <f>BT8/J$9</f>
        <v>0.22389142493610278</v>
      </c>
      <c r="CT8" s="6">
        <f>BU8/K$9</f>
        <v>2.3369730154667447</v>
      </c>
      <c r="CU8" s="6">
        <f>BV8/L$9</f>
        <v>1.1154740390814071</v>
      </c>
      <c r="CV8" s="6">
        <f>BW8/M$9</f>
        <v>0.96500697919372469</v>
      </c>
      <c r="CW8" s="6">
        <f>BX8/N$9</f>
        <v>1.252051793725337</v>
      </c>
      <c r="CX8" s="6">
        <f>BY8/O$9</f>
        <v>0.94272079458893232</v>
      </c>
      <c r="CY8" s="6">
        <f>BZ8/P$9</f>
        <v>5.0882787517918189</v>
      </c>
      <c r="CZ8" s="6">
        <f>CA8/Q$9</f>
        <v>0.40873020117001596</v>
      </c>
      <c r="DA8" s="6">
        <f>CB8/R$9</f>
        <v>0.14707977842295566</v>
      </c>
      <c r="DB8" s="6">
        <f>CC8/S$9</f>
        <v>1.0165014704280579</v>
      </c>
      <c r="DC8" s="6">
        <f>CD8/T$9</f>
        <v>0.18469656992084432</v>
      </c>
      <c r="DD8" s="6">
        <f>CE8/U$9</f>
        <v>1.2759364248679554</v>
      </c>
      <c r="DE8" s="6">
        <f>CF8/V$9</f>
        <v>6.2229134521401823E-2</v>
      </c>
      <c r="DF8" s="6">
        <f>CG8/W$9</f>
        <v>1.0011147450366207</v>
      </c>
      <c r="DG8" s="6">
        <f>CH8/X$9</f>
        <v>1.5347469762057093</v>
      </c>
      <c r="DH8" s="6">
        <f>CI8/Y$9</f>
        <v>3.2297543762266319</v>
      </c>
      <c r="DI8" s="6">
        <f>CJ8/Z$9</f>
        <v>6.1264971204321901</v>
      </c>
      <c r="DJ8" s="6">
        <f t="shared" si="30"/>
        <v>1.7260395063563541</v>
      </c>
      <c r="DK8" s="6">
        <f t="shared" si="31"/>
        <v>0.32209333648071731</v>
      </c>
    </row>
    <row r="9" spans="2:115" x14ac:dyDescent="0.3">
      <c r="C9" s="4">
        <v>25</v>
      </c>
      <c r="D9" s="4">
        <v>122.43899999999999</v>
      </c>
      <c r="E9" s="4">
        <v>145.53100000000001</v>
      </c>
      <c r="F9" s="4">
        <v>210.25</v>
      </c>
      <c r="G9" s="4">
        <v>232.72800000000001</v>
      </c>
      <c r="H9" s="4">
        <v>187.92099999999999</v>
      </c>
      <c r="I9" s="4">
        <v>194.55099999999999</v>
      </c>
      <c r="J9" s="4">
        <v>179.19399999999999</v>
      </c>
      <c r="K9" s="4">
        <v>218.792</v>
      </c>
      <c r="L9" s="4">
        <v>189.24600000000001</v>
      </c>
      <c r="M9" s="4">
        <v>350.327</v>
      </c>
      <c r="N9" s="4">
        <v>133.298</v>
      </c>
      <c r="O9" s="4">
        <v>154.64599999999999</v>
      </c>
      <c r="P9" s="4">
        <v>45.344999999999999</v>
      </c>
      <c r="Q9" s="4">
        <v>187.006</v>
      </c>
      <c r="R9" s="4">
        <v>112.286</v>
      </c>
      <c r="S9" s="4">
        <v>36.723999999999997</v>
      </c>
      <c r="T9" s="4">
        <v>72.388999999999996</v>
      </c>
      <c r="U9" s="4">
        <v>41.274000000000001</v>
      </c>
      <c r="V9" s="4">
        <v>162.673</v>
      </c>
      <c r="W9" s="4">
        <v>108.545</v>
      </c>
      <c r="X9" s="4">
        <v>65.646000000000001</v>
      </c>
      <c r="Y9" s="4">
        <v>100.886</v>
      </c>
      <c r="Z9" s="4">
        <v>58.863</v>
      </c>
      <c r="AA9" s="4">
        <v>88.001999999999995</v>
      </c>
      <c r="AB9" s="4">
        <v>44.058</v>
      </c>
      <c r="AC9" s="4">
        <v>114.458</v>
      </c>
      <c r="AD9" s="4">
        <v>183.90100000000001</v>
      </c>
      <c r="AE9" s="4">
        <v>87.712000000000003</v>
      </c>
      <c r="AG9" s="6">
        <v>25</v>
      </c>
      <c r="AH9" s="6">
        <f t="shared" si="0"/>
        <v>1</v>
      </c>
      <c r="AI9" s="6">
        <f t="shared" si="1"/>
        <v>1</v>
      </c>
      <c r="AJ9" s="6">
        <f t="shared" si="2"/>
        <v>1</v>
      </c>
      <c r="AK9" s="6">
        <f t="shared" si="3"/>
        <v>1</v>
      </c>
      <c r="AL9" s="6">
        <f t="shared" si="4"/>
        <v>1</v>
      </c>
      <c r="AM9" s="6">
        <f t="shared" si="5"/>
        <v>1</v>
      </c>
      <c r="AN9" s="6">
        <f t="shared" si="6"/>
        <v>1</v>
      </c>
      <c r="AO9" s="6">
        <f t="shared" si="7"/>
        <v>1</v>
      </c>
      <c r="AP9" s="6">
        <f t="shared" si="8"/>
        <v>1</v>
      </c>
      <c r="AQ9" s="6">
        <f t="shared" si="9"/>
        <v>1</v>
      </c>
      <c r="AR9" s="6">
        <f t="shared" si="10"/>
        <v>1</v>
      </c>
      <c r="AS9" s="6">
        <f t="shared" si="11"/>
        <v>1</v>
      </c>
      <c r="AT9" s="6">
        <f t="shared" si="12"/>
        <v>1</v>
      </c>
      <c r="AU9" s="6">
        <f t="shared" si="13"/>
        <v>1</v>
      </c>
      <c r="AV9" s="6">
        <f t="shared" si="14"/>
        <v>1</v>
      </c>
      <c r="AW9" s="6">
        <f t="shared" si="15"/>
        <v>1</v>
      </c>
      <c r="AX9" s="6">
        <f t="shared" si="16"/>
        <v>1</v>
      </c>
      <c r="AY9" s="6">
        <f t="shared" si="17"/>
        <v>1</v>
      </c>
      <c r="AZ9" s="6">
        <f t="shared" si="18"/>
        <v>1</v>
      </c>
      <c r="BA9" s="6">
        <f t="shared" si="19"/>
        <v>1</v>
      </c>
      <c r="BB9" s="6">
        <f t="shared" si="20"/>
        <v>1</v>
      </c>
      <c r="BC9" s="6">
        <f t="shared" si="21"/>
        <v>1</v>
      </c>
      <c r="BD9" s="6">
        <f t="shared" si="22"/>
        <v>1</v>
      </c>
      <c r="BE9" s="6">
        <f t="shared" si="23"/>
        <v>1</v>
      </c>
      <c r="BF9" s="6">
        <f t="shared" si="24"/>
        <v>1</v>
      </c>
      <c r="BG9" s="6">
        <f t="shared" si="25"/>
        <v>1</v>
      </c>
      <c r="BH9" s="6">
        <f t="shared" si="26"/>
        <v>1</v>
      </c>
      <c r="BI9" s="6">
        <f t="shared" si="27"/>
        <v>1</v>
      </c>
      <c r="BJ9" s="6">
        <f t="shared" si="28"/>
        <v>1</v>
      </c>
      <c r="BK9" s="6">
        <f t="shared" si="29"/>
        <v>0</v>
      </c>
      <c r="BM9" s="7">
        <v>25</v>
      </c>
      <c r="BN9" s="6">
        <v>450.20100000000002</v>
      </c>
      <c r="BO9" s="6">
        <v>268.12099999999998</v>
      </c>
      <c r="BP9" s="6">
        <v>287.27699999999999</v>
      </c>
      <c r="BQ9" s="6">
        <v>386.65499999999997</v>
      </c>
      <c r="BR9" s="6">
        <v>285.20100000000002</v>
      </c>
      <c r="BS9" s="6">
        <v>469.029</v>
      </c>
      <c r="BT9" s="6">
        <v>40.771999999999998</v>
      </c>
      <c r="BU9" s="6">
        <v>496.35</v>
      </c>
      <c r="BV9" s="6">
        <v>206.339</v>
      </c>
      <c r="BW9" s="6">
        <v>338.36099999999999</v>
      </c>
      <c r="BX9" s="6">
        <v>153.74</v>
      </c>
      <c r="BY9" s="6">
        <v>141.643</v>
      </c>
      <c r="BZ9" s="6">
        <v>212.88200000000001</v>
      </c>
      <c r="CA9" s="6">
        <v>67.010999999999996</v>
      </c>
      <c r="CB9" s="6">
        <v>16.129000000000001</v>
      </c>
      <c r="CC9" s="6">
        <v>34.642000000000003</v>
      </c>
      <c r="CD9" s="6">
        <v>13.797000000000001</v>
      </c>
      <c r="CE9" s="6">
        <v>53.357999999999997</v>
      </c>
      <c r="CF9" s="6">
        <v>9.49</v>
      </c>
      <c r="CG9" s="6">
        <v>110.46299999999999</v>
      </c>
      <c r="CH9" s="6">
        <v>99.844999999999999</v>
      </c>
      <c r="CI9" s="6">
        <v>330.35</v>
      </c>
      <c r="CJ9" s="6">
        <v>360.49599999999998</v>
      </c>
      <c r="CL9" s="7">
        <v>25</v>
      </c>
      <c r="CM9" s="6">
        <f>BN9/D$9</f>
        <v>3.6769411707054127</v>
      </c>
      <c r="CN9" s="6">
        <f>BO9/E$9</f>
        <v>1.8423634826944086</v>
      </c>
      <c r="CO9" s="6">
        <f>BP9/F$9</f>
        <v>1.3663590963139118</v>
      </c>
      <c r="CP9" s="6">
        <f>BQ9/G$9</f>
        <v>1.6614030112405898</v>
      </c>
      <c r="CQ9" s="6">
        <f>BR9/H$9</f>
        <v>1.5176643376738099</v>
      </c>
      <c r="CR9" s="6">
        <f>BS9/I$9</f>
        <v>2.4108280091081515</v>
      </c>
      <c r="CS9" s="6">
        <f>BT9/J$9</f>
        <v>0.22752993961851403</v>
      </c>
      <c r="CT9" s="6">
        <f>BU9/K$9</f>
        <v>2.2685930015722695</v>
      </c>
      <c r="CU9" s="6">
        <f>BV9/L$9</f>
        <v>1.0903215920019445</v>
      </c>
      <c r="CV9" s="6">
        <f>BW9/M$9</f>
        <v>0.96584334065030664</v>
      </c>
      <c r="CW9" s="6">
        <f>BX9/N$9</f>
        <v>1.1533556392443998</v>
      </c>
      <c r="CX9" s="6">
        <f>BY9/O$9</f>
        <v>0.91591764416797083</v>
      </c>
      <c r="CY9" s="6">
        <f>BZ9/P$9</f>
        <v>4.6947182710331905</v>
      </c>
      <c r="CZ9" s="6">
        <f>CA9/Q$9</f>
        <v>0.35833609616803735</v>
      </c>
      <c r="DA9" s="6">
        <f>CB9/R$9</f>
        <v>0.14364212813707855</v>
      </c>
      <c r="DB9" s="6">
        <f>CC9/S$9</f>
        <v>0.94330682932142484</v>
      </c>
      <c r="DC9" s="6">
        <f>CD9/T$9</f>
        <v>0.19059525618533205</v>
      </c>
      <c r="DD9" s="6">
        <f>CE9/U$9</f>
        <v>1.292775112661724</v>
      </c>
      <c r="DE9" s="6">
        <f>CF9/V$9</f>
        <v>5.8337892582051111E-2</v>
      </c>
      <c r="DF9" s="6">
        <f>CG9/W$9</f>
        <v>1.0176700907457736</v>
      </c>
      <c r="DG9" s="6">
        <f>CH9/X$9</f>
        <v>1.5209609115559211</v>
      </c>
      <c r="DH9" s="6">
        <f>CI9/Y$9</f>
        <v>3.2744880360010313</v>
      </c>
      <c r="DI9" s="6">
        <f>CJ9/Z$9</f>
        <v>6.1243225795491218</v>
      </c>
      <c r="DJ9" s="6">
        <f t="shared" si="30"/>
        <v>1.6833162377796687</v>
      </c>
      <c r="DK9" s="6">
        <f t="shared" si="31"/>
        <v>0.31542352068554058</v>
      </c>
    </row>
    <row r="10" spans="2:115" x14ac:dyDescent="0.3">
      <c r="C10" s="5">
        <v>30</v>
      </c>
      <c r="D10" s="4">
        <v>113.378</v>
      </c>
      <c r="E10" s="4">
        <v>137.303</v>
      </c>
      <c r="F10" s="4">
        <v>205.083</v>
      </c>
      <c r="G10" s="4">
        <v>226.566</v>
      </c>
      <c r="H10" s="4">
        <v>195.702</v>
      </c>
      <c r="I10" s="4">
        <v>192.49700000000001</v>
      </c>
      <c r="J10" s="4">
        <v>175.51400000000001</v>
      </c>
      <c r="K10" s="4">
        <v>218.50800000000001</v>
      </c>
      <c r="L10" s="4">
        <v>182.792</v>
      </c>
      <c r="M10" s="4">
        <v>348.06299999999999</v>
      </c>
      <c r="N10" s="4">
        <v>130.80600000000001</v>
      </c>
      <c r="O10" s="4">
        <v>156.083</v>
      </c>
      <c r="P10" s="4">
        <v>43.436</v>
      </c>
      <c r="Q10" s="4">
        <v>189.94499999999999</v>
      </c>
      <c r="R10" s="4">
        <v>109.55500000000001</v>
      </c>
      <c r="S10" s="4">
        <v>38.088000000000001</v>
      </c>
      <c r="T10" s="4">
        <v>73.513999999999996</v>
      </c>
      <c r="U10" s="4">
        <v>43.094999999999999</v>
      </c>
      <c r="V10" s="4">
        <v>168.79900000000001</v>
      </c>
      <c r="W10" s="4">
        <v>110.843</v>
      </c>
      <c r="X10" s="4">
        <v>68.415999999999997</v>
      </c>
      <c r="Y10" s="4">
        <v>102.572</v>
      </c>
      <c r="Z10" s="4">
        <v>59.497</v>
      </c>
      <c r="AA10" s="4">
        <v>86.948999999999998</v>
      </c>
      <c r="AB10" s="4">
        <v>64.346000000000004</v>
      </c>
      <c r="AC10" s="4">
        <v>114.97</v>
      </c>
      <c r="AD10" s="4">
        <v>188.72200000000001</v>
      </c>
      <c r="AE10" s="4">
        <v>90.561999999999998</v>
      </c>
      <c r="AG10" s="3">
        <v>30</v>
      </c>
      <c r="AH10" s="6">
        <f t="shared" si="0"/>
        <v>0.92599580199119569</v>
      </c>
      <c r="AI10" s="6">
        <f t="shared" si="1"/>
        <v>0.94346221767183613</v>
      </c>
      <c r="AJ10" s="6">
        <f t="shared" si="2"/>
        <v>0.97542449464922709</v>
      </c>
      <c r="AK10" s="6">
        <f t="shared" si="3"/>
        <v>0.97352273899144059</v>
      </c>
      <c r="AL10" s="6">
        <f t="shared" si="4"/>
        <v>1.0414056970748347</v>
      </c>
      <c r="AM10" s="6">
        <f t="shared" si="5"/>
        <v>0.98944235701692629</v>
      </c>
      <c r="AN10" s="6">
        <f t="shared" si="6"/>
        <v>0.97946359811154404</v>
      </c>
      <c r="AO10" s="6">
        <f t="shared" si="7"/>
        <v>0.99870196350872065</v>
      </c>
      <c r="AP10" s="6">
        <f t="shared" si="8"/>
        <v>0.96589624087166959</v>
      </c>
      <c r="AQ10" s="6">
        <f t="shared" si="9"/>
        <v>0.99353746642422647</v>
      </c>
      <c r="AR10" s="6">
        <f t="shared" si="10"/>
        <v>0.98130504583714695</v>
      </c>
      <c r="AS10" s="6">
        <f t="shared" si="11"/>
        <v>1.0092921899046856</v>
      </c>
      <c r="AT10" s="6">
        <f t="shared" si="12"/>
        <v>0.95790054030212812</v>
      </c>
      <c r="AU10" s="6">
        <f t="shared" si="13"/>
        <v>1.0157160732810711</v>
      </c>
      <c r="AV10" s="6">
        <f t="shared" si="14"/>
        <v>0.97567817893593156</v>
      </c>
      <c r="AW10" s="6">
        <f t="shared" si="15"/>
        <v>1.037141923537741</v>
      </c>
      <c r="AX10" s="6">
        <f t="shared" si="16"/>
        <v>1.0155410352401608</v>
      </c>
      <c r="AY10" s="6">
        <f t="shared" si="17"/>
        <v>1.0441197848524495</v>
      </c>
      <c r="AZ10" s="6">
        <f t="shared" si="18"/>
        <v>1.0376583698585506</v>
      </c>
      <c r="BA10" s="6">
        <f t="shared" si="19"/>
        <v>1.0211709429268967</v>
      </c>
      <c r="BB10" s="6">
        <f t="shared" si="20"/>
        <v>1.0421960210827772</v>
      </c>
      <c r="BC10" s="6">
        <f t="shared" si="21"/>
        <v>1.0167119322799993</v>
      </c>
      <c r="BD10" s="6">
        <f t="shared" si="22"/>
        <v>1.0107707728114435</v>
      </c>
      <c r="BE10" s="6">
        <f t="shared" si="23"/>
        <v>0.9880343628553897</v>
      </c>
      <c r="BF10" s="6">
        <f t="shared" si="24"/>
        <v>1.4604839075763767</v>
      </c>
      <c r="BG10" s="6">
        <f t="shared" si="25"/>
        <v>1.0044732565657273</v>
      </c>
      <c r="BH10" s="6">
        <f t="shared" si="26"/>
        <v>1.0262151918695386</v>
      </c>
      <c r="BI10" s="6">
        <f t="shared" si="27"/>
        <v>1.0324927033929223</v>
      </c>
      <c r="BJ10" s="6">
        <f t="shared" si="28"/>
        <v>1.0165626717650915</v>
      </c>
      <c r="BK10" s="6">
        <f t="shared" si="29"/>
        <v>1.7455894127017167E-2</v>
      </c>
      <c r="BM10" s="3">
        <v>30</v>
      </c>
      <c r="BN10" s="6">
        <v>446.06099999999998</v>
      </c>
      <c r="BO10" s="6">
        <v>253.898</v>
      </c>
      <c r="BP10" s="6">
        <v>273.95800000000003</v>
      </c>
      <c r="BQ10" s="6">
        <v>375.52300000000002</v>
      </c>
      <c r="BR10" s="6">
        <v>270.173</v>
      </c>
      <c r="BS10" s="6">
        <v>449.79</v>
      </c>
      <c r="BT10" s="6">
        <v>41.234999999999999</v>
      </c>
      <c r="BU10" s="6">
        <v>475.786</v>
      </c>
      <c r="BV10" s="6">
        <v>206.53</v>
      </c>
      <c r="BW10" s="6">
        <v>328.81400000000002</v>
      </c>
      <c r="BX10" s="6">
        <v>138.42599999999999</v>
      </c>
      <c r="BY10" s="6">
        <v>139.58000000000001</v>
      </c>
      <c r="BZ10" s="6">
        <v>203.19</v>
      </c>
      <c r="CA10" s="6">
        <v>61.204000000000001</v>
      </c>
      <c r="CB10" s="6">
        <v>15.831</v>
      </c>
      <c r="CC10" s="6">
        <v>34.405999999999999</v>
      </c>
      <c r="CD10" s="6">
        <v>13.503</v>
      </c>
      <c r="CE10" s="6">
        <v>51.201000000000001</v>
      </c>
      <c r="CF10" s="6">
        <v>10.083</v>
      </c>
      <c r="CG10" s="6">
        <v>120.07</v>
      </c>
      <c r="CH10" s="6">
        <v>114.044</v>
      </c>
      <c r="CI10" s="6">
        <v>379.608</v>
      </c>
      <c r="CJ10" s="6">
        <v>407.31799999999998</v>
      </c>
      <c r="CL10" s="3">
        <v>30</v>
      </c>
      <c r="CM10" s="6">
        <f>BN10/D$9</f>
        <v>3.6431284149658199</v>
      </c>
      <c r="CN10" s="6">
        <f>BO10/E$9</f>
        <v>1.7446317279479973</v>
      </c>
      <c r="CO10" s="6">
        <f>BP10/F$9</f>
        <v>1.303010701545779</v>
      </c>
      <c r="CP10" s="6">
        <f>BQ10/G$9</f>
        <v>1.6135703482176618</v>
      </c>
      <c r="CQ10" s="6">
        <f>BR10/H$9</f>
        <v>1.4376945631408944</v>
      </c>
      <c r="CR10" s="6">
        <f>BS10/I$9</f>
        <v>2.3119387718387467</v>
      </c>
      <c r="CS10" s="6">
        <f>BT10/J$9</f>
        <v>0.23011373148654532</v>
      </c>
      <c r="CT10" s="6">
        <f>BU10/K$9</f>
        <v>2.1746041902811801</v>
      </c>
      <c r="CU10" s="6">
        <f>BV10/L$9</f>
        <v>1.0913308603616456</v>
      </c>
      <c r="CV10" s="6">
        <f>BW10/M$9</f>
        <v>0.93859165865034677</v>
      </c>
      <c r="CW10" s="6">
        <f>BX10/N$9</f>
        <v>1.0384701946015693</v>
      </c>
      <c r="CX10" s="6">
        <f>BY10/O$9</f>
        <v>0.90257749957968536</v>
      </c>
      <c r="CY10" s="6">
        <f>BZ10/P$9</f>
        <v>4.4809791597750577</v>
      </c>
      <c r="CZ10" s="6">
        <f>CA10/Q$9</f>
        <v>0.32728361656845234</v>
      </c>
      <c r="DA10" s="6">
        <f>CB10/R$9</f>
        <v>0.14098819086974332</v>
      </c>
      <c r="DB10" s="6">
        <f>CC10/S$9</f>
        <v>0.93688051410521733</v>
      </c>
      <c r="DC10" s="6">
        <f>CD10/T$9</f>
        <v>0.18653386564257002</v>
      </c>
      <c r="DD10" s="6">
        <f>CE10/U$9</f>
        <v>1.2405146096816397</v>
      </c>
      <c r="DE10" s="6">
        <f>CF10/V$9</f>
        <v>6.1983242455724064E-2</v>
      </c>
      <c r="DF10" s="6">
        <f>CG10/W$9</f>
        <v>1.1061771615459026</v>
      </c>
      <c r="DG10" s="6">
        <f>CH10/X$9</f>
        <v>1.7372574109618255</v>
      </c>
      <c r="DH10" s="6">
        <f>CI10/Y$9</f>
        <v>3.7627421049501422</v>
      </c>
      <c r="DI10" s="6">
        <f>CJ10/Z$9</f>
        <v>6.9197628391349406</v>
      </c>
      <c r="DJ10" s="6">
        <f t="shared" si="30"/>
        <v>1.7100332773177862</v>
      </c>
      <c r="DK10" s="6">
        <f t="shared" si="31"/>
        <v>0.3399140240410039</v>
      </c>
    </row>
    <row r="11" spans="2:115" x14ac:dyDescent="0.3">
      <c r="C11" s="5">
        <v>35</v>
      </c>
      <c r="D11" s="4">
        <v>113.22</v>
      </c>
      <c r="E11" s="4">
        <v>143.71100000000001</v>
      </c>
      <c r="F11" s="4">
        <v>211.39599999999999</v>
      </c>
      <c r="G11" s="4">
        <v>231.977</v>
      </c>
      <c r="H11" s="4">
        <v>191.483</v>
      </c>
      <c r="I11" s="4">
        <v>194.36600000000001</v>
      </c>
      <c r="J11" s="4">
        <v>179.87799999999999</v>
      </c>
      <c r="K11" s="4">
        <v>222.72499999999999</v>
      </c>
      <c r="L11" s="4">
        <v>188.96700000000001</v>
      </c>
      <c r="M11" s="4">
        <v>349.34800000000001</v>
      </c>
      <c r="N11" s="4">
        <v>130.97200000000001</v>
      </c>
      <c r="O11" s="4">
        <v>159.917</v>
      </c>
      <c r="P11" s="4">
        <v>44.524000000000001</v>
      </c>
      <c r="Q11" s="4">
        <v>199.471</v>
      </c>
      <c r="R11" s="4">
        <v>111.748</v>
      </c>
      <c r="S11" s="4">
        <v>39.603000000000002</v>
      </c>
      <c r="T11" s="4">
        <v>75.572000000000003</v>
      </c>
      <c r="U11" s="4">
        <v>44.502000000000002</v>
      </c>
      <c r="V11" s="4">
        <v>172.803</v>
      </c>
      <c r="W11" s="4">
        <v>115.563</v>
      </c>
      <c r="X11" s="4">
        <v>68.989999999999995</v>
      </c>
      <c r="Y11" s="4">
        <v>101.858</v>
      </c>
      <c r="Z11" s="4">
        <v>60.173999999999999</v>
      </c>
      <c r="AA11" s="4">
        <v>88.742000000000004</v>
      </c>
      <c r="AB11" s="4">
        <v>66.884</v>
      </c>
      <c r="AC11" s="4">
        <v>111.068</v>
      </c>
      <c r="AD11" s="4">
        <v>192.61500000000001</v>
      </c>
      <c r="AE11" s="4">
        <v>87.769000000000005</v>
      </c>
      <c r="AG11" s="3">
        <v>35</v>
      </c>
      <c r="AH11" s="6">
        <f t="shared" si="0"/>
        <v>0.92470536348712429</v>
      </c>
      <c r="AI11" s="6">
        <f t="shared" si="1"/>
        <v>0.98749407342765461</v>
      </c>
      <c r="AJ11" s="6">
        <f t="shared" si="2"/>
        <v>1.005450653983353</v>
      </c>
      <c r="AK11" s="6">
        <f t="shared" si="3"/>
        <v>0.99677305695919693</v>
      </c>
      <c r="AL11" s="6">
        <f t="shared" si="4"/>
        <v>1.0189547735484592</v>
      </c>
      <c r="AM11" s="6">
        <f t="shared" si="5"/>
        <v>0.99904909252586738</v>
      </c>
      <c r="AN11" s="6">
        <f t="shared" si="6"/>
        <v>1.003817092090137</v>
      </c>
      <c r="AO11" s="6">
        <f t="shared" si="7"/>
        <v>1.0179759771838093</v>
      </c>
      <c r="AP11" s="6">
        <f t="shared" si="8"/>
        <v>0.99852572841698106</v>
      </c>
      <c r="AQ11" s="6">
        <f t="shared" si="9"/>
        <v>0.997205468034151</v>
      </c>
      <c r="AR11" s="6">
        <f t="shared" si="10"/>
        <v>0.98255037584960014</v>
      </c>
      <c r="AS11" s="6">
        <f t="shared" si="11"/>
        <v>1.0340842957464145</v>
      </c>
      <c r="AT11" s="6">
        <f t="shared" si="12"/>
        <v>0.98189436542066388</v>
      </c>
      <c r="AU11" s="6">
        <f t="shared" si="13"/>
        <v>1.0666556153278504</v>
      </c>
      <c r="AV11" s="6">
        <f t="shared" si="14"/>
        <v>0.99520866359118687</v>
      </c>
      <c r="AW11" s="6">
        <f t="shared" si="15"/>
        <v>1.078395599607886</v>
      </c>
      <c r="AX11" s="6">
        <f t="shared" si="16"/>
        <v>1.043970769039495</v>
      </c>
      <c r="AY11" s="6">
        <f t="shared" si="17"/>
        <v>1.0782090420119204</v>
      </c>
      <c r="AZ11" s="6">
        <f t="shared" si="18"/>
        <v>1.0622721656328955</v>
      </c>
      <c r="BA11" s="6">
        <f t="shared" si="19"/>
        <v>1.0646552121240038</v>
      </c>
      <c r="BB11" s="6">
        <f t="shared" si="20"/>
        <v>1.0509398897114828</v>
      </c>
      <c r="BC11" s="6">
        <f t="shared" si="21"/>
        <v>1.0096346371151597</v>
      </c>
      <c r="BD11" s="6">
        <f t="shared" si="22"/>
        <v>1.0222720554507925</v>
      </c>
      <c r="BE11" s="6">
        <f t="shared" si="23"/>
        <v>1.0084088997977321</v>
      </c>
      <c r="BF11" s="6">
        <f t="shared" si="24"/>
        <v>1.518089790730401</v>
      </c>
      <c r="BG11" s="6">
        <f t="shared" si="25"/>
        <v>0.97038214891051744</v>
      </c>
      <c r="BH11" s="6">
        <f t="shared" si="26"/>
        <v>1.0473841904067949</v>
      </c>
      <c r="BI11" s="6">
        <f t="shared" si="27"/>
        <v>1.0006498540678586</v>
      </c>
      <c r="BJ11" s="6">
        <f t="shared" si="28"/>
        <v>1.0344860303642638</v>
      </c>
      <c r="BK11" s="6">
        <f t="shared" si="29"/>
        <v>1.9127188152201633E-2</v>
      </c>
      <c r="BM11" s="3">
        <v>35</v>
      </c>
      <c r="BN11" s="6">
        <v>445.61</v>
      </c>
      <c r="BO11" s="6">
        <v>239.691</v>
      </c>
      <c r="BP11" s="6">
        <v>263.83</v>
      </c>
      <c r="BQ11" s="6">
        <v>353.11799999999999</v>
      </c>
      <c r="BR11" s="6">
        <v>254.96299999999999</v>
      </c>
      <c r="BS11" s="6">
        <v>437.536</v>
      </c>
      <c r="BT11" s="6">
        <v>43.921999999999997</v>
      </c>
      <c r="BU11" s="6">
        <v>452.733</v>
      </c>
      <c r="BV11" s="6">
        <v>205.87899999999999</v>
      </c>
      <c r="BW11" s="6">
        <v>329.33300000000003</v>
      </c>
      <c r="BX11" s="6">
        <v>141.77000000000001</v>
      </c>
      <c r="BY11" s="6">
        <v>138.99199999999999</v>
      </c>
      <c r="BZ11" s="6">
        <v>220.262</v>
      </c>
      <c r="CA11" s="6">
        <v>70.141000000000005</v>
      </c>
      <c r="CB11" s="6">
        <v>68.388999999999996</v>
      </c>
      <c r="CC11" s="6">
        <v>214.04</v>
      </c>
      <c r="CD11" s="6">
        <v>83.341999999999999</v>
      </c>
      <c r="CE11" s="6">
        <v>198.14099999999999</v>
      </c>
      <c r="CF11" s="6">
        <v>65.055999999999997</v>
      </c>
      <c r="CG11" s="6">
        <v>530.22799999999995</v>
      </c>
      <c r="CH11" s="6">
        <v>500.77199999999999</v>
      </c>
      <c r="CI11" s="6">
        <v>831.63</v>
      </c>
      <c r="CJ11" s="6">
        <v>773.12300000000005</v>
      </c>
      <c r="CL11" s="3">
        <v>35</v>
      </c>
      <c r="CM11" s="6">
        <f>BN11/D$9</f>
        <v>3.6394449480966036</v>
      </c>
      <c r="CN11" s="6">
        <f>BO11/E$9</f>
        <v>1.647009915413211</v>
      </c>
      <c r="CO11" s="6">
        <f>BP11/F$9</f>
        <v>1.2548394768133173</v>
      </c>
      <c r="CP11" s="6">
        <f>BQ11/G$9</f>
        <v>1.5172991646901102</v>
      </c>
      <c r="CQ11" s="6">
        <f>BR11/H$9</f>
        <v>1.3567562965288607</v>
      </c>
      <c r="CR11" s="6">
        <f>BS11/I$9</f>
        <v>2.2489527167683541</v>
      </c>
      <c r="CS11" s="6">
        <f>BT11/J$9</f>
        <v>0.24510865319151312</v>
      </c>
      <c r="CT11" s="6">
        <f>BU11/K$9</f>
        <v>2.0692392774872941</v>
      </c>
      <c r="CU11" s="6">
        <f>BV11/L$9</f>
        <v>1.0878908933346014</v>
      </c>
      <c r="CV11" s="6">
        <f>BW11/M$9</f>
        <v>0.94007313167412165</v>
      </c>
      <c r="CW11" s="6">
        <f>BX11/N$9</f>
        <v>1.0635568425632793</v>
      </c>
      <c r="CX11" s="6">
        <f>BY11/O$9</f>
        <v>0.89877526738486613</v>
      </c>
      <c r="CY11" s="6">
        <f>BZ11/P$9</f>
        <v>4.8574705039144339</v>
      </c>
      <c r="CZ11" s="6">
        <f>CA11/Q$9</f>
        <v>0.37507352705260799</v>
      </c>
      <c r="DA11" s="6">
        <f>CB11/R$9</f>
        <v>0.60906079119391554</v>
      </c>
      <c r="DB11" s="6">
        <f>CC11/S$9</f>
        <v>5.828341139309444</v>
      </c>
      <c r="DC11" s="6">
        <f>CD11/T$9</f>
        <v>1.1513075190982056</v>
      </c>
      <c r="DD11" s="6">
        <f>CE11/U$9</f>
        <v>4.8006250908562285</v>
      </c>
      <c r="DE11" s="6">
        <f>CF11/V$9</f>
        <v>0.3999188556183263</v>
      </c>
      <c r="DF11" s="6">
        <f>CG11/W$9</f>
        <v>4.88486802708554</v>
      </c>
      <c r="DG11" s="6">
        <f>CH11/X$9</f>
        <v>7.6283703500594093</v>
      </c>
      <c r="DH11" s="6">
        <f>CI11/Y$9</f>
        <v>8.243264674979681</v>
      </c>
      <c r="DI11" s="6">
        <f>CJ11/Z$9</f>
        <v>13.134277899529417</v>
      </c>
      <c r="DJ11" s="6">
        <f t="shared" si="30"/>
        <v>3.0383271722888407</v>
      </c>
      <c r="DK11" s="6">
        <f t="shared" si="31"/>
        <v>0.67108693400388963</v>
      </c>
    </row>
    <row r="12" spans="2:115" x14ac:dyDescent="0.3">
      <c r="C12" s="5">
        <v>40</v>
      </c>
      <c r="D12" s="4">
        <v>117.345</v>
      </c>
      <c r="E12" s="4">
        <v>143.05099999999999</v>
      </c>
      <c r="F12" s="4">
        <v>211.19200000000001</v>
      </c>
      <c r="G12" s="4">
        <v>240.596</v>
      </c>
      <c r="H12" s="4">
        <v>195.46100000000001</v>
      </c>
      <c r="I12" s="4">
        <v>196.76400000000001</v>
      </c>
      <c r="J12" s="4">
        <v>179.96700000000001</v>
      </c>
      <c r="K12" s="4">
        <v>222.185</v>
      </c>
      <c r="L12" s="4">
        <v>187.422</v>
      </c>
      <c r="M12" s="4">
        <v>348.07400000000001</v>
      </c>
      <c r="N12" s="4">
        <v>127.471</v>
      </c>
      <c r="O12" s="4">
        <v>160.483</v>
      </c>
      <c r="P12" s="4">
        <v>43.959000000000003</v>
      </c>
      <c r="Q12" s="4">
        <v>198.535</v>
      </c>
      <c r="R12" s="4">
        <v>117.327</v>
      </c>
      <c r="S12" s="4">
        <v>37.743000000000002</v>
      </c>
      <c r="T12" s="4">
        <v>79.957999999999998</v>
      </c>
      <c r="U12" s="4">
        <v>44.042000000000002</v>
      </c>
      <c r="V12" s="4">
        <v>172.62700000000001</v>
      </c>
      <c r="W12" s="4">
        <v>114.102</v>
      </c>
      <c r="X12" s="4">
        <v>68.686999999999998</v>
      </c>
      <c r="Y12" s="4">
        <v>101.182</v>
      </c>
      <c r="Z12" s="4">
        <v>58.985999999999997</v>
      </c>
      <c r="AA12" s="4">
        <v>90.022999999999996</v>
      </c>
      <c r="AB12" s="4">
        <v>73.090999999999994</v>
      </c>
      <c r="AC12" s="4">
        <v>113.345</v>
      </c>
      <c r="AD12" s="4">
        <v>190.614</v>
      </c>
      <c r="AE12" s="4">
        <v>89.698999999999998</v>
      </c>
      <c r="AG12" s="3">
        <v>40</v>
      </c>
      <c r="AH12" s="6">
        <f t="shared" si="0"/>
        <v>0.95839560924215328</v>
      </c>
      <c r="AI12" s="6">
        <f t="shared" si="1"/>
        <v>0.98295895719812265</v>
      </c>
      <c r="AJ12" s="6">
        <f t="shared" si="2"/>
        <v>1.0044803804994056</v>
      </c>
      <c r="AK12" s="6">
        <f t="shared" si="3"/>
        <v>1.0338077068509162</v>
      </c>
      <c r="AL12" s="6">
        <f t="shared" si="4"/>
        <v>1.0401232432777605</v>
      </c>
      <c r="AM12" s="6">
        <f t="shared" si="5"/>
        <v>1.0113749094067881</v>
      </c>
      <c r="AN12" s="6">
        <f t="shared" si="6"/>
        <v>1.0043137605053742</v>
      </c>
      <c r="AO12" s="6">
        <f t="shared" si="7"/>
        <v>1.0155078796299681</v>
      </c>
      <c r="AP12" s="6">
        <f t="shared" si="8"/>
        <v>0.99036175137123106</v>
      </c>
      <c r="AQ12" s="6">
        <f t="shared" si="9"/>
        <v>0.99356886565979785</v>
      </c>
      <c r="AR12" s="6">
        <f t="shared" si="10"/>
        <v>0.95628591576767841</v>
      </c>
      <c r="AS12" s="6">
        <f t="shared" si="11"/>
        <v>1.0377442675529922</v>
      </c>
      <c r="AT12" s="6">
        <f t="shared" si="12"/>
        <v>0.96943433675157142</v>
      </c>
      <c r="AU12" s="6">
        <f t="shared" si="13"/>
        <v>1.0616504283285029</v>
      </c>
      <c r="AV12" s="6">
        <f t="shared" si="14"/>
        <v>1.0448942878007943</v>
      </c>
      <c r="AW12" s="6">
        <f t="shared" si="15"/>
        <v>1.0277475220564209</v>
      </c>
      <c r="AX12" s="6">
        <f t="shared" si="16"/>
        <v>1.1045600850958019</v>
      </c>
      <c r="AY12" s="6">
        <f t="shared" si="17"/>
        <v>1.0670640112419441</v>
      </c>
      <c r="AZ12" s="6">
        <f t="shared" si="18"/>
        <v>1.0611902405439133</v>
      </c>
      <c r="BA12" s="6">
        <f t="shared" si="19"/>
        <v>1.0511953567644756</v>
      </c>
      <c r="BB12" s="6">
        <f t="shared" si="20"/>
        <v>1.04632422386741</v>
      </c>
      <c r="BC12" s="6">
        <f t="shared" si="21"/>
        <v>1.0029340047181969</v>
      </c>
      <c r="BD12" s="6">
        <f t="shared" si="22"/>
        <v>1.0020895978798225</v>
      </c>
      <c r="BE12" s="6">
        <f t="shared" si="23"/>
        <v>1.0229653871502919</v>
      </c>
      <c r="BF12" s="6">
        <f t="shared" si="24"/>
        <v>1.6589722638340367</v>
      </c>
      <c r="BG12" s="6">
        <f t="shared" si="25"/>
        <v>0.99027590906708141</v>
      </c>
      <c r="BH12" s="6">
        <f t="shared" si="26"/>
        <v>1.0365033360340619</v>
      </c>
      <c r="BI12" s="6">
        <f t="shared" si="27"/>
        <v>1.0226536847865741</v>
      </c>
      <c r="BJ12" s="6">
        <f t="shared" si="28"/>
        <v>1.0428349258172531</v>
      </c>
      <c r="BK12" s="6">
        <f t="shared" si="29"/>
        <v>2.3723058471309448E-2</v>
      </c>
      <c r="BM12" s="3">
        <v>40</v>
      </c>
      <c r="BN12" s="6">
        <v>441.79199999999997</v>
      </c>
      <c r="BO12" s="6">
        <v>414.30200000000002</v>
      </c>
      <c r="BP12" s="6">
        <v>427.303</v>
      </c>
      <c r="BQ12" s="6">
        <v>471.43099999999998</v>
      </c>
      <c r="BR12" s="6">
        <v>843.62099999999998</v>
      </c>
      <c r="BS12" s="6">
        <v>607.29499999999996</v>
      </c>
      <c r="BT12" s="6">
        <v>459.298</v>
      </c>
      <c r="BU12" s="6">
        <v>744.33500000000004</v>
      </c>
      <c r="BV12" s="6">
        <v>639.01400000000001</v>
      </c>
      <c r="BW12" s="6">
        <v>799.20399999999995</v>
      </c>
      <c r="BX12" s="6">
        <v>430.18799999999999</v>
      </c>
      <c r="BY12" s="6">
        <v>419.98399999999998</v>
      </c>
      <c r="BZ12" s="6">
        <v>399.62299999999999</v>
      </c>
      <c r="CA12" s="6">
        <v>308.113</v>
      </c>
      <c r="CB12" s="6">
        <v>70.882999999999996</v>
      </c>
      <c r="CC12" s="6">
        <v>208.27</v>
      </c>
      <c r="CD12" s="6">
        <v>79.680000000000007</v>
      </c>
      <c r="CE12" s="6">
        <v>194.23599999999999</v>
      </c>
      <c r="CF12" s="6">
        <v>61.191000000000003</v>
      </c>
      <c r="CG12" s="6">
        <v>570.44100000000003</v>
      </c>
      <c r="CH12" s="6">
        <v>522.25199999999995</v>
      </c>
      <c r="CI12" s="6">
        <v>998.18399999999997</v>
      </c>
      <c r="CJ12" s="6">
        <v>823.18299999999999</v>
      </c>
      <c r="CL12" s="3">
        <v>40</v>
      </c>
      <c r="CM12" s="6">
        <f>BN12/D$9</f>
        <v>3.6082620733589787</v>
      </c>
      <c r="CN12" s="6">
        <f>BO12/E$9</f>
        <v>2.8468298850416751</v>
      </c>
      <c r="CO12" s="6">
        <f>BP12/F$9</f>
        <v>2.0323567181926276</v>
      </c>
      <c r="CP12" s="6">
        <f>BQ12/G$9</f>
        <v>2.0256737478945377</v>
      </c>
      <c r="CQ12" s="6">
        <f>BR12/H$9</f>
        <v>4.4892321773511208</v>
      </c>
      <c r="CR12" s="6">
        <f>BS12/I$9</f>
        <v>3.1215208351537642</v>
      </c>
      <c r="CS12" s="6">
        <f>BT12/J$9</f>
        <v>2.5631326941750285</v>
      </c>
      <c r="CT12" s="6">
        <f>BU12/K$9</f>
        <v>3.4020210976635346</v>
      </c>
      <c r="CU12" s="6">
        <f>BV12/L$9</f>
        <v>3.3766314743772656</v>
      </c>
      <c r="CV12" s="6">
        <f>BW12/M$9</f>
        <v>2.2813086059595746</v>
      </c>
      <c r="CW12" s="6">
        <f>BX12/N$9</f>
        <v>3.2272652252847003</v>
      </c>
      <c r="CX12" s="6">
        <f>BY12/O$9</f>
        <v>2.7157766770559859</v>
      </c>
      <c r="CY12" s="6">
        <f>BZ12/P$9</f>
        <v>8.8129451979270037</v>
      </c>
      <c r="CZ12" s="6">
        <f>CA12/Q$9</f>
        <v>1.6476102371046919</v>
      </c>
      <c r="DA12" s="6">
        <f>CB12/R$9</f>
        <v>0.63127193060577447</v>
      </c>
      <c r="DB12" s="6">
        <f>CC12/S$9</f>
        <v>5.671223178303018</v>
      </c>
      <c r="DC12" s="6">
        <f>CD12/T$9</f>
        <v>1.1007197226097889</v>
      </c>
      <c r="DD12" s="6">
        <f>CE12/U$9</f>
        <v>4.7060134709502348</v>
      </c>
      <c r="DE12" s="6">
        <f>CF12/V$9</f>
        <v>0.37615953477221176</v>
      </c>
      <c r="DF12" s="6">
        <f>CG12/W$9</f>
        <v>5.2553411027684369</v>
      </c>
      <c r="DG12" s="6">
        <f>CH12/X$9</f>
        <v>7.9555799287085271</v>
      </c>
      <c r="DH12" s="6">
        <f>CI12/Y$9</f>
        <v>9.8941775865828756</v>
      </c>
      <c r="DI12" s="6">
        <f>CJ12/Z$9</f>
        <v>13.984727248016581</v>
      </c>
      <c r="DJ12" s="6">
        <f t="shared" si="30"/>
        <v>4.1619904499938238</v>
      </c>
      <c r="DK12" s="6">
        <f t="shared" si="31"/>
        <v>0.68033643395012744</v>
      </c>
    </row>
    <row r="13" spans="2:115" x14ac:dyDescent="0.3">
      <c r="C13" s="5">
        <v>45</v>
      </c>
      <c r="D13" s="4">
        <v>119.23</v>
      </c>
      <c r="E13" s="4">
        <v>147.80099999999999</v>
      </c>
      <c r="F13" s="4">
        <v>215.40199999999999</v>
      </c>
      <c r="G13" s="4">
        <v>244.14500000000001</v>
      </c>
      <c r="H13" s="4">
        <v>198.43299999999999</v>
      </c>
      <c r="I13" s="4">
        <v>200.36</v>
      </c>
      <c r="J13" s="4">
        <v>176.34299999999999</v>
      </c>
      <c r="K13" s="4">
        <v>224.78</v>
      </c>
      <c r="L13" s="4">
        <v>185.79</v>
      </c>
      <c r="M13" s="4">
        <v>340.78</v>
      </c>
      <c r="N13" s="4">
        <v>130.95400000000001</v>
      </c>
      <c r="O13" s="4">
        <v>160.49600000000001</v>
      </c>
      <c r="P13" s="4">
        <v>43.853000000000002</v>
      </c>
      <c r="Q13" s="4">
        <v>201.29300000000001</v>
      </c>
      <c r="R13" s="4">
        <v>122.69</v>
      </c>
      <c r="S13" s="4">
        <v>38.243000000000002</v>
      </c>
      <c r="T13" s="4">
        <v>82.206000000000003</v>
      </c>
      <c r="U13" s="4">
        <v>44.280999999999999</v>
      </c>
      <c r="V13" s="4">
        <v>169.96700000000001</v>
      </c>
      <c r="W13" s="4">
        <v>115.384</v>
      </c>
      <c r="X13" s="4">
        <v>70.543000000000006</v>
      </c>
      <c r="Y13" s="4">
        <v>104.661</v>
      </c>
      <c r="Z13" s="4">
        <v>56.017000000000003</v>
      </c>
      <c r="AA13" s="4">
        <v>86.131</v>
      </c>
      <c r="AB13" s="4">
        <v>80.718999999999994</v>
      </c>
      <c r="AC13" s="4">
        <v>112.916</v>
      </c>
      <c r="AD13" s="4">
        <v>191.69399999999999</v>
      </c>
      <c r="AE13" s="4">
        <v>90.084999999999994</v>
      </c>
      <c r="AG13" s="3">
        <v>45</v>
      </c>
      <c r="AH13" s="6">
        <f t="shared" si="0"/>
        <v>0.97379103063566352</v>
      </c>
      <c r="AI13" s="6">
        <f t="shared" si="1"/>
        <v>1.0155980512742988</v>
      </c>
      <c r="AJ13" s="6">
        <f t="shared" si="2"/>
        <v>1.0245041617122472</v>
      </c>
      <c r="AK13" s="6">
        <f t="shared" si="3"/>
        <v>1.0490572685710358</v>
      </c>
      <c r="AL13" s="6">
        <f t="shared" si="4"/>
        <v>1.05593839964666</v>
      </c>
      <c r="AM13" s="6">
        <f t="shared" si="5"/>
        <v>1.0298584946877685</v>
      </c>
      <c r="AN13" s="6">
        <f t="shared" si="6"/>
        <v>0.98408986908043794</v>
      </c>
      <c r="AO13" s="6">
        <f t="shared" si="7"/>
        <v>1.0273684595414823</v>
      </c>
      <c r="AP13" s="6">
        <f t="shared" si="8"/>
        <v>0.98173805522970092</v>
      </c>
      <c r="AQ13" s="6">
        <f t="shared" si="9"/>
        <v>0.97274831800003991</v>
      </c>
      <c r="AR13" s="6">
        <f t="shared" si="10"/>
        <v>0.98241534006511733</v>
      </c>
      <c r="AS13" s="6">
        <f t="shared" si="11"/>
        <v>1.0378283305096803</v>
      </c>
      <c r="AT13" s="6">
        <f t="shared" si="12"/>
        <v>0.96709670305436102</v>
      </c>
      <c r="AU13" s="6">
        <f t="shared" si="13"/>
        <v>1.0763986182261531</v>
      </c>
      <c r="AV13" s="6">
        <f t="shared" si="14"/>
        <v>1.0926562527830717</v>
      </c>
      <c r="AW13" s="6">
        <f t="shared" si="15"/>
        <v>1.0413625966670299</v>
      </c>
      <c r="AX13" s="6">
        <f t="shared" si="16"/>
        <v>1.1356145270690299</v>
      </c>
      <c r="AY13" s="6">
        <f t="shared" si="17"/>
        <v>1.0728545815767796</v>
      </c>
      <c r="AZ13" s="6">
        <f t="shared" si="18"/>
        <v>1.0448384181763415</v>
      </c>
      <c r="BA13" s="6">
        <f t="shared" si="19"/>
        <v>1.0630061264913169</v>
      </c>
      <c r="BB13" s="6">
        <f t="shared" si="20"/>
        <v>1.0745970813149317</v>
      </c>
      <c r="BC13" s="6">
        <f t="shared" si="21"/>
        <v>1.037418472335111</v>
      </c>
      <c r="BD13" s="6">
        <f t="shared" si="22"/>
        <v>0.95165044255304698</v>
      </c>
      <c r="BE13" s="6">
        <f t="shared" si="23"/>
        <v>0.97873911956546444</v>
      </c>
      <c r="BF13" s="6">
        <f t="shared" si="24"/>
        <v>1.8321076762449497</v>
      </c>
      <c r="BG13" s="6">
        <f t="shared" si="25"/>
        <v>0.98652780932743889</v>
      </c>
      <c r="BH13" s="6">
        <f t="shared" si="26"/>
        <v>1.0423760610328383</v>
      </c>
      <c r="BI13" s="6">
        <f t="shared" si="27"/>
        <v>1.0270544509303172</v>
      </c>
      <c r="BJ13" s="6">
        <f t="shared" si="28"/>
        <v>1.055686954153654</v>
      </c>
      <c r="BK13" s="6">
        <f t="shared" si="29"/>
        <v>2.9918520271284697E-2</v>
      </c>
      <c r="BM13" s="3">
        <v>45</v>
      </c>
      <c r="BN13" s="6">
        <v>489.30200000000002</v>
      </c>
      <c r="BO13" s="6">
        <v>460.12599999999998</v>
      </c>
      <c r="BP13" s="6">
        <v>596.39200000000005</v>
      </c>
      <c r="BQ13" s="6">
        <v>523.68899999999996</v>
      </c>
      <c r="BR13" s="6">
        <v>810.91399999999999</v>
      </c>
      <c r="BS13" s="6">
        <v>710.23500000000001</v>
      </c>
      <c r="BT13" s="6">
        <v>422.93200000000002</v>
      </c>
      <c r="BU13" s="6">
        <v>728.56</v>
      </c>
      <c r="BV13" s="6">
        <v>619.95899999999995</v>
      </c>
      <c r="BW13" s="6">
        <v>782.04499999999996</v>
      </c>
      <c r="BX13" s="6">
        <v>421.601</v>
      </c>
      <c r="BY13" s="6">
        <v>448.13400000000001</v>
      </c>
      <c r="BZ13" s="6">
        <v>371.315</v>
      </c>
      <c r="CA13" s="6">
        <v>301.68</v>
      </c>
      <c r="CB13" s="6">
        <v>66.174000000000007</v>
      </c>
      <c r="CC13" s="6">
        <v>196.55699999999999</v>
      </c>
      <c r="CD13" s="6">
        <v>73.405000000000001</v>
      </c>
      <c r="CE13" s="6">
        <v>184.74</v>
      </c>
      <c r="CF13" s="6">
        <v>58.582000000000001</v>
      </c>
      <c r="CG13" s="6">
        <v>539.53300000000002</v>
      </c>
      <c r="CH13" s="6">
        <v>492.24</v>
      </c>
      <c r="CI13" s="6">
        <v>982.18600000000004</v>
      </c>
      <c r="CJ13" s="6">
        <v>797.93899999999996</v>
      </c>
      <c r="CL13" s="3">
        <v>45</v>
      </c>
      <c r="CM13" s="6">
        <f>BN13/D$9</f>
        <v>3.996292031133871</v>
      </c>
      <c r="CN13" s="6">
        <f>BO13/E$9</f>
        <v>3.1617043791357164</v>
      </c>
      <c r="CO13" s="6">
        <f>BP13/F$9</f>
        <v>2.83658501783591</v>
      </c>
      <c r="CP13" s="6">
        <f>BQ13/G$9</f>
        <v>2.2502191399401874</v>
      </c>
      <c r="CQ13" s="6">
        <f>BR13/H$9</f>
        <v>4.315185636517473</v>
      </c>
      <c r="CR13" s="6">
        <f>BS13/I$9</f>
        <v>3.6506365940036294</v>
      </c>
      <c r="CS13" s="6">
        <f>BT13/J$9</f>
        <v>2.3601906313827477</v>
      </c>
      <c r="CT13" s="6">
        <f>BU13/K$9</f>
        <v>3.3299206552341949</v>
      </c>
      <c r="CU13" s="6">
        <f>BV13/L$9</f>
        <v>3.2759424241463488</v>
      </c>
      <c r="CV13" s="6">
        <f>BW13/M$9</f>
        <v>2.2323286529442492</v>
      </c>
      <c r="CW13" s="6">
        <f>BX13/N$9</f>
        <v>3.1628456540983358</v>
      </c>
      <c r="CX13" s="6">
        <f>BY13/O$9</f>
        <v>2.8978053101923105</v>
      </c>
      <c r="CY13" s="6">
        <f>BZ13/P$9</f>
        <v>8.1886646818833384</v>
      </c>
      <c r="CZ13" s="6">
        <f>CA13/Q$9</f>
        <v>1.6132102713281926</v>
      </c>
      <c r="DA13" s="6">
        <f>CB13/R$9</f>
        <v>0.5893343782840248</v>
      </c>
      <c r="DB13" s="6">
        <f>CC13/S$9</f>
        <v>5.3522764404748937</v>
      </c>
      <c r="DC13" s="6">
        <f>CD13/T$9</f>
        <v>1.0140352816035587</v>
      </c>
      <c r="DD13" s="6">
        <f>CE13/U$9</f>
        <v>4.4759412705335082</v>
      </c>
      <c r="DE13" s="6">
        <f>CF13/V$9</f>
        <v>0.36012122478837916</v>
      </c>
      <c r="DF13" s="6">
        <f>CG13/W$9</f>
        <v>4.9705928416785667</v>
      </c>
      <c r="DG13" s="6">
        <f>CH13/X$9</f>
        <v>7.4984005118362127</v>
      </c>
      <c r="DH13" s="6">
        <f>CI13/Y$9</f>
        <v>9.7356025613068216</v>
      </c>
      <c r="DI13" s="6">
        <f>CJ13/Z$9</f>
        <v>13.555867013234119</v>
      </c>
      <c r="DJ13" s="6">
        <f t="shared" si="30"/>
        <v>4.1227696784137651</v>
      </c>
      <c r="DK13" s="6">
        <f t="shared" si="31"/>
        <v>0.64449952191123228</v>
      </c>
    </row>
    <row r="14" spans="2:115" x14ac:dyDescent="0.3">
      <c r="C14" s="5">
        <v>50</v>
      </c>
      <c r="D14" s="4">
        <v>117.02</v>
      </c>
      <c r="E14" s="4">
        <v>147.422</v>
      </c>
      <c r="F14" s="4">
        <v>212.679</v>
      </c>
      <c r="G14" s="4">
        <v>242.87299999999999</v>
      </c>
      <c r="H14" s="4">
        <v>194.45500000000001</v>
      </c>
      <c r="I14" s="4">
        <v>199.34200000000001</v>
      </c>
      <c r="J14" s="4">
        <v>178.48099999999999</v>
      </c>
      <c r="K14" s="4">
        <v>223.85300000000001</v>
      </c>
      <c r="L14" s="4">
        <v>184.14599999999999</v>
      </c>
      <c r="M14" s="4">
        <v>339.291</v>
      </c>
      <c r="N14" s="4">
        <v>131.62299999999999</v>
      </c>
      <c r="O14" s="4">
        <v>158.69200000000001</v>
      </c>
      <c r="P14" s="4">
        <v>45.994</v>
      </c>
      <c r="Q14" s="4">
        <v>204.364</v>
      </c>
      <c r="R14" s="4">
        <v>125.07299999999999</v>
      </c>
      <c r="S14" s="4">
        <v>39.063000000000002</v>
      </c>
      <c r="T14" s="4">
        <v>83.137</v>
      </c>
      <c r="U14" s="4">
        <v>43.898000000000003</v>
      </c>
      <c r="V14" s="4">
        <v>169.98</v>
      </c>
      <c r="W14" s="4">
        <v>117.372</v>
      </c>
      <c r="X14" s="4">
        <v>72.481999999999999</v>
      </c>
      <c r="Y14" s="4">
        <v>103.122</v>
      </c>
      <c r="Z14" s="4">
        <v>54.667999999999999</v>
      </c>
      <c r="AA14" s="4">
        <v>85.594999999999999</v>
      </c>
      <c r="AB14" s="4">
        <v>85.741</v>
      </c>
      <c r="AC14" s="4">
        <v>107.509</v>
      </c>
      <c r="AD14" s="4">
        <v>192.59299999999999</v>
      </c>
      <c r="AE14" s="4">
        <v>93.188999999999993</v>
      </c>
      <c r="AG14" s="3">
        <v>50</v>
      </c>
      <c r="AH14" s="6">
        <f t="shared" si="0"/>
        <v>0.95574122624327218</v>
      </c>
      <c r="AI14" s="6">
        <f t="shared" si="1"/>
        <v>1.0129937951364314</v>
      </c>
      <c r="AJ14" s="6">
        <f t="shared" si="2"/>
        <v>1.0115529131985732</v>
      </c>
      <c r="AK14" s="6">
        <f t="shared" si="3"/>
        <v>1.0435916606510605</v>
      </c>
      <c r="AL14" s="6">
        <f t="shared" si="4"/>
        <v>1.0347699299173589</v>
      </c>
      <c r="AM14" s="6">
        <f t="shared" si="5"/>
        <v>1.024625933559838</v>
      </c>
      <c r="AN14" s="6">
        <f t="shared" si="6"/>
        <v>0.99602107213411162</v>
      </c>
      <c r="AO14" s="6">
        <f t="shared" si="7"/>
        <v>1.0231315587407217</v>
      </c>
      <c r="AP14" s="6">
        <f t="shared" si="8"/>
        <v>0.97305094955771843</v>
      </c>
      <c r="AQ14" s="6">
        <f t="shared" si="9"/>
        <v>0.96849800329406521</v>
      </c>
      <c r="AR14" s="6">
        <f t="shared" si="10"/>
        <v>0.98743417005506451</v>
      </c>
      <c r="AS14" s="6">
        <f t="shared" si="11"/>
        <v>1.0261629786738746</v>
      </c>
      <c r="AT14" s="6">
        <f t="shared" si="12"/>
        <v>1.0143124931083913</v>
      </c>
      <c r="AU14" s="6">
        <f t="shared" si="13"/>
        <v>1.0928205512122606</v>
      </c>
      <c r="AV14" s="6">
        <f t="shared" si="14"/>
        <v>1.1138788450919972</v>
      </c>
      <c r="AW14" s="6">
        <f t="shared" si="15"/>
        <v>1.0636913190284285</v>
      </c>
      <c r="AX14" s="6">
        <f t="shared" si="16"/>
        <v>1.1484755971211096</v>
      </c>
      <c r="AY14" s="6">
        <f t="shared" si="17"/>
        <v>1.0635751320443863</v>
      </c>
      <c r="AZ14" s="6">
        <f t="shared" si="18"/>
        <v>1.0449183330976868</v>
      </c>
      <c r="BA14" s="6">
        <f t="shared" si="19"/>
        <v>1.081321111059929</v>
      </c>
      <c r="BB14" s="6">
        <f t="shared" si="20"/>
        <v>1.1041342960728757</v>
      </c>
      <c r="BC14" s="6">
        <f t="shared" si="21"/>
        <v>1.0221636302361081</v>
      </c>
      <c r="BD14" s="6">
        <f t="shared" si="22"/>
        <v>0.92873282027759374</v>
      </c>
      <c r="BE14" s="6">
        <f t="shared" si="23"/>
        <v>0.97264834890116136</v>
      </c>
      <c r="BF14" s="6">
        <f t="shared" si="24"/>
        <v>1.9460937854646148</v>
      </c>
      <c r="BG14" s="6">
        <f t="shared" si="25"/>
        <v>0.93928777368117566</v>
      </c>
      <c r="BH14" s="6">
        <f t="shared" si="26"/>
        <v>1.0472645608234865</v>
      </c>
      <c r="BI14" s="6">
        <f t="shared" si="27"/>
        <v>1.0624429952572052</v>
      </c>
      <c r="BJ14" s="6">
        <f t="shared" si="28"/>
        <v>1.0608334208443035</v>
      </c>
      <c r="BK14" s="6">
        <f t="shared" si="29"/>
        <v>3.4274545202987686E-2</v>
      </c>
      <c r="BM14" s="3">
        <v>50</v>
      </c>
      <c r="BN14" s="6">
        <v>516.61300000000006</v>
      </c>
      <c r="BO14" s="6">
        <v>444.35300000000001</v>
      </c>
      <c r="BP14" s="6">
        <v>566.26499999999999</v>
      </c>
      <c r="BQ14" s="6">
        <v>504.67399999999998</v>
      </c>
      <c r="BR14" s="6">
        <v>780.78300000000002</v>
      </c>
      <c r="BS14" s="6">
        <v>683.83500000000004</v>
      </c>
      <c r="BT14" s="6">
        <v>380.02600000000001</v>
      </c>
      <c r="BU14" s="6">
        <v>686.88</v>
      </c>
      <c r="BV14" s="6">
        <v>603.48500000000001</v>
      </c>
      <c r="BW14" s="6">
        <v>742.26099999999997</v>
      </c>
      <c r="BX14" s="6">
        <v>399.54899999999998</v>
      </c>
      <c r="BY14" s="6">
        <v>417.678</v>
      </c>
      <c r="BZ14" s="6">
        <v>346.71199999999999</v>
      </c>
      <c r="CA14" s="6">
        <v>294.95100000000002</v>
      </c>
      <c r="CB14" s="6">
        <v>59.396999999999998</v>
      </c>
      <c r="CC14" s="6">
        <v>185.358</v>
      </c>
      <c r="CD14" s="6">
        <v>68.512</v>
      </c>
      <c r="CE14" s="6">
        <v>178.40899999999999</v>
      </c>
      <c r="CF14" s="6">
        <v>55.302999999999997</v>
      </c>
      <c r="CG14" s="6">
        <v>513.72199999999998</v>
      </c>
      <c r="CH14" s="6">
        <v>460.42500000000001</v>
      </c>
      <c r="CI14" s="6">
        <v>930.10799999999995</v>
      </c>
      <c r="CJ14" s="6">
        <v>747.04100000000005</v>
      </c>
      <c r="CL14" s="3">
        <v>50</v>
      </c>
      <c r="CM14" s="6">
        <f>BN14/D$9</f>
        <v>4.2193500436952283</v>
      </c>
      <c r="CN14" s="6">
        <f>BO14/E$9</f>
        <v>3.0533219726381322</v>
      </c>
      <c r="CO14" s="6">
        <f>BP14/F$9</f>
        <v>2.6932936979785969</v>
      </c>
      <c r="CP14" s="6">
        <f>BQ14/G$9</f>
        <v>2.1685143171427588</v>
      </c>
      <c r="CQ14" s="6">
        <f>BR14/H$9</f>
        <v>4.1548469835728845</v>
      </c>
      <c r="CR14" s="6">
        <f>BS14/I$9</f>
        <v>3.5149395274246862</v>
      </c>
      <c r="CS14" s="6">
        <f>BT14/J$9</f>
        <v>2.1207518108865253</v>
      </c>
      <c r="CT14" s="6">
        <f>BU14/K$9</f>
        <v>3.1394200884858678</v>
      </c>
      <c r="CU14" s="6">
        <f>BV14/L$9</f>
        <v>3.1888917070902423</v>
      </c>
      <c r="CV14" s="6">
        <f>BW14/M$9</f>
        <v>2.1187661813106038</v>
      </c>
      <c r="CW14" s="6">
        <f>BX14/N$9</f>
        <v>2.9974118141307446</v>
      </c>
      <c r="CX14" s="6">
        <f>BY14/O$9</f>
        <v>2.70086520181576</v>
      </c>
      <c r="CY14" s="6">
        <f>BZ14/P$9</f>
        <v>7.6460910795015984</v>
      </c>
      <c r="CZ14" s="6">
        <f>CA14/Q$9</f>
        <v>1.57722746863737</v>
      </c>
      <c r="DA14" s="6">
        <f>CB14/R$9</f>
        <v>0.52897957002653939</v>
      </c>
      <c r="DB14" s="6">
        <f>CC14/S$9</f>
        <v>5.0473259993464774</v>
      </c>
      <c r="DC14" s="6">
        <f>CD14/T$9</f>
        <v>0.9464421389990193</v>
      </c>
      <c r="DD14" s="6">
        <f>CE14/U$9</f>
        <v>4.3225517274797687</v>
      </c>
      <c r="DE14" s="6">
        <f>CF14/V$9</f>
        <v>0.33996422270444387</v>
      </c>
      <c r="DF14" s="6">
        <f>CG14/W$9</f>
        <v>4.732802063660233</v>
      </c>
      <c r="DG14" s="6">
        <f>CH14/X$9</f>
        <v>7.0137555982085731</v>
      </c>
      <c r="DH14" s="6">
        <f>CI14/Y$9</f>
        <v>9.2193961501100254</v>
      </c>
      <c r="DI14" s="6">
        <f>CJ14/Z$9</f>
        <v>12.691181217403123</v>
      </c>
      <c r="DJ14" s="6">
        <f t="shared" si="30"/>
        <v>3.9189604600977916</v>
      </c>
      <c r="DK14" s="6">
        <f t="shared" si="31"/>
        <v>0.60434467227236821</v>
      </c>
    </row>
    <row r="15" spans="2:115" x14ac:dyDescent="0.3">
      <c r="C15" s="5">
        <v>55</v>
      </c>
      <c r="D15" s="4">
        <v>120.059</v>
      </c>
      <c r="E15" s="4">
        <v>147.64099999999999</v>
      </c>
      <c r="F15" s="4">
        <v>209.97</v>
      </c>
      <c r="G15" s="4">
        <v>240.28399999999999</v>
      </c>
      <c r="H15" s="4">
        <v>197.28700000000001</v>
      </c>
      <c r="I15" s="4">
        <v>199.572</v>
      </c>
      <c r="J15" s="4">
        <v>178.624</v>
      </c>
      <c r="K15" s="4">
        <v>227.52099999999999</v>
      </c>
      <c r="L15" s="4">
        <v>188.21600000000001</v>
      </c>
      <c r="M15" s="4">
        <v>336.654</v>
      </c>
      <c r="N15" s="4">
        <v>125.501</v>
      </c>
      <c r="O15" s="4">
        <v>161.333</v>
      </c>
      <c r="P15" s="4">
        <v>46.834000000000003</v>
      </c>
      <c r="Q15" s="4">
        <v>204.05</v>
      </c>
      <c r="R15" s="4">
        <v>128.018</v>
      </c>
      <c r="S15" s="4">
        <v>39.052999999999997</v>
      </c>
      <c r="T15" s="4">
        <v>84.375</v>
      </c>
      <c r="U15" s="4">
        <v>43.994</v>
      </c>
      <c r="V15" s="4">
        <v>166.941</v>
      </c>
      <c r="W15" s="4">
        <v>115.07899999999999</v>
      </c>
      <c r="X15" s="4">
        <v>74.084999999999994</v>
      </c>
      <c r="Y15" s="4">
        <v>103.854</v>
      </c>
      <c r="Z15" s="4">
        <v>55.642000000000003</v>
      </c>
      <c r="AA15" s="4">
        <v>84.304000000000002</v>
      </c>
      <c r="AB15" s="4">
        <v>100.261</v>
      </c>
      <c r="AC15" s="4">
        <v>106.84699999999999</v>
      </c>
      <c r="AD15" s="4">
        <v>193.16399999999999</v>
      </c>
      <c r="AE15" s="4">
        <v>91.406000000000006</v>
      </c>
      <c r="AG15" s="3">
        <v>55</v>
      </c>
      <c r="AH15" s="6">
        <f t="shared" si="0"/>
        <v>0.98056174911588634</v>
      </c>
      <c r="AI15" s="6">
        <f t="shared" si="1"/>
        <v>1.0144986291580487</v>
      </c>
      <c r="AJ15" s="6">
        <f t="shared" si="2"/>
        <v>0.99866825208085608</v>
      </c>
      <c r="AK15" s="6">
        <f t="shared" si="3"/>
        <v>1.032467086040356</v>
      </c>
      <c r="AL15" s="6">
        <f t="shared" si="4"/>
        <v>1.0498400923792446</v>
      </c>
      <c r="AM15" s="6">
        <f t="shared" si="5"/>
        <v>1.0258081428520029</v>
      </c>
      <c r="AN15" s="6">
        <f t="shared" si="6"/>
        <v>0.99681908992488588</v>
      </c>
      <c r="AO15" s="6">
        <f t="shared" si="7"/>
        <v>1.0398963399027386</v>
      </c>
      <c r="AP15" s="6">
        <f t="shared" si="8"/>
        <v>0.99455734863616663</v>
      </c>
      <c r="AQ15" s="6">
        <f t="shared" si="9"/>
        <v>0.96097075018482736</v>
      </c>
      <c r="AR15" s="6">
        <f t="shared" si="10"/>
        <v>0.94150699935482907</v>
      </c>
      <c r="AS15" s="6">
        <f t="shared" si="11"/>
        <v>1.0432406916441421</v>
      </c>
      <c r="AT15" s="6">
        <f t="shared" si="12"/>
        <v>1.0328371375013785</v>
      </c>
      <c r="AU15" s="6">
        <f t="shared" si="13"/>
        <v>1.0911414607017957</v>
      </c>
      <c r="AV15" s="6">
        <f t="shared" si="14"/>
        <v>1.1401065137238837</v>
      </c>
      <c r="AW15" s="6">
        <f t="shared" si="15"/>
        <v>1.0634190175362161</v>
      </c>
      <c r="AX15" s="6">
        <f t="shared" si="16"/>
        <v>1.1655776430120599</v>
      </c>
      <c r="AY15" s="6">
        <f t="shared" si="17"/>
        <v>1.0659010515094247</v>
      </c>
      <c r="AZ15" s="6">
        <f t="shared" si="18"/>
        <v>1.026236683407818</v>
      </c>
      <c r="BA15" s="6">
        <f t="shared" si="19"/>
        <v>1.0601962319775207</v>
      </c>
      <c r="BB15" s="6">
        <f t="shared" si="20"/>
        <v>1.1285531487066995</v>
      </c>
      <c r="BC15" s="6">
        <f t="shared" si="21"/>
        <v>1.0294193446067839</v>
      </c>
      <c r="BD15" s="6">
        <f t="shared" si="22"/>
        <v>0.9452797173096853</v>
      </c>
      <c r="BE15" s="6">
        <f t="shared" si="23"/>
        <v>0.95797822776755082</v>
      </c>
      <c r="BF15" s="6">
        <f t="shared" si="24"/>
        <v>2.2756593581188431</v>
      </c>
      <c r="BG15" s="6">
        <f t="shared" si="25"/>
        <v>0.93350399273095808</v>
      </c>
      <c r="BH15" s="6">
        <f t="shared" si="26"/>
        <v>1.0503694922811728</v>
      </c>
      <c r="BI15" s="6">
        <f t="shared" si="27"/>
        <v>1.042115103976651</v>
      </c>
      <c r="BJ15" s="6">
        <f t="shared" si="28"/>
        <v>1.0745403320050868</v>
      </c>
      <c r="BK15" s="6">
        <f t="shared" si="29"/>
        <v>4.5787685680291949E-2</v>
      </c>
      <c r="BM15" s="3">
        <v>55</v>
      </c>
      <c r="BN15" s="6">
        <v>495.017</v>
      </c>
      <c r="BO15" s="6">
        <v>425.72199999999998</v>
      </c>
      <c r="BP15" s="6">
        <v>537.26</v>
      </c>
      <c r="BQ15" s="6">
        <v>487.339</v>
      </c>
      <c r="BR15" s="6">
        <v>748.42499999999995</v>
      </c>
      <c r="BS15" s="6">
        <v>652.78700000000003</v>
      </c>
      <c r="BT15" s="6">
        <v>350.81200000000001</v>
      </c>
      <c r="BU15" s="6">
        <v>659.053</v>
      </c>
      <c r="BV15" s="6">
        <v>589.34500000000003</v>
      </c>
      <c r="BW15" s="6">
        <v>707.61800000000005</v>
      </c>
      <c r="BX15" s="6">
        <v>381.99299999999999</v>
      </c>
      <c r="BY15" s="6">
        <v>391.084</v>
      </c>
      <c r="BZ15" s="6">
        <v>318.04500000000002</v>
      </c>
      <c r="CA15" s="6">
        <v>285.08499999999998</v>
      </c>
      <c r="CB15" s="6">
        <v>53.970999999999997</v>
      </c>
      <c r="CC15" s="6">
        <v>169.86600000000001</v>
      </c>
      <c r="CD15" s="6">
        <v>65.012</v>
      </c>
      <c r="CE15" s="6">
        <v>170.19800000000001</v>
      </c>
      <c r="CF15" s="6">
        <v>51.572000000000003</v>
      </c>
      <c r="CG15" s="6">
        <v>503.26799999999997</v>
      </c>
      <c r="CH15" s="6">
        <v>424.923</v>
      </c>
      <c r="CI15" s="6">
        <v>881.52200000000005</v>
      </c>
      <c r="CJ15" s="6">
        <v>684.90599999999995</v>
      </c>
      <c r="CL15" s="3">
        <v>55</v>
      </c>
      <c r="CM15" s="6">
        <f>BN15/D$9</f>
        <v>4.0429683352526569</v>
      </c>
      <c r="CN15" s="6">
        <f>BO15/E$9</f>
        <v>2.9253011385890288</v>
      </c>
      <c r="CO15" s="6">
        <f>BP15/F$9</f>
        <v>2.5553388822829963</v>
      </c>
      <c r="CP15" s="6">
        <f>BQ15/G$9</f>
        <v>2.0940282217868069</v>
      </c>
      <c r="CQ15" s="6">
        <f>BR15/H$9</f>
        <v>3.9826576061217214</v>
      </c>
      <c r="CR15" s="6">
        <f>BS15/I$9</f>
        <v>3.3553515530632074</v>
      </c>
      <c r="CS15" s="6">
        <f>BT15/J$9</f>
        <v>1.9577217987209394</v>
      </c>
      <c r="CT15" s="6">
        <f>BU15/K$9</f>
        <v>3.012235365095616</v>
      </c>
      <c r="CU15" s="6">
        <f>BV15/L$9</f>
        <v>3.1141741437071326</v>
      </c>
      <c r="CV15" s="6">
        <f>BW15/M$9</f>
        <v>2.0198785705926179</v>
      </c>
      <c r="CW15" s="6">
        <f>BX15/N$9</f>
        <v>2.8657069123317678</v>
      </c>
      <c r="CX15" s="6">
        <f>BY15/O$9</f>
        <v>2.5288982579568824</v>
      </c>
      <c r="CY15" s="6">
        <f>BZ15/P$9</f>
        <v>7.0138934832947406</v>
      </c>
      <c r="CZ15" s="6">
        <f>CA15/Q$9</f>
        <v>1.5244698031079216</v>
      </c>
      <c r="DA15" s="6">
        <f>CB15/R$9</f>
        <v>0.48065653776962397</v>
      </c>
      <c r="DB15" s="6">
        <f>CC15/S$9</f>
        <v>4.6254765276113723</v>
      </c>
      <c r="DC15" s="6">
        <f>CD15/T$9</f>
        <v>0.89809225158518569</v>
      </c>
      <c r="DD15" s="6">
        <f>CE15/U$9</f>
        <v>4.1236129282356933</v>
      </c>
      <c r="DE15" s="6">
        <f>CF15/V$9</f>
        <v>0.31702864027834982</v>
      </c>
      <c r="DF15" s="6">
        <f>CG15/W$9</f>
        <v>4.6364917776037586</v>
      </c>
      <c r="DG15" s="6">
        <f>CH15/X$9</f>
        <v>6.4729458002010789</v>
      </c>
      <c r="DH15" s="6">
        <f>CI15/Y$9</f>
        <v>8.7378030648454708</v>
      </c>
      <c r="DI15" s="6">
        <f>CJ15/Z$9</f>
        <v>11.63559451607971</v>
      </c>
      <c r="DJ15" s="6">
        <f t="shared" si="30"/>
        <v>3.6921880920049683</v>
      </c>
      <c r="DK15" s="6">
        <f t="shared" si="31"/>
        <v>0.55680488185448485</v>
      </c>
    </row>
    <row r="16" spans="2:115" x14ac:dyDescent="0.3">
      <c r="C16" s="5">
        <v>60</v>
      </c>
      <c r="D16" s="4">
        <v>118.29300000000001</v>
      </c>
      <c r="E16" s="4">
        <v>147.102</v>
      </c>
      <c r="F16" s="4">
        <v>204.071</v>
      </c>
      <c r="G16" s="4">
        <v>228.381</v>
      </c>
      <c r="H16" s="4">
        <v>195.57900000000001</v>
      </c>
      <c r="I16" s="4">
        <v>196.072</v>
      </c>
      <c r="J16" s="4">
        <v>178.94399999999999</v>
      </c>
      <c r="K16" s="4">
        <v>232.74100000000001</v>
      </c>
      <c r="L16" s="4">
        <v>184.60599999999999</v>
      </c>
      <c r="M16" s="4">
        <v>332.04199999999997</v>
      </c>
      <c r="N16" s="4">
        <v>122.45099999999999</v>
      </c>
      <c r="O16" s="4">
        <v>162.517</v>
      </c>
      <c r="P16" s="4">
        <v>48.454999999999998</v>
      </c>
      <c r="Q16" s="4">
        <v>204.655</v>
      </c>
      <c r="R16" s="4">
        <v>123.59699999999999</v>
      </c>
      <c r="S16" s="4">
        <v>39.409999999999997</v>
      </c>
      <c r="T16" s="4">
        <v>83.811000000000007</v>
      </c>
      <c r="U16" s="4">
        <v>45.747</v>
      </c>
      <c r="V16" s="4">
        <v>164.01400000000001</v>
      </c>
      <c r="W16" s="4">
        <v>116.596</v>
      </c>
      <c r="X16" s="4">
        <v>77.885000000000005</v>
      </c>
      <c r="Y16" s="4">
        <v>103.69</v>
      </c>
      <c r="Z16" s="4">
        <v>57.52</v>
      </c>
      <c r="AA16" s="4">
        <v>82.587000000000003</v>
      </c>
      <c r="AB16" s="4">
        <v>111.282</v>
      </c>
      <c r="AC16" s="4">
        <v>105.613</v>
      </c>
      <c r="AD16" s="4">
        <v>200.43899999999999</v>
      </c>
      <c r="AE16" s="4">
        <v>91.58</v>
      </c>
      <c r="AG16" s="3">
        <v>60</v>
      </c>
      <c r="AH16" s="6">
        <f t="shared" si="0"/>
        <v>0.96613824026658179</v>
      </c>
      <c r="AI16" s="6">
        <f t="shared" si="1"/>
        <v>1.0107949509039311</v>
      </c>
      <c r="AJ16" s="6">
        <f t="shared" si="2"/>
        <v>0.97061117717003564</v>
      </c>
      <c r="AK16" s="6">
        <f t="shared" si="3"/>
        <v>0.98132154274517891</v>
      </c>
      <c r="AL16" s="6">
        <f t="shared" si="4"/>
        <v>1.0407511667136724</v>
      </c>
      <c r="AM16" s="6">
        <f t="shared" si="5"/>
        <v>1.0078180014494915</v>
      </c>
      <c r="AN16" s="6">
        <f t="shared" si="6"/>
        <v>0.99860486400214288</v>
      </c>
      <c r="AO16" s="6">
        <f t="shared" si="7"/>
        <v>1.0637546162565359</v>
      </c>
      <c r="AP16" s="6">
        <f t="shared" si="8"/>
        <v>0.97548164822506145</v>
      </c>
      <c r="AQ16" s="6">
        <f t="shared" si="9"/>
        <v>0.94780590705255363</v>
      </c>
      <c r="AR16" s="6">
        <f t="shared" si="10"/>
        <v>0.91862593587300634</v>
      </c>
      <c r="AS16" s="6">
        <f t="shared" si="11"/>
        <v>1.05089688708405</v>
      </c>
      <c r="AT16" s="6">
        <f t="shared" si="12"/>
        <v>1.068585290550226</v>
      </c>
      <c r="AU16" s="6">
        <f t="shared" si="13"/>
        <v>1.0943766510165449</v>
      </c>
      <c r="AV16" s="6">
        <f t="shared" si="14"/>
        <v>1.1007338403719074</v>
      </c>
      <c r="AW16" s="6">
        <f t="shared" si="15"/>
        <v>1.0731401808081908</v>
      </c>
      <c r="AX16" s="6">
        <f t="shared" si="16"/>
        <v>1.1577864040116594</v>
      </c>
      <c r="AY16" s="6">
        <f t="shared" si="17"/>
        <v>1.1083733100741386</v>
      </c>
      <c r="AZ16" s="6">
        <f t="shared" si="18"/>
        <v>1.0082435315018474</v>
      </c>
      <c r="BA16" s="6">
        <f t="shared" si="19"/>
        <v>1.0741720023953198</v>
      </c>
      <c r="BB16" s="6">
        <f t="shared" si="20"/>
        <v>1.1864393870152028</v>
      </c>
      <c r="BC16" s="6">
        <f t="shared" si="21"/>
        <v>1.0277937473980532</v>
      </c>
      <c r="BD16" s="6">
        <f t="shared" si="22"/>
        <v>0.97718430932844069</v>
      </c>
      <c r="BE16" s="6">
        <f t="shared" si="23"/>
        <v>0.9384673075611919</v>
      </c>
      <c r="BF16" s="6">
        <f t="shared" si="24"/>
        <v>2.525806890916519</v>
      </c>
      <c r="BG16" s="6">
        <f t="shared" si="25"/>
        <v>0.92272274546121724</v>
      </c>
      <c r="BH16" s="6">
        <f t="shared" si="26"/>
        <v>1.0899288203979314</v>
      </c>
      <c r="BI16" s="6">
        <f t="shared" si="27"/>
        <v>1.044098869025903</v>
      </c>
      <c r="BJ16" s="6">
        <f t="shared" si="28"/>
        <v>1.0832306509134477</v>
      </c>
      <c r="BK16" s="6">
        <f t="shared" si="29"/>
        <v>5.4942056131165505E-2</v>
      </c>
      <c r="BM16" s="3">
        <v>60</v>
      </c>
      <c r="BN16" s="6">
        <v>481.21</v>
      </c>
      <c r="BO16" s="6">
        <v>414.89100000000002</v>
      </c>
      <c r="BP16" s="6">
        <v>515.99400000000003</v>
      </c>
      <c r="BQ16" s="6">
        <v>467.315</v>
      </c>
      <c r="BR16" s="6">
        <v>729.41600000000005</v>
      </c>
      <c r="BS16" s="6">
        <v>620.36199999999997</v>
      </c>
      <c r="BT16" s="6">
        <v>332.96800000000002</v>
      </c>
      <c r="BU16" s="6">
        <v>630.36900000000003</v>
      </c>
      <c r="BV16" s="6">
        <v>579.01199999999994</v>
      </c>
      <c r="BW16" s="6">
        <v>678.39200000000005</v>
      </c>
      <c r="BX16" s="6">
        <v>362.66699999999997</v>
      </c>
      <c r="BY16" s="6">
        <v>371.03300000000002</v>
      </c>
      <c r="BZ16" s="6">
        <v>285.79000000000002</v>
      </c>
      <c r="CA16" s="6">
        <v>278.73399999999998</v>
      </c>
      <c r="CB16" s="6">
        <v>48.645000000000003</v>
      </c>
      <c r="CC16" s="6">
        <v>156.42699999999999</v>
      </c>
      <c r="CD16" s="6">
        <v>60.082999999999998</v>
      </c>
      <c r="CE16" s="6">
        <v>163.19200000000001</v>
      </c>
      <c r="CF16" s="6">
        <v>52.316000000000003</v>
      </c>
      <c r="CG16" s="6">
        <v>489.95699999999999</v>
      </c>
      <c r="CH16" s="6">
        <v>397.06099999999998</v>
      </c>
      <c r="CI16" s="6">
        <v>838.26900000000001</v>
      </c>
      <c r="CJ16" s="6">
        <v>625.56600000000003</v>
      </c>
      <c r="CL16" s="3">
        <v>60</v>
      </c>
      <c r="CM16" s="6">
        <f>BN16/D$9</f>
        <v>3.9302019781278843</v>
      </c>
      <c r="CN16" s="6">
        <f>BO16/E$9</f>
        <v>2.850877132707121</v>
      </c>
      <c r="CO16" s="6">
        <f>BP16/F$9</f>
        <v>2.4541926278240194</v>
      </c>
      <c r="CP16" s="6">
        <f>BQ16/G$9</f>
        <v>2.0079878656629195</v>
      </c>
      <c r="CQ16" s="6">
        <f>BR16/H$9</f>
        <v>3.8815033977043552</v>
      </c>
      <c r="CR16" s="6">
        <f>BS16/I$9</f>
        <v>3.1886857430699407</v>
      </c>
      <c r="CS16" s="6">
        <f>BT16/J$9</f>
        <v>1.8581425717378932</v>
      </c>
      <c r="CT16" s="6">
        <f>BU16/K$9</f>
        <v>2.881133679476398</v>
      </c>
      <c r="CU16" s="6">
        <f>BV16/L$9</f>
        <v>3.0595732538600546</v>
      </c>
      <c r="CV16" s="6">
        <f>BW16/M$9</f>
        <v>1.9364536561555348</v>
      </c>
      <c r="CW16" s="6">
        <f>BX16/N$9</f>
        <v>2.7207234917253071</v>
      </c>
      <c r="CX16" s="6">
        <f>BY16/O$9</f>
        <v>2.3992408468372934</v>
      </c>
      <c r="CY16" s="6">
        <f>BZ16/P$9</f>
        <v>6.3025691917521236</v>
      </c>
      <c r="CZ16" s="6">
        <f>CA16/Q$9</f>
        <v>1.4905083259360661</v>
      </c>
      <c r="DA16" s="6">
        <f>CB16/R$9</f>
        <v>0.4332240884883245</v>
      </c>
      <c r="DB16" s="6">
        <f>CC16/S$9</f>
        <v>4.2595305522274263</v>
      </c>
      <c r="DC16" s="6">
        <f>CD16/T$9</f>
        <v>0.83000179585296108</v>
      </c>
      <c r="DD16" s="6">
        <f>CE16/U$9</f>
        <v>3.9538692639434028</v>
      </c>
      <c r="DE16" s="6">
        <f>CF16/V$9</f>
        <v>0.32160223269995636</v>
      </c>
      <c r="DF16" s="6">
        <f>CG16/W$9</f>
        <v>4.513860610806578</v>
      </c>
      <c r="DG16" s="6">
        <f>CH16/X$9</f>
        <v>6.04851780763489</v>
      </c>
      <c r="DH16" s="6">
        <f>CI16/Y$9</f>
        <v>8.3090716253989658</v>
      </c>
      <c r="DI16" s="6">
        <f>CJ16/Z$9</f>
        <v>10.627490953570154</v>
      </c>
      <c r="DJ16" s="6">
        <f t="shared" si="30"/>
        <v>3.4895201170956334</v>
      </c>
      <c r="DK16" s="6">
        <f t="shared" si="31"/>
        <v>0.51165308956350231</v>
      </c>
    </row>
    <row r="17" spans="3:115" x14ac:dyDescent="0.3">
      <c r="C17" s="5">
        <v>65</v>
      </c>
      <c r="D17" s="4">
        <v>118.916</v>
      </c>
      <c r="E17" s="4">
        <v>143.74100000000001</v>
      </c>
      <c r="F17" s="4">
        <v>197.37100000000001</v>
      </c>
      <c r="G17" s="4">
        <v>225.31200000000001</v>
      </c>
      <c r="H17" s="4">
        <v>195.91</v>
      </c>
      <c r="I17" s="4">
        <v>192.60300000000001</v>
      </c>
      <c r="J17" s="4">
        <v>175.93100000000001</v>
      </c>
      <c r="K17" s="4">
        <v>234.84100000000001</v>
      </c>
      <c r="L17" s="4">
        <v>177.98599999999999</v>
      </c>
      <c r="M17" s="4">
        <v>326.38099999999997</v>
      </c>
      <c r="N17" s="4">
        <v>121.087</v>
      </c>
      <c r="O17" s="4">
        <v>163.733</v>
      </c>
      <c r="P17" s="4">
        <v>46.143000000000001</v>
      </c>
      <c r="Q17" s="4">
        <v>203.095</v>
      </c>
      <c r="R17" s="4">
        <v>123.422</v>
      </c>
      <c r="S17" s="4">
        <v>38.591999999999999</v>
      </c>
      <c r="T17" s="4">
        <v>81.94</v>
      </c>
      <c r="U17" s="4">
        <v>45.081000000000003</v>
      </c>
      <c r="V17" s="4">
        <v>160.61799999999999</v>
      </c>
      <c r="W17" s="4">
        <v>117.521</v>
      </c>
      <c r="X17" s="4">
        <v>78.45</v>
      </c>
      <c r="Y17" s="4">
        <v>103.304</v>
      </c>
      <c r="Z17" s="4">
        <v>56.639000000000003</v>
      </c>
      <c r="AA17" s="4">
        <v>83.602999999999994</v>
      </c>
      <c r="AB17" s="4">
        <v>103.51300000000001</v>
      </c>
      <c r="AC17" s="4">
        <v>107.514</v>
      </c>
      <c r="AD17" s="4">
        <v>199.24299999999999</v>
      </c>
      <c r="AE17" s="4">
        <v>91.844999999999999</v>
      </c>
      <c r="AG17" s="3">
        <v>65</v>
      </c>
      <c r="AH17" s="6">
        <f t="shared" si="0"/>
        <v>0.97122648829212921</v>
      </c>
      <c r="AI17" s="6">
        <f t="shared" si="1"/>
        <v>0.98770021507445149</v>
      </c>
      <c r="AJ17" s="6">
        <f t="shared" si="2"/>
        <v>0.93874435196195005</v>
      </c>
      <c r="AK17" s="6">
        <f t="shared" si="3"/>
        <v>0.96813447457976698</v>
      </c>
      <c r="AL17" s="6">
        <f t="shared" si="4"/>
        <v>1.0425125451652557</v>
      </c>
      <c r="AM17" s="6">
        <f t="shared" si="5"/>
        <v>0.98998720129940232</v>
      </c>
      <c r="AN17" s="6">
        <f t="shared" si="6"/>
        <v>0.98179068495596966</v>
      </c>
      <c r="AO17" s="6">
        <f t="shared" si="7"/>
        <v>1.0733527734103623</v>
      </c>
      <c r="AP17" s="6">
        <f t="shared" si="8"/>
        <v>0.94050072392547257</v>
      </c>
      <c r="AQ17" s="6">
        <f t="shared" si="9"/>
        <v>0.93164671863715887</v>
      </c>
      <c r="AR17" s="6">
        <f t="shared" si="10"/>
        <v>0.90839322420441415</v>
      </c>
      <c r="AS17" s="6">
        <f t="shared" si="11"/>
        <v>1.0587600067250367</v>
      </c>
      <c r="AT17" s="6">
        <f t="shared" si="12"/>
        <v>1.0175984121733377</v>
      </c>
      <c r="AU17" s="6">
        <f t="shared" si="13"/>
        <v>1.0860346726842989</v>
      </c>
      <c r="AV17" s="6">
        <f t="shared" si="14"/>
        <v>1.0991753201645797</v>
      </c>
      <c r="AW17" s="6">
        <f t="shared" si="15"/>
        <v>1.0508659187452347</v>
      </c>
      <c r="AX17" s="6">
        <f t="shared" si="16"/>
        <v>1.1319399356255786</v>
      </c>
      <c r="AY17" s="6">
        <f t="shared" si="17"/>
        <v>1.092237243785434</v>
      </c>
      <c r="AZ17" s="6">
        <f t="shared" si="18"/>
        <v>0.98736729512580446</v>
      </c>
      <c r="BA17" s="6">
        <f t="shared" si="19"/>
        <v>1.0826938136256852</v>
      </c>
      <c r="BB17" s="6">
        <f t="shared" si="20"/>
        <v>1.1950461566584407</v>
      </c>
      <c r="BC17" s="6">
        <f t="shared" si="21"/>
        <v>1.0239676466506751</v>
      </c>
      <c r="BD17" s="6">
        <f t="shared" si="22"/>
        <v>0.9622173521567029</v>
      </c>
      <c r="BE17" s="6">
        <f t="shared" si="23"/>
        <v>0.9500124997159155</v>
      </c>
      <c r="BF17" s="6">
        <f t="shared" si="24"/>
        <v>2.3494711516637161</v>
      </c>
      <c r="BG17" s="6">
        <f t="shared" si="25"/>
        <v>0.9393314578273253</v>
      </c>
      <c r="BH17" s="6">
        <f t="shared" si="26"/>
        <v>1.0834253212326197</v>
      </c>
      <c r="BI17" s="6">
        <f t="shared" si="27"/>
        <v>1.0471201203940168</v>
      </c>
      <c r="BJ17" s="6">
        <f t="shared" si="28"/>
        <v>1.0675447759450263</v>
      </c>
      <c r="BK17" s="6">
        <f t="shared" si="29"/>
        <v>4.9269861520421808E-2</v>
      </c>
      <c r="BM17" s="3">
        <v>65</v>
      </c>
      <c r="BN17" s="6">
        <v>464.887</v>
      </c>
      <c r="BO17" s="6">
        <v>406.92500000000001</v>
      </c>
      <c r="BP17" s="6">
        <v>495.91399999999999</v>
      </c>
      <c r="BQ17" s="6">
        <v>448.74</v>
      </c>
      <c r="BR17" s="6">
        <v>708.62599999999998</v>
      </c>
      <c r="BS17" s="6">
        <v>595.58000000000004</v>
      </c>
      <c r="BT17" s="6">
        <v>322.47500000000002</v>
      </c>
      <c r="BU17" s="6">
        <v>608.98400000000004</v>
      </c>
      <c r="BV17" s="6">
        <v>563.33699999999999</v>
      </c>
      <c r="BW17" s="6">
        <v>660.44899999999996</v>
      </c>
      <c r="BX17" s="6">
        <v>339.49299999999999</v>
      </c>
      <c r="BY17" s="6">
        <v>338.26400000000001</v>
      </c>
      <c r="BZ17" s="6">
        <v>248.00800000000001</v>
      </c>
      <c r="CA17" s="6">
        <v>268.07400000000001</v>
      </c>
      <c r="CB17" s="6">
        <v>42.578000000000003</v>
      </c>
      <c r="CC17" s="6">
        <v>140.892</v>
      </c>
      <c r="CD17" s="6">
        <v>56.234000000000002</v>
      </c>
      <c r="CE17" s="6">
        <v>156.78700000000001</v>
      </c>
      <c r="CF17" s="6">
        <v>47.110999999999997</v>
      </c>
      <c r="CG17" s="6">
        <v>482.99</v>
      </c>
      <c r="CH17" s="6">
        <v>380.25099999999998</v>
      </c>
      <c r="CI17" s="6">
        <v>777.75099999999998</v>
      </c>
      <c r="CJ17" s="6">
        <v>589.41</v>
      </c>
      <c r="CL17" s="3">
        <v>65</v>
      </c>
      <c r="CM17" s="6">
        <f>BN17/D$9</f>
        <v>3.7968866129256202</v>
      </c>
      <c r="CN17" s="6">
        <f>BO17/E$9</f>
        <v>2.7961396540943166</v>
      </c>
      <c r="CO17" s="6">
        <f>BP17/F$9</f>
        <v>2.3586872770511293</v>
      </c>
      <c r="CP17" s="6">
        <f>BQ17/G$9</f>
        <v>1.9281736619573064</v>
      </c>
      <c r="CQ17" s="6">
        <f>BR17/H$9</f>
        <v>3.7708718025127581</v>
      </c>
      <c r="CR17" s="6">
        <f>BS17/I$9</f>
        <v>3.0613052618593586</v>
      </c>
      <c r="CS17" s="6">
        <f>BT17/J$9</f>
        <v>1.7995859236358362</v>
      </c>
      <c r="CT17" s="6">
        <f>BU17/K$9</f>
        <v>2.7833924457932651</v>
      </c>
      <c r="CU17" s="6">
        <f>BV17/L$9</f>
        <v>2.9767445547065723</v>
      </c>
      <c r="CV17" s="6">
        <f>BW17/M$9</f>
        <v>1.8852357939867608</v>
      </c>
      <c r="CW17" s="6">
        <f>BX17/N$9</f>
        <v>2.5468724211916158</v>
      </c>
      <c r="CX17" s="6">
        <f>BY17/O$9</f>
        <v>2.1873439985515311</v>
      </c>
      <c r="CY17" s="6">
        <f>BZ17/P$9</f>
        <v>5.4693571507332672</v>
      </c>
      <c r="CZ17" s="6">
        <f>CA17/Q$9</f>
        <v>1.4335048073323851</v>
      </c>
      <c r="DA17" s="6">
        <f>CB17/R$9</f>
        <v>0.37919241935771159</v>
      </c>
      <c r="DB17" s="6">
        <f>CC17/S$9</f>
        <v>3.8365101840758089</v>
      </c>
      <c r="DC17" s="6">
        <f>CD17/T$9</f>
        <v>0.77683073395129099</v>
      </c>
      <c r="DD17" s="6">
        <f>CE17/U$9</f>
        <v>3.7986868246353636</v>
      </c>
      <c r="DE17" s="6">
        <f>CF17/V$9</f>
        <v>0.2896055276536364</v>
      </c>
      <c r="DF17" s="6">
        <f>CG17/W$9</f>
        <v>4.4496752498963561</v>
      </c>
      <c r="DG17" s="6">
        <f>CH17/X$9</f>
        <v>5.7924473692228009</v>
      </c>
      <c r="DH17" s="6">
        <f>CI17/Y$9</f>
        <v>7.709206431021153</v>
      </c>
      <c r="DI17" s="6">
        <f>CJ17/Z$9</f>
        <v>10.013251108506191</v>
      </c>
      <c r="DJ17" s="6">
        <f t="shared" si="30"/>
        <v>3.2973698788979142</v>
      </c>
      <c r="DK17" s="6">
        <f t="shared" si="31"/>
        <v>0.47612147089461548</v>
      </c>
    </row>
    <row r="18" spans="3:115" x14ac:dyDescent="0.3">
      <c r="C18" s="5">
        <v>70</v>
      </c>
      <c r="D18" s="4">
        <v>115.175</v>
      </c>
      <c r="E18" s="4">
        <v>142.77699999999999</v>
      </c>
      <c r="F18" s="4">
        <v>203.59800000000001</v>
      </c>
      <c r="G18" s="4">
        <v>215.523</v>
      </c>
      <c r="H18" s="4">
        <v>193.197</v>
      </c>
      <c r="I18" s="4">
        <v>194.798</v>
      </c>
      <c r="J18" s="4">
        <v>176.26400000000001</v>
      </c>
      <c r="K18" s="4">
        <v>233.447</v>
      </c>
      <c r="L18" s="4">
        <v>173.92500000000001</v>
      </c>
      <c r="M18" s="4">
        <v>318.21100000000001</v>
      </c>
      <c r="N18" s="4">
        <v>116.867</v>
      </c>
      <c r="O18" s="4">
        <v>162.43299999999999</v>
      </c>
      <c r="P18" s="4">
        <v>44.813000000000002</v>
      </c>
      <c r="Q18" s="4">
        <v>203.84700000000001</v>
      </c>
      <c r="R18" s="4">
        <v>119.04900000000001</v>
      </c>
      <c r="S18" s="4">
        <v>39.134</v>
      </c>
      <c r="T18" s="4">
        <v>80.444000000000003</v>
      </c>
      <c r="U18" s="4">
        <v>44.3</v>
      </c>
      <c r="V18" s="4">
        <v>155.00399999999999</v>
      </c>
      <c r="W18" s="4">
        <v>120.077</v>
      </c>
      <c r="X18" s="4">
        <v>77.772000000000006</v>
      </c>
      <c r="Y18" s="4">
        <v>104.498</v>
      </c>
      <c r="Z18" s="4">
        <v>56.448999999999998</v>
      </c>
      <c r="AA18" s="4">
        <v>82.695999999999998</v>
      </c>
      <c r="AB18" s="4">
        <v>98.822000000000003</v>
      </c>
      <c r="AC18" s="4">
        <v>105.82899999999999</v>
      </c>
      <c r="AD18" s="4">
        <v>206.93</v>
      </c>
      <c r="AE18" s="4">
        <v>93.034999999999997</v>
      </c>
      <c r="AG18" s="3">
        <v>70</v>
      </c>
      <c r="AH18" s="6">
        <f t="shared" si="0"/>
        <v>0.94067249814193188</v>
      </c>
      <c r="AI18" s="6">
        <f t="shared" si="1"/>
        <v>0.98107619682404423</v>
      </c>
      <c r="AJ18" s="6">
        <f t="shared" si="2"/>
        <v>0.96836147443519627</v>
      </c>
      <c r="AK18" s="6">
        <f t="shared" si="3"/>
        <v>0.92607249664844793</v>
      </c>
      <c r="AL18" s="6">
        <f t="shared" si="4"/>
        <v>1.0280756275243321</v>
      </c>
      <c r="AM18" s="6">
        <f t="shared" si="5"/>
        <v>1.0012695899789774</v>
      </c>
      <c r="AN18" s="6">
        <f t="shared" si="6"/>
        <v>0.9836490061051153</v>
      </c>
      <c r="AO18" s="6">
        <f t="shared" si="7"/>
        <v>1.0669814252806318</v>
      </c>
      <c r="AP18" s="6">
        <f t="shared" si="8"/>
        <v>0.91904188199486381</v>
      </c>
      <c r="AQ18" s="6">
        <f t="shared" si="9"/>
        <v>0.90832565003553822</v>
      </c>
      <c r="AR18" s="6">
        <f t="shared" si="10"/>
        <v>0.87673483473120384</v>
      </c>
      <c r="AS18" s="6">
        <f t="shared" si="11"/>
        <v>1.0503537110562187</v>
      </c>
      <c r="AT18" s="6">
        <f t="shared" si="12"/>
        <v>0.98826772521777495</v>
      </c>
      <c r="AU18" s="6">
        <f t="shared" si="13"/>
        <v>1.0900559340342022</v>
      </c>
      <c r="AV18" s="6">
        <f t="shared" si="14"/>
        <v>1.0602301266408991</v>
      </c>
      <c r="AW18" s="6">
        <f t="shared" si="15"/>
        <v>1.0656246596231349</v>
      </c>
      <c r="AX18" s="6">
        <f t="shared" si="16"/>
        <v>1.1112738123195514</v>
      </c>
      <c r="AY18" s="6">
        <f t="shared" si="17"/>
        <v>1.0733149198042351</v>
      </c>
      <c r="AZ18" s="6">
        <f t="shared" si="18"/>
        <v>0.95285634370792938</v>
      </c>
      <c r="BA18" s="6">
        <f t="shared" si="19"/>
        <v>1.1062416509281865</v>
      </c>
      <c r="BB18" s="6">
        <f t="shared" si="20"/>
        <v>1.1847180330865552</v>
      </c>
      <c r="BC18" s="6">
        <f t="shared" si="21"/>
        <v>1.0358027873044824</v>
      </c>
      <c r="BD18" s="6">
        <f t="shared" si="22"/>
        <v>0.9589895180333996</v>
      </c>
      <c r="BE18" s="6">
        <f t="shared" si="23"/>
        <v>0.93970591577464146</v>
      </c>
      <c r="BF18" s="6">
        <f t="shared" si="24"/>
        <v>2.2429978664487722</v>
      </c>
      <c r="BG18" s="6">
        <f t="shared" si="25"/>
        <v>0.92460990057488335</v>
      </c>
      <c r="BH18" s="6">
        <f t="shared" si="26"/>
        <v>1.1252249851822447</v>
      </c>
      <c r="BI18" s="6">
        <f t="shared" si="27"/>
        <v>1.0606872491791317</v>
      </c>
      <c r="BJ18" s="6">
        <f t="shared" si="28"/>
        <v>1.0561148507363045</v>
      </c>
      <c r="BK18" s="6">
        <f t="shared" si="29"/>
        <v>4.6271965698348051E-2</v>
      </c>
      <c r="BM18" s="3">
        <v>70</v>
      </c>
      <c r="BN18" s="6">
        <v>457.34300000000002</v>
      </c>
      <c r="BO18" s="6">
        <v>395.84800000000001</v>
      </c>
      <c r="BP18" s="6">
        <v>484.61700000000002</v>
      </c>
      <c r="BQ18" s="6">
        <v>430.18599999999998</v>
      </c>
      <c r="BR18" s="6">
        <v>704.47699999999998</v>
      </c>
      <c r="BS18" s="6">
        <v>582.24300000000005</v>
      </c>
      <c r="BT18" s="6">
        <v>316.89600000000002</v>
      </c>
      <c r="BU18" s="6">
        <v>589.327</v>
      </c>
      <c r="BV18" s="6">
        <v>558.39700000000005</v>
      </c>
      <c r="BW18" s="6">
        <v>643.47900000000004</v>
      </c>
      <c r="BX18" s="6">
        <v>322.35399999999998</v>
      </c>
      <c r="BY18" s="6">
        <v>316.92399999999998</v>
      </c>
      <c r="BZ18" s="6">
        <v>217.17099999999999</v>
      </c>
      <c r="CA18" s="6">
        <v>267.327</v>
      </c>
      <c r="CB18" s="6">
        <v>37.253999999999998</v>
      </c>
      <c r="CC18" s="6">
        <v>126.438</v>
      </c>
      <c r="CD18" s="6">
        <v>52.387999999999998</v>
      </c>
      <c r="CE18" s="6">
        <v>151.864</v>
      </c>
      <c r="CF18" s="6">
        <v>44.481000000000002</v>
      </c>
      <c r="CG18" s="6">
        <v>467.68400000000003</v>
      </c>
      <c r="CH18" s="6">
        <v>363.72300000000001</v>
      </c>
      <c r="CI18" s="6">
        <v>729.23699999999997</v>
      </c>
      <c r="CJ18" s="6">
        <v>556.54399999999998</v>
      </c>
      <c r="CL18" s="3">
        <v>70</v>
      </c>
      <c r="CM18" s="6">
        <f>BN18/D$9</f>
        <v>3.7352722580223627</v>
      </c>
      <c r="CN18" s="6">
        <f>BO18/E$9</f>
        <v>2.7200252867086738</v>
      </c>
      <c r="CO18" s="6">
        <f>BP18/F$9</f>
        <v>2.3049560047562427</v>
      </c>
      <c r="CP18" s="6">
        <f>BQ18/G$9</f>
        <v>1.8484496923447113</v>
      </c>
      <c r="CQ18" s="6">
        <f>BR18/H$9</f>
        <v>3.7487933759398895</v>
      </c>
      <c r="CR18" s="6">
        <f>BS18/I$9</f>
        <v>2.9927525430349888</v>
      </c>
      <c r="CS18" s="6">
        <f>BT18/J$9</f>
        <v>1.7684520687076579</v>
      </c>
      <c r="CT18" s="6">
        <f>BU18/K$9</f>
        <v>2.6935491242824234</v>
      </c>
      <c r="CU18" s="6">
        <f>BV18/L$9</f>
        <v>2.9506409646703236</v>
      </c>
      <c r="CV18" s="6">
        <f>BW18/M$9</f>
        <v>1.8367953369280703</v>
      </c>
      <c r="CW18" s="6">
        <f>BX18/N$9</f>
        <v>2.4182958483998256</v>
      </c>
      <c r="CX18" s="6">
        <f>BY18/O$9</f>
        <v>2.0493514219572444</v>
      </c>
      <c r="CY18" s="6">
        <f>BZ18/P$9</f>
        <v>4.7893042231778589</v>
      </c>
      <c r="CZ18" s="6">
        <f>CA18/Q$9</f>
        <v>1.429510283092521</v>
      </c>
      <c r="DA18" s="6">
        <f>CB18/R$9</f>
        <v>0.33177778173592432</v>
      </c>
      <c r="DB18" s="6">
        <f>CC18/S$9</f>
        <v>3.4429256072323282</v>
      </c>
      <c r="DC18" s="6">
        <f>CD18/T$9</f>
        <v>0.72370111481026123</v>
      </c>
      <c r="DD18" s="6">
        <f>CE18/U$9</f>
        <v>3.6794107670688567</v>
      </c>
      <c r="DE18" s="6">
        <f>CF18/V$9</f>
        <v>0.273438124335323</v>
      </c>
      <c r="DF18" s="6">
        <f>CG18/W$9</f>
        <v>4.3086646091482796</v>
      </c>
      <c r="DG18" s="6">
        <f>CH18/X$9</f>
        <v>5.5406726990220276</v>
      </c>
      <c r="DH18" s="6">
        <f>CI18/Y$9</f>
        <v>7.2283270225799416</v>
      </c>
      <c r="DI18" s="6">
        <f>CJ18/Z$9</f>
        <v>9.4549037595773235</v>
      </c>
      <c r="DJ18" s="6">
        <f t="shared" si="30"/>
        <v>3.1421726051101326</v>
      </c>
      <c r="DK18" s="6">
        <f t="shared" si="31"/>
        <v>0.44567596235255424</v>
      </c>
    </row>
    <row r="19" spans="3:115" x14ac:dyDescent="0.3">
      <c r="C19" s="5">
        <v>75</v>
      </c>
      <c r="D19" s="4">
        <v>112.04600000000001</v>
      </c>
      <c r="E19" s="4">
        <v>141.48500000000001</v>
      </c>
      <c r="F19" s="4">
        <v>192.803</v>
      </c>
      <c r="G19" s="4">
        <v>211.411</v>
      </c>
      <c r="H19" s="4">
        <v>188.42699999999999</v>
      </c>
      <c r="I19" s="4">
        <v>194.34899999999999</v>
      </c>
      <c r="J19" s="4">
        <v>172.43199999999999</v>
      </c>
      <c r="K19" s="4">
        <v>233.136</v>
      </c>
      <c r="L19" s="4">
        <v>170.52799999999999</v>
      </c>
      <c r="M19" s="4">
        <v>311.21499999999997</v>
      </c>
      <c r="N19" s="4">
        <v>116.261</v>
      </c>
      <c r="O19" s="4">
        <v>166.62100000000001</v>
      </c>
      <c r="P19" s="4">
        <v>43.716999999999999</v>
      </c>
      <c r="Q19" s="4">
        <v>202.58500000000001</v>
      </c>
      <c r="R19" s="4">
        <v>113.505</v>
      </c>
      <c r="S19" s="4">
        <v>38.646000000000001</v>
      </c>
      <c r="T19" s="4">
        <v>78.945999999999998</v>
      </c>
      <c r="U19" s="4">
        <v>44.36</v>
      </c>
      <c r="V19" s="4">
        <v>155.29499999999999</v>
      </c>
      <c r="W19" s="4">
        <v>118.41200000000001</v>
      </c>
      <c r="X19" s="4">
        <v>77.138000000000005</v>
      </c>
      <c r="Y19" s="4">
        <v>107.474</v>
      </c>
      <c r="Z19" s="4">
        <v>55.869</v>
      </c>
      <c r="AA19" s="4">
        <v>77.551000000000002</v>
      </c>
      <c r="AB19" s="4">
        <v>105.38200000000001</v>
      </c>
      <c r="AC19" s="4">
        <v>104.172</v>
      </c>
      <c r="AD19" s="4">
        <v>204.96600000000001</v>
      </c>
      <c r="AE19" s="4">
        <v>91.554000000000002</v>
      </c>
      <c r="AG19" s="3">
        <v>75</v>
      </c>
      <c r="AH19" s="6">
        <f t="shared" si="0"/>
        <v>0.9151169153619354</v>
      </c>
      <c r="AI19" s="6">
        <f t="shared" si="1"/>
        <v>0.97219836323532449</v>
      </c>
      <c r="AJ19" s="6">
        <f t="shared" si="2"/>
        <v>0.91701783590963137</v>
      </c>
      <c r="AK19" s="6">
        <f t="shared" si="3"/>
        <v>0.9084038018631192</v>
      </c>
      <c r="AL19" s="6">
        <f t="shared" si="4"/>
        <v>1.002692620835351</v>
      </c>
      <c r="AM19" s="6">
        <f t="shared" si="5"/>
        <v>0.99896171183905502</v>
      </c>
      <c r="AN19" s="6">
        <f t="shared" si="6"/>
        <v>0.96226436152996198</v>
      </c>
      <c r="AO19" s="6">
        <f t="shared" si="7"/>
        <v>1.0655599839116603</v>
      </c>
      <c r="AP19" s="6">
        <f t="shared" si="8"/>
        <v>0.90109170074928924</v>
      </c>
      <c r="AQ19" s="6">
        <f t="shared" si="9"/>
        <v>0.88835573621216746</v>
      </c>
      <c r="AR19" s="6">
        <f t="shared" si="10"/>
        <v>0.87218862998694646</v>
      </c>
      <c r="AS19" s="6">
        <f t="shared" si="11"/>
        <v>1.0774349158723797</v>
      </c>
      <c r="AT19" s="6">
        <f t="shared" si="12"/>
        <v>0.96409747491454401</v>
      </c>
      <c r="AU19" s="6">
        <f t="shared" si="13"/>
        <v>1.0833074874602955</v>
      </c>
      <c r="AV19" s="6">
        <f t="shared" si="14"/>
        <v>1.0108562064727571</v>
      </c>
      <c r="AW19" s="6">
        <f t="shared" si="15"/>
        <v>1.0523363468031806</v>
      </c>
      <c r="AX19" s="6">
        <f t="shared" si="16"/>
        <v>1.0905800605064306</v>
      </c>
      <c r="AY19" s="6">
        <f t="shared" si="17"/>
        <v>1.0747686194698842</v>
      </c>
      <c r="AZ19" s="6">
        <f t="shared" si="18"/>
        <v>0.95464520848573509</v>
      </c>
      <c r="BA19" s="6">
        <f t="shared" si="19"/>
        <v>1.0909023907135289</v>
      </c>
      <c r="BB19" s="6">
        <f t="shared" si="20"/>
        <v>1.1750601712213997</v>
      </c>
      <c r="BC19" s="6">
        <f t="shared" si="21"/>
        <v>1.0653014293360823</v>
      </c>
      <c r="BD19" s="6">
        <f t="shared" si="22"/>
        <v>0.94913612965700012</v>
      </c>
      <c r="BE19" s="6">
        <f t="shared" si="23"/>
        <v>0.88124133542419503</v>
      </c>
      <c r="BF19" s="6">
        <f t="shared" si="24"/>
        <v>2.3918925053338782</v>
      </c>
      <c r="BG19" s="6">
        <f t="shared" si="25"/>
        <v>0.9101329745408796</v>
      </c>
      <c r="BH19" s="6">
        <f t="shared" si="26"/>
        <v>1.1145453260178031</v>
      </c>
      <c r="BI19" s="6">
        <f t="shared" si="27"/>
        <v>1.0438024443633711</v>
      </c>
      <c r="BJ19" s="6">
        <f t="shared" si="28"/>
        <v>1.047639024572421</v>
      </c>
      <c r="BK19" s="6">
        <f t="shared" si="29"/>
        <v>5.2166057260435127E-2</v>
      </c>
      <c r="BM19" s="3">
        <v>75</v>
      </c>
      <c r="BN19" s="6">
        <v>456.762</v>
      </c>
      <c r="BO19" s="6">
        <v>394.79199999999997</v>
      </c>
      <c r="BP19" s="6">
        <v>476.096</v>
      </c>
      <c r="BQ19" s="6">
        <v>414.654</v>
      </c>
      <c r="BR19" s="6">
        <v>692.04200000000003</v>
      </c>
      <c r="BS19" s="6">
        <v>568.89200000000005</v>
      </c>
      <c r="BT19" s="6">
        <v>313.339</v>
      </c>
      <c r="BU19" s="6">
        <v>568.70699999999999</v>
      </c>
      <c r="BV19" s="6">
        <v>549.60400000000004</v>
      </c>
      <c r="BW19" s="6">
        <v>634.75599999999997</v>
      </c>
      <c r="BX19" s="6">
        <v>303.09300000000002</v>
      </c>
      <c r="BY19" s="6">
        <v>293.69799999999998</v>
      </c>
      <c r="BZ19" s="6">
        <v>180.61799999999999</v>
      </c>
      <c r="CA19" s="6">
        <v>260.51100000000002</v>
      </c>
      <c r="CB19" s="6">
        <v>33.411999999999999</v>
      </c>
      <c r="CC19" s="6">
        <v>116.29</v>
      </c>
      <c r="CD19" s="6">
        <v>49.003</v>
      </c>
      <c r="CE19" s="6">
        <v>144.364</v>
      </c>
      <c r="CF19" s="6">
        <v>42.01</v>
      </c>
      <c r="CG19" s="6">
        <v>461.51499999999999</v>
      </c>
      <c r="CH19" s="6">
        <v>356.42700000000002</v>
      </c>
      <c r="CI19" s="6">
        <v>696.69799999999998</v>
      </c>
      <c r="CJ19" s="6">
        <v>548.71500000000003</v>
      </c>
      <c r="CL19" s="3">
        <v>75</v>
      </c>
      <c r="CM19" s="6">
        <f>BN19/D$9</f>
        <v>3.7305270379535935</v>
      </c>
      <c r="CN19" s="6">
        <f>BO19/E$9</f>
        <v>2.7127691007414225</v>
      </c>
      <c r="CO19" s="6">
        <f>BP19/F$9</f>
        <v>2.2644280618311532</v>
      </c>
      <c r="CP19" s="6">
        <f>BQ19/G$9</f>
        <v>1.78171083840363</v>
      </c>
      <c r="CQ19" s="6">
        <f>BR19/H$9</f>
        <v>3.682621952841886</v>
      </c>
      <c r="CR19" s="6">
        <f>BS19/I$9</f>
        <v>2.9241278636450088</v>
      </c>
      <c r="CS19" s="6">
        <f>BT19/J$9</f>
        <v>1.7486020737301473</v>
      </c>
      <c r="CT19" s="6">
        <f>BU19/K$9</f>
        <v>2.5993043621338989</v>
      </c>
      <c r="CU19" s="6">
        <f>BV19/L$9</f>
        <v>2.9041776312313075</v>
      </c>
      <c r="CV19" s="6">
        <f>BW19/M$9</f>
        <v>1.8118957431199993</v>
      </c>
      <c r="CW19" s="6">
        <f>BX19/N$9</f>
        <v>2.2738000570151091</v>
      </c>
      <c r="CX19" s="6">
        <f>BY19/O$9</f>
        <v>1.8991632502618885</v>
      </c>
      <c r="CY19" s="6">
        <f>BZ19/P$9</f>
        <v>3.9831955011577902</v>
      </c>
      <c r="CZ19" s="6">
        <f>CA19/Q$9</f>
        <v>1.3930622546870155</v>
      </c>
      <c r="DA19" s="6">
        <f>CB19/R$9</f>
        <v>0.29756158381276382</v>
      </c>
      <c r="DB19" s="6">
        <f>CC19/S$9</f>
        <v>3.1665940529354106</v>
      </c>
      <c r="DC19" s="6">
        <f>CD19/T$9</f>
        <v>0.67693986655431082</v>
      </c>
      <c r="DD19" s="6">
        <f>CE19/U$9</f>
        <v>3.4976983088627223</v>
      </c>
      <c r="DE19" s="6">
        <f>CF19/V$9</f>
        <v>0.25824814197807872</v>
      </c>
      <c r="DF19" s="6">
        <f>CG19/W$9</f>
        <v>4.2518310378184161</v>
      </c>
      <c r="DG19" s="6">
        <f>CH19/X$9</f>
        <v>5.4295311214697017</v>
      </c>
      <c r="DH19" s="6">
        <f>CI19/Y$9</f>
        <v>6.9057946593184392</v>
      </c>
      <c r="DI19" s="6">
        <f>CJ19/Z$9</f>
        <v>9.3219000050965803</v>
      </c>
      <c r="DJ19" s="6">
        <f t="shared" si="30"/>
        <v>3.0224123698521859</v>
      </c>
      <c r="DK19" s="6">
        <f t="shared" si="31"/>
        <v>0.43266089068274316</v>
      </c>
    </row>
    <row r="20" spans="3:115" x14ac:dyDescent="0.3">
      <c r="C20" s="5">
        <v>80</v>
      </c>
      <c r="D20" s="4">
        <v>109.892</v>
      </c>
      <c r="E20" s="4">
        <v>140.67699999999999</v>
      </c>
      <c r="F20" s="4">
        <v>197.53299999999999</v>
      </c>
      <c r="G20" s="4">
        <v>213.16200000000001</v>
      </c>
      <c r="H20" s="4">
        <v>191.64599999999999</v>
      </c>
      <c r="I20" s="4">
        <v>192.74299999999999</v>
      </c>
      <c r="J20" s="4">
        <v>168.554</v>
      </c>
      <c r="K20" s="4">
        <v>231.39099999999999</v>
      </c>
      <c r="L20" s="4">
        <v>166.96700000000001</v>
      </c>
      <c r="M20" s="4">
        <v>309.77999999999997</v>
      </c>
      <c r="N20" s="4">
        <v>114.113</v>
      </c>
      <c r="O20" s="4">
        <v>169.833</v>
      </c>
      <c r="P20" s="4">
        <v>45.131999999999998</v>
      </c>
      <c r="Q20" s="4">
        <v>203.905</v>
      </c>
      <c r="R20" s="4">
        <v>114.51300000000001</v>
      </c>
      <c r="S20" s="4">
        <v>38.713000000000001</v>
      </c>
      <c r="T20" s="4">
        <v>78.319999999999993</v>
      </c>
      <c r="U20" s="4">
        <v>43.543999999999997</v>
      </c>
      <c r="V20" s="4">
        <v>154.828</v>
      </c>
      <c r="W20" s="4">
        <v>117.71299999999999</v>
      </c>
      <c r="X20" s="4">
        <v>79.844999999999999</v>
      </c>
      <c r="Y20" s="4">
        <v>104.818</v>
      </c>
      <c r="Z20" s="4">
        <v>58.923999999999999</v>
      </c>
      <c r="AA20" s="4">
        <v>81.316999999999993</v>
      </c>
      <c r="AB20" s="4">
        <v>115.9</v>
      </c>
      <c r="AC20" s="4">
        <v>103.108</v>
      </c>
      <c r="AD20" s="4">
        <v>206.84899999999999</v>
      </c>
      <c r="AE20" s="4">
        <v>94.063000000000002</v>
      </c>
      <c r="AG20" s="3">
        <v>80</v>
      </c>
      <c r="AH20" s="6">
        <f t="shared" si="0"/>
        <v>0.897524481578582</v>
      </c>
      <c r="AI20" s="6">
        <f t="shared" si="1"/>
        <v>0.96664628154826115</v>
      </c>
      <c r="AJ20" s="6">
        <f t="shared" si="2"/>
        <v>0.93951486325802613</v>
      </c>
      <c r="AK20" s="6">
        <f t="shared" si="3"/>
        <v>0.91592760647622973</v>
      </c>
      <c r="AL20" s="6">
        <f t="shared" si="4"/>
        <v>1.0198221593116257</v>
      </c>
      <c r="AM20" s="6">
        <f t="shared" si="5"/>
        <v>0.99070680695550273</v>
      </c>
      <c r="AN20" s="6">
        <f t="shared" si="6"/>
        <v>0.94062301193120312</v>
      </c>
      <c r="AO20" s="6">
        <f t="shared" si="7"/>
        <v>1.0575843723719331</v>
      </c>
      <c r="AP20" s="6">
        <f t="shared" si="8"/>
        <v>0.8822749225875316</v>
      </c>
      <c r="AQ20" s="6">
        <f t="shared" si="9"/>
        <v>0.88425956320808841</v>
      </c>
      <c r="AR20" s="6">
        <f t="shared" si="10"/>
        <v>0.85607435970532186</v>
      </c>
      <c r="AS20" s="6">
        <f t="shared" si="11"/>
        <v>1.0982049325556433</v>
      </c>
      <c r="AT20" s="6">
        <f t="shared" si="12"/>
        <v>0.99530267945749251</v>
      </c>
      <c r="AU20" s="6">
        <f t="shared" si="13"/>
        <v>1.0903660845106573</v>
      </c>
      <c r="AV20" s="6">
        <f t="shared" si="14"/>
        <v>1.0198332828669647</v>
      </c>
      <c r="AW20" s="6">
        <f t="shared" si="15"/>
        <v>1.0541607668010022</v>
      </c>
      <c r="AX20" s="6">
        <f t="shared" si="16"/>
        <v>1.0819323377861276</v>
      </c>
      <c r="AY20" s="6">
        <f t="shared" si="17"/>
        <v>1.0549983040170567</v>
      </c>
      <c r="AZ20" s="6">
        <f t="shared" si="18"/>
        <v>0.95177441861894718</v>
      </c>
      <c r="BA20" s="6">
        <f t="shared" si="19"/>
        <v>1.0844626652540421</v>
      </c>
      <c r="BB20" s="6">
        <f t="shared" si="20"/>
        <v>1.2162964994059045</v>
      </c>
      <c r="BC20" s="6">
        <f t="shared" si="21"/>
        <v>1.0389746842971275</v>
      </c>
      <c r="BD20" s="6">
        <f t="shared" si="22"/>
        <v>1.0010363046395869</v>
      </c>
      <c r="BE20" s="6">
        <f t="shared" si="23"/>
        <v>0.92403581736778706</v>
      </c>
      <c r="BF20" s="6">
        <f t="shared" si="24"/>
        <v>2.6306232693267968</v>
      </c>
      <c r="BG20" s="6">
        <f t="shared" si="25"/>
        <v>0.90083698824022795</v>
      </c>
      <c r="BH20" s="6">
        <f t="shared" si="26"/>
        <v>1.1247845308073365</v>
      </c>
      <c r="BI20" s="6">
        <f t="shared" si="27"/>
        <v>1.0724074242977015</v>
      </c>
      <c r="BJ20" s="6">
        <f t="shared" si="28"/>
        <v>1.0603924792565251</v>
      </c>
      <c r="BK20" s="6">
        <f t="shared" si="29"/>
        <v>6.0416528138520317E-2</v>
      </c>
      <c r="BM20" s="3">
        <v>80</v>
      </c>
      <c r="BN20" s="6">
        <v>455.05700000000002</v>
      </c>
      <c r="BO20" s="6">
        <v>393.45100000000002</v>
      </c>
      <c r="BP20" s="6">
        <v>465.35300000000001</v>
      </c>
      <c r="BQ20" s="6">
        <v>399.99099999999999</v>
      </c>
      <c r="BR20" s="6">
        <v>680.36</v>
      </c>
      <c r="BS20" s="6">
        <v>551.30499999999995</v>
      </c>
      <c r="BT20" s="6">
        <v>309.67700000000002</v>
      </c>
      <c r="BU20" s="6">
        <v>556.67499999999995</v>
      </c>
      <c r="BV20" s="6">
        <v>538.60799999999995</v>
      </c>
      <c r="BW20" s="6">
        <v>630.67600000000004</v>
      </c>
      <c r="BX20" s="6">
        <v>281.916</v>
      </c>
      <c r="BY20" s="6">
        <v>275.20999999999998</v>
      </c>
      <c r="BZ20" s="6">
        <v>158.27099999999999</v>
      </c>
      <c r="CA20" s="6">
        <v>257.47699999999998</v>
      </c>
      <c r="CB20" s="6">
        <v>29.106000000000002</v>
      </c>
      <c r="CC20" s="6">
        <v>107.203</v>
      </c>
      <c r="CD20" s="6">
        <v>45.670999999999999</v>
      </c>
      <c r="CE20" s="6">
        <v>136.304</v>
      </c>
      <c r="CF20" s="6">
        <v>40.332000000000001</v>
      </c>
      <c r="CG20" s="6">
        <v>441.51600000000002</v>
      </c>
      <c r="CH20" s="6">
        <v>347.72500000000002</v>
      </c>
      <c r="CI20" s="6">
        <v>672.82100000000003</v>
      </c>
      <c r="CJ20" s="6">
        <v>515.77700000000004</v>
      </c>
      <c r="CL20" s="3">
        <v>80</v>
      </c>
      <c r="CM20" s="6">
        <f>BN20/D$9</f>
        <v>3.716601736374848</v>
      </c>
      <c r="CN20" s="6">
        <f>BO20/E$9</f>
        <v>2.7035545691296012</v>
      </c>
      <c r="CO20" s="6">
        <f>BP20/F$9</f>
        <v>2.2133317479191441</v>
      </c>
      <c r="CP20" s="6">
        <f>BQ20/G$9</f>
        <v>1.7187059571688836</v>
      </c>
      <c r="CQ20" s="6">
        <f>BR20/H$9</f>
        <v>3.6204575326866077</v>
      </c>
      <c r="CR20" s="6">
        <f>BS20/I$9</f>
        <v>2.8337299731175887</v>
      </c>
      <c r="CS20" s="6">
        <f>BT20/J$9</f>
        <v>1.7281661216335371</v>
      </c>
      <c r="CT20" s="6">
        <f>BU20/K$9</f>
        <v>2.5443114921934988</v>
      </c>
      <c r="CU20" s="6">
        <f>BV20/L$9</f>
        <v>2.8460733648267329</v>
      </c>
      <c r="CV20" s="6">
        <f>BW20/M$9</f>
        <v>1.8002494811989942</v>
      </c>
      <c r="CW20" s="6">
        <f>BX20/N$9</f>
        <v>2.1149304565709914</v>
      </c>
      <c r="CX20" s="6">
        <f>BY20/O$9</f>
        <v>1.7796127930887318</v>
      </c>
      <c r="CY20" s="6">
        <f>BZ20/P$9</f>
        <v>3.4903738008600724</v>
      </c>
      <c r="CZ20" s="6">
        <f>CA20/Q$9</f>
        <v>1.3768381763151982</v>
      </c>
      <c r="DA20" s="6">
        <f>CB20/R$9</f>
        <v>0.25921308088274586</v>
      </c>
      <c r="DB20" s="6">
        <f>CC20/S$9</f>
        <v>2.919153686962205</v>
      </c>
      <c r="DC20" s="6">
        <f>CD20/T$9</f>
        <v>0.63091077373634119</v>
      </c>
      <c r="DD20" s="6">
        <f>CE20/U$9</f>
        <v>3.3024179871105295</v>
      </c>
      <c r="DE20" s="6">
        <f>CF20/V$9</f>
        <v>0.24793296982289625</v>
      </c>
      <c r="DF20" s="6">
        <f>CG20/W$9</f>
        <v>4.0675848726334705</v>
      </c>
      <c r="DG20" s="6">
        <f>CH20/X$9</f>
        <v>5.2969716357432288</v>
      </c>
      <c r="DH20" s="6">
        <f>CI20/Y$9</f>
        <v>6.6691215827765999</v>
      </c>
      <c r="DI20" s="6">
        <f>CJ20/Z$9</f>
        <v>8.7623294769209874</v>
      </c>
      <c r="DJ20" s="6">
        <f t="shared" si="30"/>
        <v>2.8975031856379747</v>
      </c>
      <c r="DK20" s="6">
        <f t="shared" si="31"/>
        <v>0.41069722492229416</v>
      </c>
    </row>
    <row r="21" spans="3:115" x14ac:dyDescent="0.3">
      <c r="C21" s="5">
        <v>85</v>
      </c>
      <c r="D21" s="4">
        <v>109.78400000000001</v>
      </c>
      <c r="E21" s="4">
        <v>142.89400000000001</v>
      </c>
      <c r="F21" s="4">
        <v>190.75800000000001</v>
      </c>
      <c r="G21" s="4">
        <v>213.08600000000001</v>
      </c>
      <c r="H21" s="4">
        <v>183.376</v>
      </c>
      <c r="I21" s="4">
        <v>190.97300000000001</v>
      </c>
      <c r="J21" s="4">
        <v>164.42699999999999</v>
      </c>
      <c r="K21" s="4">
        <v>237.03299999999999</v>
      </c>
      <c r="L21" s="4">
        <v>166.66399999999999</v>
      </c>
      <c r="M21" s="4">
        <v>305.036</v>
      </c>
      <c r="N21" s="4">
        <v>110.90600000000001</v>
      </c>
      <c r="O21" s="4">
        <v>168.46700000000001</v>
      </c>
      <c r="P21" s="4">
        <v>44.728999999999999</v>
      </c>
      <c r="Q21" s="4">
        <v>199.56899999999999</v>
      </c>
      <c r="R21" s="4">
        <v>114.551</v>
      </c>
      <c r="S21" s="4">
        <v>38.402999999999999</v>
      </c>
      <c r="T21" s="4">
        <v>77.045000000000002</v>
      </c>
      <c r="U21" s="4">
        <v>45.622999999999998</v>
      </c>
      <c r="V21" s="4">
        <v>150.37299999999999</v>
      </c>
      <c r="W21" s="4">
        <v>117.25</v>
      </c>
      <c r="X21" s="4">
        <v>78.486999999999995</v>
      </c>
      <c r="Y21" s="4">
        <v>103.069</v>
      </c>
      <c r="Z21" s="4">
        <v>59.210999999999999</v>
      </c>
      <c r="AA21" s="4">
        <v>78.81</v>
      </c>
      <c r="AB21" s="4">
        <v>128.26599999999999</v>
      </c>
      <c r="AC21" s="4">
        <v>103.11499999999999</v>
      </c>
      <c r="AD21" s="4">
        <v>203.624</v>
      </c>
      <c r="AE21" s="4">
        <v>92.058999999999997</v>
      </c>
      <c r="AG21" s="3">
        <v>85</v>
      </c>
      <c r="AH21" s="6">
        <f t="shared" si="0"/>
        <v>0.8966424096897232</v>
      </c>
      <c r="AI21" s="6">
        <f t="shared" si="1"/>
        <v>0.98188014924655231</v>
      </c>
      <c r="AJ21" s="6">
        <f t="shared" si="2"/>
        <v>0.90729131985731282</v>
      </c>
      <c r="AK21" s="6">
        <f t="shared" si="3"/>
        <v>0.91560104499673445</v>
      </c>
      <c r="AL21" s="6">
        <f t="shared" si="4"/>
        <v>0.97581430494729171</v>
      </c>
      <c r="AM21" s="6">
        <f t="shared" si="5"/>
        <v>0.98160893544623273</v>
      </c>
      <c r="AN21" s="6">
        <f t="shared" si="6"/>
        <v>0.91759210687857851</v>
      </c>
      <c r="AO21" s="6">
        <f t="shared" si="7"/>
        <v>1.0833714212585468</v>
      </c>
      <c r="AP21" s="6">
        <f t="shared" si="8"/>
        <v>0.88067383194360771</v>
      </c>
      <c r="AQ21" s="6">
        <f t="shared" si="9"/>
        <v>0.87071792924895886</v>
      </c>
      <c r="AR21" s="6">
        <f t="shared" si="10"/>
        <v>0.83201548410328741</v>
      </c>
      <c r="AS21" s="6">
        <f t="shared" si="11"/>
        <v>1.089371855722101</v>
      </c>
      <c r="AT21" s="6">
        <f t="shared" si="12"/>
        <v>0.98641526077847619</v>
      </c>
      <c r="AU21" s="6">
        <f t="shared" si="13"/>
        <v>1.0671796626846197</v>
      </c>
      <c r="AV21" s="6">
        <f t="shared" si="14"/>
        <v>1.0201717043976988</v>
      </c>
      <c r="AW21" s="6">
        <f t="shared" si="15"/>
        <v>1.0457194205424247</v>
      </c>
      <c r="AX21" s="6">
        <f t="shared" si="16"/>
        <v>1.0643191645139456</v>
      </c>
      <c r="AY21" s="6">
        <f t="shared" si="17"/>
        <v>1.1053689974317973</v>
      </c>
      <c r="AZ21" s="6">
        <f t="shared" si="18"/>
        <v>0.92438818980408544</v>
      </c>
      <c r="BA21" s="6">
        <f t="shared" si="19"/>
        <v>1.0801971532544106</v>
      </c>
      <c r="BB21" s="6">
        <f t="shared" si="20"/>
        <v>1.1956097858209183</v>
      </c>
      <c r="BC21" s="6">
        <f t="shared" si="21"/>
        <v>1.0216382847967014</v>
      </c>
      <c r="BD21" s="6">
        <f t="shared" si="22"/>
        <v>1.0059120330258395</v>
      </c>
      <c r="BE21" s="6">
        <f t="shared" si="23"/>
        <v>0.89554782845844416</v>
      </c>
      <c r="BF21" s="6">
        <f t="shared" si="24"/>
        <v>2.9112987425666166</v>
      </c>
      <c r="BG21" s="6">
        <f t="shared" si="25"/>
        <v>0.90089814604483742</v>
      </c>
      <c r="BH21" s="6">
        <f t="shared" si="26"/>
        <v>1.1072479214359898</v>
      </c>
      <c r="BI21" s="6">
        <f t="shared" si="27"/>
        <v>1.0495599233856256</v>
      </c>
      <c r="BJ21" s="6">
        <f t="shared" si="28"/>
        <v>1.0612161790100485</v>
      </c>
      <c r="BK21" s="6">
        <f t="shared" si="29"/>
        <v>7.0567683710386825E-2</v>
      </c>
      <c r="BM21" s="3">
        <v>85</v>
      </c>
      <c r="BN21" s="6">
        <v>455.05099999999999</v>
      </c>
      <c r="BO21" s="6">
        <v>387.83699999999999</v>
      </c>
      <c r="BP21" s="6">
        <v>450.28800000000001</v>
      </c>
      <c r="BQ21" s="6">
        <v>383.25</v>
      </c>
      <c r="BR21" s="6">
        <v>662.66800000000001</v>
      </c>
      <c r="BS21" s="6">
        <v>528.09199999999998</v>
      </c>
      <c r="BT21" s="6">
        <v>304.82600000000002</v>
      </c>
      <c r="BU21" s="6">
        <v>541.25900000000001</v>
      </c>
      <c r="BV21" s="6">
        <v>519.697</v>
      </c>
      <c r="BW21" s="6">
        <v>618.47699999999998</v>
      </c>
      <c r="BX21" s="6">
        <v>267.47199999999998</v>
      </c>
      <c r="BY21" s="6">
        <v>253.06299999999999</v>
      </c>
      <c r="BZ21" s="6">
        <v>145.78399999999999</v>
      </c>
      <c r="CA21" s="6">
        <v>250.19200000000001</v>
      </c>
      <c r="CB21" s="6">
        <v>25.568000000000001</v>
      </c>
      <c r="CC21" s="6">
        <v>96.784000000000006</v>
      </c>
      <c r="CD21" s="6">
        <v>41.353999999999999</v>
      </c>
      <c r="CE21" s="6">
        <v>130.08000000000001</v>
      </c>
      <c r="CF21" s="6">
        <v>35.517000000000003</v>
      </c>
      <c r="CG21" s="6">
        <v>425.86099999999999</v>
      </c>
      <c r="CH21" s="6">
        <v>358.12</v>
      </c>
      <c r="CI21" s="6">
        <v>654.45600000000002</v>
      </c>
      <c r="CJ21" s="6">
        <v>495.59699999999998</v>
      </c>
      <c r="CL21" s="3">
        <v>85</v>
      </c>
      <c r="CM21" s="6">
        <f>BN21/D$9</f>
        <v>3.7165527323810226</v>
      </c>
      <c r="CN21" s="6">
        <f>BO21/E$9</f>
        <v>2.6649785956256742</v>
      </c>
      <c r="CO21" s="6">
        <f>BP21/F$9</f>
        <v>2.1416789536266352</v>
      </c>
      <c r="CP21" s="6">
        <f>BQ21/G$9</f>
        <v>1.6467721975868825</v>
      </c>
      <c r="CQ21" s="6">
        <f>BR21/H$9</f>
        <v>3.5263115883802238</v>
      </c>
      <c r="CR21" s="6">
        <f>BS21/I$9</f>
        <v>2.7144142152957325</v>
      </c>
      <c r="CS21" s="6">
        <f>BT21/J$9</f>
        <v>1.7010949027311184</v>
      </c>
      <c r="CT21" s="6">
        <f>BU21/K$9</f>
        <v>2.4738518775823612</v>
      </c>
      <c r="CU21" s="6">
        <f>BV21/L$9</f>
        <v>2.7461452289612462</v>
      </c>
      <c r="CV21" s="6">
        <f>BW21/M$9</f>
        <v>1.7654277289503806</v>
      </c>
      <c r="CW21" s="6">
        <f>BX21/N$9</f>
        <v>2.0065717415115003</v>
      </c>
      <c r="CX21" s="6">
        <f>BY21/O$9</f>
        <v>1.6364018467984947</v>
      </c>
      <c r="CY21" s="6">
        <f>BZ21/P$9</f>
        <v>3.2149961406990846</v>
      </c>
      <c r="CZ21" s="6">
        <f>CA21/Q$9</f>
        <v>1.3378822069880112</v>
      </c>
      <c r="DA21" s="6">
        <f>CB21/R$9</f>
        <v>0.22770425520545751</v>
      </c>
      <c r="DB21" s="6">
        <f>CC21/S$9</f>
        <v>2.6354427622263374</v>
      </c>
      <c r="DC21" s="6">
        <f>CD21/T$9</f>
        <v>0.57127464117476412</v>
      </c>
      <c r="DD21" s="6">
        <f>CE21/U$9</f>
        <v>3.151620875127199</v>
      </c>
      <c r="DE21" s="6">
        <f>CF21/V$9</f>
        <v>0.21833371241693461</v>
      </c>
      <c r="DF21" s="6">
        <f>CG21/W$9</f>
        <v>3.9233589755400984</v>
      </c>
      <c r="DG21" s="6">
        <f>CH21/X$9</f>
        <v>5.4553209639581999</v>
      </c>
      <c r="DH21" s="6">
        <f>CI21/Y$9</f>
        <v>6.4870844319330736</v>
      </c>
      <c r="DI21" s="6">
        <f>CJ21/Z$9</f>
        <v>8.4194995158248815</v>
      </c>
      <c r="DJ21" s="6">
        <f t="shared" si="30"/>
        <v>2.7992486995880577</v>
      </c>
      <c r="DK21" s="6">
        <f t="shared" si="31"/>
        <v>0.40188005813320993</v>
      </c>
    </row>
    <row r="22" spans="3:115" x14ac:dyDescent="0.3">
      <c r="C22" s="5">
        <v>90</v>
      </c>
      <c r="D22" s="4">
        <v>112.155</v>
      </c>
      <c r="E22" s="4">
        <v>138.887</v>
      </c>
      <c r="F22" s="4">
        <v>187.48699999999999</v>
      </c>
      <c r="G22" s="4">
        <v>209.14</v>
      </c>
      <c r="H22" s="4">
        <v>182.416</v>
      </c>
      <c r="I22" s="4">
        <v>184.80099999999999</v>
      </c>
      <c r="J22" s="4">
        <v>169.446</v>
      </c>
      <c r="K22" s="4">
        <v>237.096</v>
      </c>
      <c r="L22" s="4">
        <v>166.98500000000001</v>
      </c>
      <c r="M22" s="4">
        <v>303.18299999999999</v>
      </c>
      <c r="N22" s="4">
        <v>109.05200000000001</v>
      </c>
      <c r="O22" s="4">
        <v>168.94200000000001</v>
      </c>
      <c r="P22" s="4">
        <v>46.773000000000003</v>
      </c>
      <c r="Q22" s="4">
        <v>198.745</v>
      </c>
      <c r="R22" s="4">
        <v>111.462</v>
      </c>
      <c r="S22" s="4">
        <v>39.526000000000003</v>
      </c>
      <c r="T22" s="4">
        <v>75.906999999999996</v>
      </c>
      <c r="U22" s="4">
        <v>42.786999999999999</v>
      </c>
      <c r="V22" s="4">
        <v>148.87100000000001</v>
      </c>
      <c r="W22" s="4">
        <v>115.621</v>
      </c>
      <c r="X22" s="4">
        <v>79.751000000000005</v>
      </c>
      <c r="Y22" s="4">
        <v>103.361</v>
      </c>
      <c r="Z22" s="4">
        <v>58.945</v>
      </c>
      <c r="AA22" s="4">
        <v>78.442999999999998</v>
      </c>
      <c r="AB22" s="4">
        <v>133.19300000000001</v>
      </c>
      <c r="AC22" s="4">
        <v>101.321</v>
      </c>
      <c r="AD22" s="4">
        <v>200.851</v>
      </c>
      <c r="AE22" s="4">
        <v>91.346999999999994</v>
      </c>
      <c r="AG22" s="3">
        <v>90</v>
      </c>
      <c r="AH22" s="6">
        <f t="shared" si="0"/>
        <v>0.91600715458309856</v>
      </c>
      <c r="AI22" s="6">
        <f t="shared" si="1"/>
        <v>0.95434649662271265</v>
      </c>
      <c r="AJ22" s="6">
        <f t="shared" si="2"/>
        <v>0.89173365041617125</v>
      </c>
      <c r="AK22" s="6">
        <f t="shared" si="3"/>
        <v>0.89864562923240854</v>
      </c>
      <c r="AL22" s="6">
        <f t="shared" si="4"/>
        <v>0.97070577529919488</v>
      </c>
      <c r="AM22" s="6">
        <f t="shared" si="5"/>
        <v>0.94988460609300385</v>
      </c>
      <c r="AN22" s="6">
        <f t="shared" si="6"/>
        <v>0.94560085717155717</v>
      </c>
      <c r="AO22" s="6">
        <f t="shared" si="7"/>
        <v>1.0836593659731617</v>
      </c>
      <c r="AP22" s="6">
        <f t="shared" si="8"/>
        <v>0.88237003688321025</v>
      </c>
      <c r="AQ22" s="6">
        <f t="shared" si="9"/>
        <v>0.86542858529316891</v>
      </c>
      <c r="AR22" s="6">
        <f t="shared" si="10"/>
        <v>0.81810679830154998</v>
      </c>
      <c r="AS22" s="6">
        <f t="shared" si="11"/>
        <v>1.0924433868318613</v>
      </c>
      <c r="AT22" s="6">
        <f t="shared" si="12"/>
        <v>1.0314918954680781</v>
      </c>
      <c r="AU22" s="6">
        <f t="shared" si="13"/>
        <v>1.0627733869501514</v>
      </c>
      <c r="AV22" s="6">
        <f t="shared" si="14"/>
        <v>0.99266159628092554</v>
      </c>
      <c r="AW22" s="6">
        <f t="shared" si="15"/>
        <v>1.0762988781178522</v>
      </c>
      <c r="AX22" s="6">
        <f t="shared" si="16"/>
        <v>1.0485985439776762</v>
      </c>
      <c r="AY22" s="6">
        <f t="shared" si="17"/>
        <v>1.0366574599021174</v>
      </c>
      <c r="AZ22" s="6">
        <f t="shared" si="18"/>
        <v>0.91515494273788522</v>
      </c>
      <c r="BA22" s="6">
        <f t="shared" si="19"/>
        <v>1.0651895527200699</v>
      </c>
      <c r="BB22" s="6">
        <f t="shared" si="20"/>
        <v>1.2148645766687993</v>
      </c>
      <c r="BC22" s="6">
        <f t="shared" si="21"/>
        <v>1.02453264080249</v>
      </c>
      <c r="BD22" s="6">
        <f t="shared" si="22"/>
        <v>1.001393065253215</v>
      </c>
      <c r="BE22" s="6">
        <f t="shared" si="23"/>
        <v>0.89137746869389334</v>
      </c>
      <c r="BF22" s="6">
        <f t="shared" si="24"/>
        <v>3.0231286032048668</v>
      </c>
      <c r="BG22" s="6">
        <f t="shared" si="25"/>
        <v>0.88522427440633245</v>
      </c>
      <c r="BH22" s="6">
        <f t="shared" si="26"/>
        <v>1.092169156230798</v>
      </c>
      <c r="BI22" s="6">
        <f t="shared" si="27"/>
        <v>1.0414424480116744</v>
      </c>
      <c r="BJ22" s="6">
        <f t="shared" si="28"/>
        <v>1.0597103868617117</v>
      </c>
      <c r="BK22" s="6">
        <f t="shared" si="29"/>
        <v>7.4705555931728118E-2</v>
      </c>
      <c r="BM22" s="3">
        <v>90</v>
      </c>
      <c r="BN22" s="6">
        <v>452.81700000000001</v>
      </c>
      <c r="BO22" s="6">
        <v>379.178</v>
      </c>
      <c r="BP22" s="6">
        <v>433.35899999999998</v>
      </c>
      <c r="BQ22" s="6">
        <v>361.39299999999997</v>
      </c>
      <c r="BR22" s="6">
        <v>643.75699999999995</v>
      </c>
      <c r="BS22" s="6">
        <v>514.84500000000003</v>
      </c>
      <c r="BT22" s="6">
        <v>297.036</v>
      </c>
      <c r="BU22" s="6">
        <v>517.327</v>
      </c>
      <c r="BV22" s="6">
        <v>504.23500000000001</v>
      </c>
      <c r="BW22" s="6">
        <v>606.79200000000003</v>
      </c>
      <c r="BX22" s="6">
        <v>251.626</v>
      </c>
      <c r="BY22" s="6">
        <v>243.417</v>
      </c>
      <c r="BZ22" s="6">
        <v>132.48400000000001</v>
      </c>
      <c r="CA22" s="6">
        <v>244.011</v>
      </c>
      <c r="CB22" s="6">
        <v>23.088000000000001</v>
      </c>
      <c r="CC22" s="6">
        <v>88.811999999999998</v>
      </c>
      <c r="CD22" s="6">
        <v>37.524999999999999</v>
      </c>
      <c r="CE22" s="6">
        <v>123.53400000000001</v>
      </c>
      <c r="CF22" s="6">
        <v>32.706000000000003</v>
      </c>
      <c r="CG22" s="6">
        <v>407.39600000000002</v>
      </c>
      <c r="CH22" s="6">
        <v>357.22199999999998</v>
      </c>
      <c r="CI22" s="6">
        <v>648.26300000000003</v>
      </c>
      <c r="CJ22" s="6">
        <v>485.60399999999998</v>
      </c>
      <c r="CL22" s="3">
        <v>90</v>
      </c>
      <c r="CM22" s="6">
        <f>BN22/D$9</f>
        <v>3.6983069120133294</v>
      </c>
      <c r="CN22" s="6">
        <f>BO22/E$9</f>
        <v>2.6054792449718613</v>
      </c>
      <c r="CO22" s="6">
        <f>BP22/F$9</f>
        <v>2.0611605231866825</v>
      </c>
      <c r="CP22" s="6">
        <f>BQ22/G$9</f>
        <v>1.5528556942009555</v>
      </c>
      <c r="CQ22" s="6">
        <f>BR22/H$9</f>
        <v>3.4256788756977663</v>
      </c>
      <c r="CR22" s="6">
        <f>BS22/I$9</f>
        <v>2.6463241001074271</v>
      </c>
      <c r="CS22" s="6">
        <f>BT22/J$9</f>
        <v>1.6576224650378919</v>
      </c>
      <c r="CT22" s="6">
        <f>BU22/K$9</f>
        <v>2.3644694504369448</v>
      </c>
      <c r="CU22" s="6">
        <f>BV22/L$9</f>
        <v>2.6644420489732941</v>
      </c>
      <c r="CV22" s="6">
        <f>BW22/M$9</f>
        <v>1.7320731773457372</v>
      </c>
      <c r="CW22" s="6">
        <f>BX22/N$9</f>
        <v>1.8876952392383981</v>
      </c>
      <c r="CX22" s="6">
        <f>BY22/O$9</f>
        <v>1.5740271329358666</v>
      </c>
      <c r="CY22" s="6">
        <f>BZ22/P$9</f>
        <v>2.9216892711434559</v>
      </c>
      <c r="CZ22" s="6">
        <f>CA22/Q$9</f>
        <v>1.30482979155749</v>
      </c>
      <c r="DA22" s="6">
        <f>CB22/R$9</f>
        <v>0.20561779741018471</v>
      </c>
      <c r="DB22" s="6">
        <f>CC22/S$9</f>
        <v>2.4183640126347892</v>
      </c>
      <c r="DC22" s="6">
        <f>CD22/T$9</f>
        <v>0.51837986434403016</v>
      </c>
      <c r="DD22" s="6">
        <f>CE22/U$9</f>
        <v>2.9930222416048844</v>
      </c>
      <c r="DE22" s="6">
        <f>CF22/V$9</f>
        <v>0.20105364750142926</v>
      </c>
      <c r="DF22" s="6">
        <f>CG22/W$9</f>
        <v>3.7532451978442123</v>
      </c>
      <c r="DG22" s="6">
        <f>CH22/X$9</f>
        <v>5.4416415318526639</v>
      </c>
      <c r="DH22" s="6">
        <f>CI22/Y$9</f>
        <v>6.4256983129472873</v>
      </c>
      <c r="DI22" s="6">
        <f>CJ22/Z$9</f>
        <v>8.2497324295397778</v>
      </c>
      <c r="DJ22" s="6">
        <f t="shared" si="30"/>
        <v>2.7088438679359288</v>
      </c>
      <c r="DK22" s="6">
        <f t="shared" si="31"/>
        <v>0.39765985815773491</v>
      </c>
    </row>
    <row r="23" spans="3:115" x14ac:dyDescent="0.3">
      <c r="C23" s="5">
        <v>95</v>
      </c>
      <c r="D23" s="4">
        <v>108.239</v>
      </c>
      <c r="E23" s="4">
        <v>140.78700000000001</v>
      </c>
      <c r="F23" s="4">
        <v>185.97200000000001</v>
      </c>
      <c r="G23" s="4">
        <v>202.637</v>
      </c>
      <c r="H23" s="4">
        <v>181.21299999999999</v>
      </c>
      <c r="I23" s="4">
        <v>187.863</v>
      </c>
      <c r="J23" s="4">
        <v>167.68</v>
      </c>
      <c r="K23" s="4">
        <v>233.28100000000001</v>
      </c>
      <c r="L23" s="4">
        <v>168.20400000000001</v>
      </c>
      <c r="M23" s="4">
        <v>299.66000000000003</v>
      </c>
      <c r="N23" s="4">
        <v>102.861</v>
      </c>
      <c r="O23" s="4">
        <v>155.392</v>
      </c>
      <c r="P23" s="4">
        <v>44.000999999999998</v>
      </c>
      <c r="Q23" s="4">
        <v>187.07900000000001</v>
      </c>
      <c r="R23" s="4">
        <v>109.96</v>
      </c>
      <c r="S23" s="4">
        <v>37.542999999999999</v>
      </c>
      <c r="T23" s="4">
        <v>76.037999999999997</v>
      </c>
      <c r="U23" s="4">
        <v>43.994</v>
      </c>
      <c r="V23" s="4">
        <v>148.39099999999999</v>
      </c>
      <c r="W23" s="4">
        <v>115.633</v>
      </c>
      <c r="X23" s="4">
        <v>77.177000000000007</v>
      </c>
      <c r="Y23" s="4">
        <v>105.107</v>
      </c>
      <c r="Z23" s="4">
        <v>61.238</v>
      </c>
      <c r="AA23" s="4">
        <v>81.384</v>
      </c>
      <c r="AB23" s="4">
        <v>142.31899999999999</v>
      </c>
      <c r="AC23" s="4">
        <v>101.749</v>
      </c>
      <c r="AD23" s="4">
        <v>205.76400000000001</v>
      </c>
      <c r="AE23" s="4">
        <v>91.998000000000005</v>
      </c>
      <c r="AG23" s="3">
        <v>95</v>
      </c>
      <c r="AH23" s="6">
        <f t="shared" si="0"/>
        <v>0.8840238812796577</v>
      </c>
      <c r="AI23" s="6">
        <f t="shared" si="1"/>
        <v>0.96740213425318322</v>
      </c>
      <c r="AJ23" s="6">
        <f t="shared" si="2"/>
        <v>0.88452794292508918</v>
      </c>
      <c r="AK23" s="6">
        <f t="shared" si="3"/>
        <v>0.87070313842769242</v>
      </c>
      <c r="AL23" s="6">
        <f t="shared" si="4"/>
        <v>0.96430414908392359</v>
      </c>
      <c r="AM23" s="6">
        <f t="shared" si="5"/>
        <v>0.96562340980000105</v>
      </c>
      <c r="AN23" s="6">
        <f t="shared" si="6"/>
        <v>0.93574561648269483</v>
      </c>
      <c r="AO23" s="6">
        <f t="shared" si="7"/>
        <v>1.066222713810377</v>
      </c>
      <c r="AP23" s="6">
        <f t="shared" si="8"/>
        <v>0.88881138835166928</v>
      </c>
      <c r="AQ23" s="6">
        <f t="shared" si="9"/>
        <v>0.8553722664824579</v>
      </c>
      <c r="AR23" s="6">
        <f t="shared" si="10"/>
        <v>0.77166199042746331</v>
      </c>
      <c r="AS23" s="6">
        <f t="shared" si="11"/>
        <v>1.0048239204376448</v>
      </c>
      <c r="AT23" s="6">
        <f t="shared" si="12"/>
        <v>0.97036056897122058</v>
      </c>
      <c r="AU23" s="6">
        <f t="shared" si="13"/>
        <v>1.000390361806573</v>
      </c>
      <c r="AV23" s="6">
        <f t="shared" si="14"/>
        <v>0.97928503998717553</v>
      </c>
      <c r="AW23" s="6">
        <f t="shared" si="15"/>
        <v>1.0223014922121774</v>
      </c>
      <c r="AX23" s="6">
        <f t="shared" si="16"/>
        <v>1.0504082111923083</v>
      </c>
      <c r="AY23" s="6">
        <f t="shared" si="17"/>
        <v>1.0659010515094247</v>
      </c>
      <c r="AZ23" s="6">
        <f t="shared" si="18"/>
        <v>0.91220423794975192</v>
      </c>
      <c r="BA23" s="6">
        <f t="shared" si="19"/>
        <v>1.0653001059468423</v>
      </c>
      <c r="BB23" s="6">
        <f t="shared" si="20"/>
        <v>1.1756542668250922</v>
      </c>
      <c r="BC23" s="6">
        <f t="shared" si="21"/>
        <v>1.0418393037686102</v>
      </c>
      <c r="BD23" s="6">
        <f t="shared" si="22"/>
        <v>1.0403479265412907</v>
      </c>
      <c r="BE23" s="6">
        <f t="shared" si="23"/>
        <v>0.92479716370082499</v>
      </c>
      <c r="BF23" s="6">
        <f t="shared" si="24"/>
        <v>3.2302646511416766</v>
      </c>
      <c r="BG23" s="6">
        <f t="shared" si="25"/>
        <v>0.88896363731674499</v>
      </c>
      <c r="BH23" s="6">
        <f t="shared" si="26"/>
        <v>1.1188846172668991</v>
      </c>
      <c r="BI23" s="6">
        <f t="shared" si="27"/>
        <v>1.0488644655235315</v>
      </c>
      <c r="BJ23" s="6">
        <f t="shared" si="28"/>
        <v>1.0569639161936428</v>
      </c>
      <c r="BK23" s="6">
        <f t="shared" si="29"/>
        <v>8.2243667181688129E-2</v>
      </c>
      <c r="BM23" s="3">
        <v>95</v>
      </c>
      <c r="BN23" s="6">
        <v>446.10199999999998</v>
      </c>
      <c r="BO23" s="6">
        <v>372.36599999999999</v>
      </c>
      <c r="BP23" s="6">
        <v>416.92599999999999</v>
      </c>
      <c r="BQ23" s="6">
        <v>348.38900000000001</v>
      </c>
      <c r="BR23" s="6">
        <v>623.76900000000001</v>
      </c>
      <c r="BS23" s="6">
        <v>490.95600000000002</v>
      </c>
      <c r="BT23" s="6">
        <v>288.18099999999998</v>
      </c>
      <c r="BU23" s="6">
        <v>504.33199999999999</v>
      </c>
      <c r="BV23" s="6">
        <v>490.42099999999999</v>
      </c>
      <c r="BW23" s="6">
        <v>596.79700000000003</v>
      </c>
      <c r="BX23" s="6">
        <v>233.27699999999999</v>
      </c>
      <c r="BY23" s="6">
        <v>232.41900000000001</v>
      </c>
      <c r="BZ23" s="6">
        <v>122.943</v>
      </c>
      <c r="CA23" s="6">
        <v>238.12299999999999</v>
      </c>
      <c r="CB23" s="6">
        <v>21.885999999999999</v>
      </c>
      <c r="CC23" s="6">
        <v>81.912999999999997</v>
      </c>
      <c r="CD23" s="6">
        <v>34.548000000000002</v>
      </c>
      <c r="CE23" s="6">
        <v>115.68600000000001</v>
      </c>
      <c r="CF23" s="6">
        <v>30.443000000000001</v>
      </c>
      <c r="CG23" s="6">
        <v>394.55200000000002</v>
      </c>
      <c r="CH23" s="6">
        <v>345.44499999999999</v>
      </c>
      <c r="CI23" s="6">
        <v>628.26700000000005</v>
      </c>
      <c r="CJ23" s="6">
        <v>473.892</v>
      </c>
      <c r="CL23" s="3">
        <v>95</v>
      </c>
      <c r="CM23" s="6">
        <f>BN23/D$9</f>
        <v>3.6434632755902938</v>
      </c>
      <c r="CN23" s="6">
        <f>BO23/E$9</f>
        <v>2.5586713483725116</v>
      </c>
      <c r="CO23" s="6">
        <f>BP23/F$9</f>
        <v>1.983001189060642</v>
      </c>
      <c r="CP23" s="6">
        <f>BQ23/G$9</f>
        <v>1.4969793063146677</v>
      </c>
      <c r="CQ23" s="6">
        <f>BR23/H$9</f>
        <v>3.3193150313163513</v>
      </c>
      <c r="CR23" s="6">
        <f>BS23/I$9</f>
        <v>2.5235336749746855</v>
      </c>
      <c r="CS23" s="6">
        <f>BT23/J$9</f>
        <v>1.6082067479937945</v>
      </c>
      <c r="CT23" s="6">
        <f>BU23/K$9</f>
        <v>2.3050751398588614</v>
      </c>
      <c r="CU23" s="6">
        <f>BV23/L$9</f>
        <v>2.5914471111674748</v>
      </c>
      <c r="CV23" s="6">
        <f>BW23/M$9</f>
        <v>1.7035426901152353</v>
      </c>
      <c r="CW23" s="6">
        <f>BX23/N$9</f>
        <v>1.7500412609341474</v>
      </c>
      <c r="CX23" s="6">
        <f>BY23/O$9</f>
        <v>1.5029098715776679</v>
      </c>
      <c r="CY23" s="6">
        <f>BZ23/P$9</f>
        <v>2.7112801852464439</v>
      </c>
      <c r="CZ23" s="6">
        <f>CA23/Q$9</f>
        <v>1.2733441707752693</v>
      </c>
      <c r="DA23" s="6">
        <f>CB23/R$9</f>
        <v>0.19491299004328233</v>
      </c>
      <c r="DB23" s="6">
        <f>CC23/S$9</f>
        <v>2.2305032131576081</v>
      </c>
      <c r="DC23" s="6">
        <f>CD23/T$9</f>
        <v>0.47725483153517806</v>
      </c>
      <c r="DD23" s="6">
        <f>CE23/U$9</f>
        <v>2.8028783253379852</v>
      </c>
      <c r="DE23" s="6">
        <f>CF23/V$9</f>
        <v>0.18714230388570938</v>
      </c>
      <c r="DF23" s="6">
        <f>CG23/W$9</f>
        <v>3.6349163941222535</v>
      </c>
      <c r="DG23" s="6">
        <f>CH23/X$9</f>
        <v>5.2622398927581271</v>
      </c>
      <c r="DH23" s="6">
        <f>CI23/Y$9</f>
        <v>6.2274943996193732</v>
      </c>
      <c r="DI23" s="6">
        <f>CJ23/Z$9</f>
        <v>8.0507619387391056</v>
      </c>
      <c r="DJ23" s="6">
        <f t="shared" si="30"/>
        <v>2.6103876214128987</v>
      </c>
      <c r="DK23" s="6">
        <f t="shared" si="31"/>
        <v>0.38780720097347704</v>
      </c>
    </row>
    <row r="24" spans="3:115" x14ac:dyDescent="0.3">
      <c r="C24" s="5">
        <v>100</v>
      </c>
      <c r="D24" s="4">
        <v>107.729</v>
      </c>
      <c r="E24" s="4">
        <v>139.06399999999999</v>
      </c>
      <c r="F24" s="4">
        <v>175.876</v>
      </c>
      <c r="G24" s="4">
        <v>193.32499999999999</v>
      </c>
      <c r="H24" s="4">
        <v>179.88800000000001</v>
      </c>
      <c r="I24" s="4">
        <v>186.64400000000001</v>
      </c>
      <c r="J24" s="4">
        <v>160.18299999999999</v>
      </c>
      <c r="K24" s="4">
        <v>232.97800000000001</v>
      </c>
      <c r="L24" s="4">
        <v>170.846</v>
      </c>
      <c r="M24" s="4">
        <v>288.66199999999998</v>
      </c>
      <c r="N24" s="4">
        <v>99.037000000000006</v>
      </c>
      <c r="O24" s="4">
        <v>147.779</v>
      </c>
      <c r="P24" s="4">
        <v>43.140999999999998</v>
      </c>
      <c r="Q24" s="4">
        <v>181.09</v>
      </c>
      <c r="R24" s="4">
        <v>109.09699999999999</v>
      </c>
      <c r="S24" s="4">
        <v>38.936999999999998</v>
      </c>
      <c r="T24" s="4">
        <v>78.176000000000002</v>
      </c>
      <c r="U24" s="4">
        <v>43.128</v>
      </c>
      <c r="V24" s="4">
        <v>146.167</v>
      </c>
      <c r="W24" s="4">
        <v>111.489</v>
      </c>
      <c r="X24" s="4">
        <v>79.584000000000003</v>
      </c>
      <c r="Y24" s="4">
        <v>104.788</v>
      </c>
      <c r="Z24" s="4">
        <v>59.351999999999997</v>
      </c>
      <c r="AA24" s="4">
        <v>74.073999999999998</v>
      </c>
      <c r="AB24" s="4">
        <v>146.63499999999999</v>
      </c>
      <c r="AC24" s="4">
        <v>99.185000000000002</v>
      </c>
      <c r="AD24" s="4">
        <v>207.267</v>
      </c>
      <c r="AE24" s="4">
        <v>95.322999999999993</v>
      </c>
      <c r="AG24" s="3">
        <v>100</v>
      </c>
      <c r="AH24" s="6">
        <f t="shared" si="0"/>
        <v>0.87985854180449041</v>
      </c>
      <c r="AI24" s="6">
        <f t="shared" si="1"/>
        <v>0.95556273233881428</v>
      </c>
      <c r="AJ24" s="6">
        <f t="shared" si="2"/>
        <v>0.83650891795481574</v>
      </c>
      <c r="AK24" s="6">
        <f t="shared" si="3"/>
        <v>0.83069076346636406</v>
      </c>
      <c r="AL24" s="6">
        <f t="shared" si="4"/>
        <v>0.95725331389253998</v>
      </c>
      <c r="AM24" s="6">
        <f t="shared" si="5"/>
        <v>0.95935770055152647</v>
      </c>
      <c r="AN24" s="6">
        <f t="shared" si="6"/>
        <v>0.89390827817895691</v>
      </c>
      <c r="AO24" s="6">
        <f t="shared" si="7"/>
        <v>1.0648378368496105</v>
      </c>
      <c r="AP24" s="6">
        <f t="shared" si="8"/>
        <v>0.90277205330627852</v>
      </c>
      <c r="AQ24" s="6">
        <f t="shared" si="9"/>
        <v>0.82397873986304215</v>
      </c>
      <c r="AR24" s="6">
        <f t="shared" si="10"/>
        <v>0.74297438821287642</v>
      </c>
      <c r="AS24" s="6">
        <f t="shared" si="11"/>
        <v>0.95559535972479093</v>
      </c>
      <c r="AT24" s="6">
        <f t="shared" si="12"/>
        <v>0.95139486161649578</v>
      </c>
      <c r="AU24" s="6">
        <f t="shared" si="13"/>
        <v>0.96836465140155936</v>
      </c>
      <c r="AV24" s="6">
        <f t="shared" si="14"/>
        <v>0.97159930890761081</v>
      </c>
      <c r="AW24" s="6">
        <f t="shared" si="15"/>
        <v>1.0602603202265548</v>
      </c>
      <c r="AX24" s="6">
        <f t="shared" si="16"/>
        <v>1.0799430852753873</v>
      </c>
      <c r="AY24" s="6">
        <f t="shared" si="17"/>
        <v>1.0449193196685564</v>
      </c>
      <c r="AZ24" s="6">
        <f t="shared" si="18"/>
        <v>0.89853263909806791</v>
      </c>
      <c r="BA24" s="6">
        <f t="shared" si="19"/>
        <v>1.0271223916348058</v>
      </c>
      <c r="BB24" s="6">
        <f t="shared" si="20"/>
        <v>1.2123206288273467</v>
      </c>
      <c r="BC24" s="6">
        <f t="shared" si="21"/>
        <v>1.038677318954067</v>
      </c>
      <c r="BD24" s="6">
        <f t="shared" si="22"/>
        <v>1.0083074257173437</v>
      </c>
      <c r="BE24" s="6">
        <f t="shared" si="23"/>
        <v>0.84173086975296019</v>
      </c>
      <c r="BF24" s="6">
        <f t="shared" si="24"/>
        <v>3.328226428798402</v>
      </c>
      <c r="BG24" s="6">
        <f t="shared" si="25"/>
        <v>0.86656240717118949</v>
      </c>
      <c r="BH24" s="6">
        <f t="shared" si="26"/>
        <v>1.1270574928901962</v>
      </c>
      <c r="BI24" s="6">
        <f t="shared" si="27"/>
        <v>1.0867726194819407</v>
      </c>
      <c r="BJ24" s="6">
        <f t="shared" si="28"/>
        <v>1.0469675141273782</v>
      </c>
      <c r="BK24" s="6">
        <f t="shared" si="29"/>
        <v>8.6819907186529946E-2</v>
      </c>
      <c r="BM24" s="3">
        <v>100</v>
      </c>
      <c r="BN24" s="6">
        <v>443.50099999999998</v>
      </c>
      <c r="BO24" s="6">
        <v>360.90699999999998</v>
      </c>
      <c r="BP24" s="6">
        <v>395.55200000000002</v>
      </c>
      <c r="BQ24" s="6">
        <v>329.77600000000001</v>
      </c>
      <c r="BR24" s="6">
        <v>597.46500000000003</v>
      </c>
      <c r="BS24" s="6">
        <v>481.70400000000001</v>
      </c>
      <c r="BT24" s="6">
        <v>280.24400000000003</v>
      </c>
      <c r="BU24" s="6">
        <v>483.53399999999999</v>
      </c>
      <c r="BV24" s="6">
        <v>470.27800000000002</v>
      </c>
      <c r="BW24" s="6">
        <v>586.87300000000005</v>
      </c>
      <c r="BX24" s="6">
        <v>222.67599999999999</v>
      </c>
      <c r="BY24" s="6">
        <v>220.09</v>
      </c>
      <c r="BZ24" s="6">
        <v>117.786</v>
      </c>
      <c r="CA24" s="6">
        <v>226.452</v>
      </c>
      <c r="CB24" s="6">
        <v>20.309000000000001</v>
      </c>
      <c r="CC24" s="6">
        <v>77.018000000000001</v>
      </c>
      <c r="CD24" s="6">
        <v>31.318999999999999</v>
      </c>
      <c r="CE24" s="6">
        <v>107.97799999999999</v>
      </c>
      <c r="CF24" s="6">
        <v>26.381</v>
      </c>
      <c r="CG24" s="6">
        <v>389.68099999999998</v>
      </c>
      <c r="CH24" s="6">
        <v>339.30399999999997</v>
      </c>
      <c r="CI24" s="6">
        <v>591.02700000000004</v>
      </c>
      <c r="CJ24" s="6">
        <v>453.40100000000001</v>
      </c>
      <c r="CL24" s="3">
        <v>100</v>
      </c>
      <c r="CM24" s="6">
        <f>BN24/D$9</f>
        <v>3.6222200442669412</v>
      </c>
      <c r="CN24" s="6">
        <f>BO24/E$9</f>
        <v>2.4799321106843215</v>
      </c>
      <c r="CO24" s="6">
        <f>BP24/F$9</f>
        <v>1.8813412604042807</v>
      </c>
      <c r="CP24" s="6">
        <f>BQ24/G$9</f>
        <v>1.4170018218693066</v>
      </c>
      <c r="CQ24" s="6">
        <f>BR24/H$9</f>
        <v>3.1793413189584987</v>
      </c>
      <c r="CR24" s="6">
        <f>BS24/I$9</f>
        <v>2.4759780211872466</v>
      </c>
      <c r="CS24" s="6">
        <f>BT24/J$9</f>
        <v>1.5639139703338285</v>
      </c>
      <c r="CT24" s="6">
        <f>BU24/K$9</f>
        <v>2.2100168196277741</v>
      </c>
      <c r="CU24" s="6">
        <f>BV24/L$9</f>
        <v>2.4850089301755389</v>
      </c>
      <c r="CV24" s="6">
        <f>BW24/M$9</f>
        <v>1.6752148706779668</v>
      </c>
      <c r="CW24" s="6">
        <f>BX24/N$9</f>
        <v>1.6705126858617532</v>
      </c>
      <c r="CX24" s="6">
        <f>BY24/O$9</f>
        <v>1.4231858567308564</v>
      </c>
      <c r="CY24" s="6">
        <f>BZ24/P$9</f>
        <v>2.5975521005623552</v>
      </c>
      <c r="CZ24" s="6">
        <f>CA24/Q$9</f>
        <v>1.2109344085216518</v>
      </c>
      <c r="DA24" s="6">
        <f>CB24/R$9</f>
        <v>0.18086849651782058</v>
      </c>
      <c r="DB24" s="6">
        <f>CC24/S$9</f>
        <v>2.0972116327197474</v>
      </c>
      <c r="DC24" s="6">
        <f>CD24/T$9</f>
        <v>0.43264860683252981</v>
      </c>
      <c r="DD24" s="6">
        <f>CE24/U$9</f>
        <v>2.6161263749576</v>
      </c>
      <c r="DE24" s="6">
        <f>CF24/V$9</f>
        <v>0.16217196461613176</v>
      </c>
      <c r="DF24" s="6">
        <f>CG24/W$9</f>
        <v>3.5900409968215947</v>
      </c>
      <c r="DG24" s="6">
        <f>CH24/X$9</f>
        <v>5.1686926850074641</v>
      </c>
      <c r="DH24" s="6">
        <f>CI24/Y$9</f>
        <v>5.8583648871002918</v>
      </c>
      <c r="DI24" s="6">
        <f>CJ24/Z$9</f>
        <v>7.7026485228411739</v>
      </c>
      <c r="DJ24" s="6">
        <f t="shared" si="30"/>
        <v>2.5087360168381165</v>
      </c>
      <c r="DK24" s="6">
        <f t="shared" si="31"/>
        <v>0.3729624762373529</v>
      </c>
    </row>
    <row r="25" spans="3:115" x14ac:dyDescent="0.3">
      <c r="C25" s="5">
        <v>105</v>
      </c>
      <c r="D25" s="4">
        <v>105.837</v>
      </c>
      <c r="E25" s="4">
        <v>134.24100000000001</v>
      </c>
      <c r="F25" s="4">
        <v>169.61099999999999</v>
      </c>
      <c r="G25" s="4">
        <v>186.30500000000001</v>
      </c>
      <c r="H25" s="4">
        <v>179.06700000000001</v>
      </c>
      <c r="I25" s="4">
        <v>184.52699999999999</v>
      </c>
      <c r="J25" s="4">
        <v>155.08199999999999</v>
      </c>
      <c r="K25" s="4">
        <v>225.548</v>
      </c>
      <c r="L25" s="4">
        <v>165.38200000000001</v>
      </c>
      <c r="M25" s="4">
        <v>277.61700000000002</v>
      </c>
      <c r="N25" s="4">
        <v>99.662000000000006</v>
      </c>
      <c r="O25" s="4">
        <v>143.83799999999999</v>
      </c>
      <c r="P25" s="4">
        <v>44.061999999999998</v>
      </c>
      <c r="Q25" s="4">
        <v>177.67599999999999</v>
      </c>
      <c r="R25" s="4">
        <v>105.44199999999999</v>
      </c>
      <c r="S25" s="4">
        <v>37.529000000000003</v>
      </c>
      <c r="T25" s="4">
        <v>74.006</v>
      </c>
      <c r="U25" s="4">
        <v>42.555</v>
      </c>
      <c r="V25" s="4">
        <v>142.1</v>
      </c>
      <c r="W25" s="4">
        <v>110.188</v>
      </c>
      <c r="X25" s="4">
        <v>77.47</v>
      </c>
      <c r="Y25" s="4">
        <v>107.54900000000001</v>
      </c>
      <c r="Z25" s="4">
        <v>56.808999999999997</v>
      </c>
      <c r="AA25" s="4">
        <v>70.858000000000004</v>
      </c>
      <c r="AB25" s="4">
        <v>149.935</v>
      </c>
      <c r="AC25" s="4">
        <v>101.411</v>
      </c>
      <c r="AD25" s="4">
        <v>204.92500000000001</v>
      </c>
      <c r="AE25" s="4">
        <v>95.018000000000001</v>
      </c>
      <c r="AG25" s="3">
        <v>105</v>
      </c>
      <c r="AH25" s="6">
        <f t="shared" si="0"/>
        <v>0.86440594908485047</v>
      </c>
      <c r="AI25" s="6">
        <f t="shared" si="1"/>
        <v>0.92242202692209918</v>
      </c>
      <c r="AJ25" s="6">
        <f t="shared" si="2"/>
        <v>0.80671105826397138</v>
      </c>
      <c r="AK25" s="6">
        <f t="shared" si="3"/>
        <v>0.80052679522876491</v>
      </c>
      <c r="AL25" s="6">
        <f t="shared" si="4"/>
        <v>0.95288445676640721</v>
      </c>
      <c r="AM25" s="6">
        <f t="shared" si="5"/>
        <v>0.94847623502320733</v>
      </c>
      <c r="AN25" s="6">
        <f t="shared" si="6"/>
        <v>0.86544192327868119</v>
      </c>
      <c r="AO25" s="6">
        <f t="shared" si="7"/>
        <v>1.0308786427291674</v>
      </c>
      <c r="AP25" s="6">
        <f t="shared" si="8"/>
        <v>0.87389958044027349</v>
      </c>
      <c r="AQ25" s="6">
        <f t="shared" si="9"/>
        <v>0.79245105287345829</v>
      </c>
      <c r="AR25" s="6">
        <f t="shared" si="10"/>
        <v>0.74766313072964341</v>
      </c>
      <c r="AS25" s="6">
        <f t="shared" si="11"/>
        <v>0.93011135108570542</v>
      </c>
      <c r="AT25" s="6">
        <f t="shared" si="12"/>
        <v>0.97170581100452091</v>
      </c>
      <c r="AU25" s="6">
        <f t="shared" si="13"/>
        <v>0.95010855266675931</v>
      </c>
      <c r="AV25" s="6">
        <f t="shared" si="14"/>
        <v>0.93904850114885197</v>
      </c>
      <c r="AW25" s="6">
        <f t="shared" si="15"/>
        <v>1.0219202701230805</v>
      </c>
      <c r="AX25" s="6">
        <f t="shared" si="16"/>
        <v>1.0223376479851911</v>
      </c>
      <c r="AY25" s="6">
        <f t="shared" si="17"/>
        <v>1.0310364878616078</v>
      </c>
      <c r="AZ25" s="6">
        <f t="shared" si="18"/>
        <v>0.87353156332028048</v>
      </c>
      <c r="BA25" s="6">
        <f t="shared" si="19"/>
        <v>1.0151365792989082</v>
      </c>
      <c r="BB25" s="6">
        <f t="shared" si="20"/>
        <v>1.1801176004630898</v>
      </c>
      <c r="BC25" s="6">
        <f t="shared" si="21"/>
        <v>1.0660448426937337</v>
      </c>
      <c r="BD25" s="6">
        <f t="shared" si="22"/>
        <v>0.96510541426702678</v>
      </c>
      <c r="BE25" s="6">
        <f t="shared" si="23"/>
        <v>0.80518624576714171</v>
      </c>
      <c r="BF25" s="6">
        <f t="shared" si="24"/>
        <v>3.4031276953107268</v>
      </c>
      <c r="BG25" s="6">
        <f t="shared" si="25"/>
        <v>0.88601058903702667</v>
      </c>
      <c r="BH25" s="6">
        <f t="shared" si="26"/>
        <v>1.1143223799761828</v>
      </c>
      <c r="BI25" s="6">
        <f t="shared" si="27"/>
        <v>1.0832953301714703</v>
      </c>
      <c r="BJ25" s="6">
        <f t="shared" si="28"/>
        <v>1.0308538469114938</v>
      </c>
      <c r="BK25" s="6">
        <f t="shared" si="29"/>
        <v>9.0087690740630222E-2</v>
      </c>
      <c r="BM25" s="3">
        <v>105</v>
      </c>
      <c r="BN25" s="6">
        <v>435.73099999999999</v>
      </c>
      <c r="BO25" s="6">
        <v>352.01299999999998</v>
      </c>
      <c r="BP25" s="6">
        <v>377.81299999999999</v>
      </c>
      <c r="BQ25" s="6">
        <v>320.59300000000002</v>
      </c>
      <c r="BR25" s="6">
        <v>572.18499999999995</v>
      </c>
      <c r="BS25" s="6">
        <v>466.97300000000001</v>
      </c>
      <c r="BT25" s="6">
        <v>268.63499999999999</v>
      </c>
      <c r="BU25" s="6">
        <v>474.61</v>
      </c>
      <c r="BV25" s="6">
        <v>459.59899999999999</v>
      </c>
      <c r="BW25" s="6">
        <v>577.69399999999996</v>
      </c>
      <c r="BX25" s="6">
        <v>216.00899999999999</v>
      </c>
      <c r="BY25" s="6">
        <v>214.17500000000001</v>
      </c>
      <c r="BZ25" s="6">
        <v>112.93899999999999</v>
      </c>
      <c r="CA25" s="6">
        <v>222.798</v>
      </c>
      <c r="CB25" s="6">
        <v>19.373000000000001</v>
      </c>
      <c r="CC25" s="6">
        <v>71.319999999999993</v>
      </c>
      <c r="CD25" s="6">
        <v>28.94</v>
      </c>
      <c r="CE25" s="6">
        <v>99.625</v>
      </c>
      <c r="CF25" s="6">
        <v>24.381</v>
      </c>
      <c r="CG25" s="6">
        <v>376.78199999999998</v>
      </c>
      <c r="CH25" s="6">
        <v>337.97</v>
      </c>
      <c r="CI25" s="6">
        <v>567.22400000000005</v>
      </c>
      <c r="CJ25" s="6">
        <v>440.05</v>
      </c>
      <c r="CL25" s="3">
        <v>105</v>
      </c>
      <c r="CM25" s="6">
        <f>BN25/D$9</f>
        <v>3.558759872262923</v>
      </c>
      <c r="CN25" s="6">
        <f>BO25/E$9</f>
        <v>2.4188179837972661</v>
      </c>
      <c r="CO25" s="6">
        <f>BP25/F$9</f>
        <v>1.7969702734839477</v>
      </c>
      <c r="CP25" s="6">
        <f>BQ25/G$9</f>
        <v>1.3775437420508061</v>
      </c>
      <c r="CQ25" s="6">
        <f>BR25/H$9</f>
        <v>3.0448167048919492</v>
      </c>
      <c r="CR25" s="6">
        <f>BS25/I$9</f>
        <v>2.4002600860442764</v>
      </c>
      <c r="CS25" s="6">
        <f>BT25/J$9</f>
        <v>1.4991294351373372</v>
      </c>
      <c r="CT25" s="6">
        <f>BU25/K$9</f>
        <v>2.1692292222750376</v>
      </c>
      <c r="CU25" s="6">
        <f>BV25/L$9</f>
        <v>2.4285797322004163</v>
      </c>
      <c r="CV25" s="6">
        <f>BW25/M$9</f>
        <v>1.6490136358316658</v>
      </c>
      <c r="CW25" s="6">
        <f>BX25/N$9</f>
        <v>1.6204969316868969</v>
      </c>
      <c r="CX25" s="6">
        <f>BY25/O$9</f>
        <v>1.3849372114377354</v>
      </c>
      <c r="CY25" s="6">
        <f>BZ25/P$9</f>
        <v>2.4906604917852024</v>
      </c>
      <c r="CZ25" s="6">
        <f>CA25/Q$9</f>
        <v>1.1913949285049679</v>
      </c>
      <c r="DA25" s="6">
        <f>CB25/R$9</f>
        <v>0.17253263986605633</v>
      </c>
      <c r="DB25" s="6">
        <f>CC25/S$9</f>
        <v>1.9420542424572487</v>
      </c>
      <c r="DC25" s="6">
        <f>CD25/T$9</f>
        <v>0.39978449764466983</v>
      </c>
      <c r="DD25" s="6">
        <f>CE25/U$9</f>
        <v>2.4137471531714882</v>
      </c>
      <c r="DE25" s="6">
        <f>CF25/V$9</f>
        <v>0.14987736133224322</v>
      </c>
      <c r="DF25" s="6">
        <f>CG25/W$9</f>
        <v>3.471205490810263</v>
      </c>
      <c r="DG25" s="6">
        <f>CH25/X$9</f>
        <v>5.1483715687170584</v>
      </c>
      <c r="DH25" s="6">
        <f>CI25/Y$9</f>
        <v>5.6224253117380023</v>
      </c>
      <c r="DI25" s="6">
        <f>CJ25/Z$9</f>
        <v>7.4758337155768482</v>
      </c>
      <c r="DJ25" s="6">
        <f t="shared" si="30"/>
        <v>2.4272366188132306</v>
      </c>
      <c r="DK25" s="6">
        <f t="shared" si="31"/>
        <v>0.36326358407620762</v>
      </c>
    </row>
    <row r="26" spans="3:115" x14ac:dyDescent="0.3">
      <c r="C26" s="5">
        <v>110</v>
      </c>
      <c r="D26" s="4">
        <v>101.691</v>
      </c>
      <c r="E26" s="4">
        <v>125.35299999999999</v>
      </c>
      <c r="F26" s="4">
        <v>157.66200000000001</v>
      </c>
      <c r="G26" s="4">
        <v>186.86799999999999</v>
      </c>
      <c r="H26" s="4">
        <v>176.88200000000001</v>
      </c>
      <c r="I26" s="4">
        <v>176.80799999999999</v>
      </c>
      <c r="J26" s="4">
        <v>148.50700000000001</v>
      </c>
      <c r="K26" s="4">
        <v>220.67</v>
      </c>
      <c r="L26" s="4">
        <v>158.08000000000001</v>
      </c>
      <c r="M26" s="4">
        <v>265.738</v>
      </c>
      <c r="N26" s="4">
        <v>96.932000000000002</v>
      </c>
      <c r="O26" s="4">
        <v>146.72900000000001</v>
      </c>
      <c r="P26" s="4">
        <v>45.539000000000001</v>
      </c>
      <c r="Q26" s="4">
        <v>168.77199999999999</v>
      </c>
      <c r="R26" s="4">
        <v>101.869</v>
      </c>
      <c r="S26" s="4">
        <v>36.405000000000001</v>
      </c>
      <c r="T26" s="4">
        <v>71.730999999999995</v>
      </c>
      <c r="U26" s="4">
        <v>40.752000000000002</v>
      </c>
      <c r="V26" s="4">
        <v>133.94399999999999</v>
      </c>
      <c r="W26" s="4">
        <v>106.83499999999999</v>
      </c>
      <c r="X26" s="4">
        <v>75.790999999999997</v>
      </c>
      <c r="Y26" s="4">
        <v>111.158</v>
      </c>
      <c r="Z26" s="4">
        <v>56.398000000000003</v>
      </c>
      <c r="AA26" s="4">
        <v>71.614000000000004</v>
      </c>
      <c r="AB26" s="4">
        <v>144.70400000000001</v>
      </c>
      <c r="AC26" s="4">
        <v>101.41500000000001</v>
      </c>
      <c r="AD26" s="4">
        <v>201.49700000000001</v>
      </c>
      <c r="AE26" s="4">
        <v>97.128</v>
      </c>
      <c r="AG26" s="3">
        <v>110</v>
      </c>
      <c r="AH26" s="6">
        <f t="shared" si="0"/>
        <v>0.83054418935143226</v>
      </c>
      <c r="AI26" s="6">
        <f t="shared" si="1"/>
        <v>0.86134912836440336</v>
      </c>
      <c r="AJ26" s="6">
        <f t="shared" si="2"/>
        <v>0.7498787158145066</v>
      </c>
      <c r="AK26" s="6">
        <f t="shared" si="3"/>
        <v>0.80294592829397404</v>
      </c>
      <c r="AL26" s="6">
        <f t="shared" si="4"/>
        <v>0.94125723043193688</v>
      </c>
      <c r="AM26" s="6">
        <f t="shared" si="5"/>
        <v>0.90880026317006857</v>
      </c>
      <c r="AN26" s="6">
        <f t="shared" si="6"/>
        <v>0.82874984653504036</v>
      </c>
      <c r="AO26" s="6">
        <f t="shared" si="7"/>
        <v>1.0085834948261361</v>
      </c>
      <c r="AP26" s="6">
        <f t="shared" si="8"/>
        <v>0.83531488115997166</v>
      </c>
      <c r="AQ26" s="6">
        <f t="shared" si="9"/>
        <v>0.75854273293237462</v>
      </c>
      <c r="AR26" s="6">
        <f t="shared" si="10"/>
        <v>0.72718270341640534</v>
      </c>
      <c r="AS26" s="6">
        <f t="shared" si="11"/>
        <v>0.94880565937689965</v>
      </c>
      <c r="AT26" s="6">
        <f t="shared" si="12"/>
        <v>1.0042783107288566</v>
      </c>
      <c r="AU26" s="6">
        <f t="shared" si="13"/>
        <v>0.90249510710886272</v>
      </c>
      <c r="AV26" s="6">
        <f t="shared" si="14"/>
        <v>0.90722797143009815</v>
      </c>
      <c r="AW26" s="6">
        <f t="shared" si="15"/>
        <v>0.9913135823984317</v>
      </c>
      <c r="AX26" s="6">
        <f t="shared" si="16"/>
        <v>0.99091022116619931</v>
      </c>
      <c r="AY26" s="6">
        <f t="shared" si="17"/>
        <v>0.98735281290885302</v>
      </c>
      <c r="AZ26" s="6">
        <f t="shared" si="18"/>
        <v>0.82339417112858304</v>
      </c>
      <c r="BA26" s="6">
        <f t="shared" si="19"/>
        <v>0.98424616518494623</v>
      </c>
      <c r="BB26" s="6">
        <f t="shared" si="20"/>
        <v>1.1545410230630959</v>
      </c>
      <c r="BC26" s="6">
        <f t="shared" si="21"/>
        <v>1.1018178934639098</v>
      </c>
      <c r="BD26" s="6">
        <f t="shared" si="22"/>
        <v>0.95812309940030249</v>
      </c>
      <c r="BE26" s="6">
        <f t="shared" si="23"/>
        <v>0.81377695961455432</v>
      </c>
      <c r="BF26" s="6">
        <f t="shared" si="24"/>
        <v>3.2843978392119482</v>
      </c>
      <c r="BG26" s="6">
        <f t="shared" si="25"/>
        <v>0.88604553635394645</v>
      </c>
      <c r="BH26" s="6">
        <f t="shared" si="26"/>
        <v>1.0956819158133997</v>
      </c>
      <c r="BI26" s="6">
        <f t="shared" si="27"/>
        <v>1.1073513316307917</v>
      </c>
      <c r="BJ26" s="6">
        <f t="shared" si="28"/>
        <v>1.0069610255099974</v>
      </c>
      <c r="BK26" s="6">
        <f t="shared" si="29"/>
        <v>8.7016417370867155E-2</v>
      </c>
      <c r="BM26" s="3">
        <v>110</v>
      </c>
      <c r="BN26" s="6">
        <v>430.30200000000002</v>
      </c>
      <c r="BO26" s="6">
        <v>347.67500000000001</v>
      </c>
      <c r="BP26" s="6">
        <v>366.32600000000002</v>
      </c>
      <c r="BQ26" s="6">
        <v>306.64400000000001</v>
      </c>
      <c r="BR26" s="6">
        <v>547.11</v>
      </c>
      <c r="BS26" s="6">
        <v>460.77800000000002</v>
      </c>
      <c r="BT26" s="6">
        <v>260.56700000000001</v>
      </c>
      <c r="BU26" s="6">
        <v>462.94</v>
      </c>
      <c r="BV26" s="6">
        <v>445.37900000000002</v>
      </c>
      <c r="BW26" s="6">
        <v>571.86699999999996</v>
      </c>
      <c r="BX26" s="6">
        <v>204.649</v>
      </c>
      <c r="BY26" s="6">
        <v>206.08099999999999</v>
      </c>
      <c r="BZ26" s="6">
        <v>109.97</v>
      </c>
      <c r="CA26" s="6">
        <v>210.357</v>
      </c>
      <c r="CB26" s="6">
        <v>18.611999999999998</v>
      </c>
      <c r="CC26" s="6">
        <v>65.846999999999994</v>
      </c>
      <c r="CD26" s="6">
        <v>26.408999999999999</v>
      </c>
      <c r="CE26" s="6">
        <v>92.361999999999995</v>
      </c>
      <c r="CF26" s="6">
        <v>21.72</v>
      </c>
      <c r="CG26" s="6">
        <v>379.53300000000002</v>
      </c>
      <c r="CH26" s="6">
        <v>332.31700000000001</v>
      </c>
      <c r="CI26" s="6">
        <v>565.96900000000005</v>
      </c>
      <c r="CJ26" s="6">
        <v>435.44299999999998</v>
      </c>
      <c r="CL26" s="3">
        <v>110</v>
      </c>
      <c r="CM26" s="6">
        <f>BN26/D$9</f>
        <v>3.5144194251831529</v>
      </c>
      <c r="CN26" s="6">
        <f>BO26/E$9</f>
        <v>2.3890099016704345</v>
      </c>
      <c r="CO26" s="6">
        <f>BP26/F$9</f>
        <v>1.7423353151010703</v>
      </c>
      <c r="CP26" s="6">
        <f>BQ26/G$9</f>
        <v>1.3176068199786874</v>
      </c>
      <c r="CQ26" s="6">
        <f>BR26/H$9</f>
        <v>2.911382974760671</v>
      </c>
      <c r="CR26" s="6">
        <f>BS26/I$9</f>
        <v>2.3684175357618313</v>
      </c>
      <c r="CS26" s="6">
        <f>BT26/J$9</f>
        <v>1.4541056062144939</v>
      </c>
      <c r="CT26" s="6">
        <f>BU26/K$9</f>
        <v>2.1158908918059161</v>
      </c>
      <c r="CU26" s="6">
        <f>BV26/L$9</f>
        <v>2.3534394386142905</v>
      </c>
      <c r="CV26" s="6">
        <f>BW26/M$9</f>
        <v>1.6323806044067399</v>
      </c>
      <c r="CW26" s="6">
        <f>BX26/N$9</f>
        <v>1.5352743477021411</v>
      </c>
      <c r="CX26" s="6">
        <f>BY26/O$9</f>
        <v>1.3325983213274188</v>
      </c>
      <c r="CY26" s="6">
        <f>BZ26/P$9</f>
        <v>2.4251846951152278</v>
      </c>
      <c r="CZ26" s="6">
        <f>CA26/Q$9</f>
        <v>1.1248676513053057</v>
      </c>
      <c r="DA26" s="6">
        <f>CB26/R$9</f>
        <v>0.16575530342161979</v>
      </c>
      <c r="DB26" s="6">
        <f>CC26/S$9</f>
        <v>1.7930236357695239</v>
      </c>
      <c r="DC26" s="6">
        <f>CD26/T$9</f>
        <v>0.36482062191769471</v>
      </c>
      <c r="DD26" s="6">
        <f>CE26/U$9</f>
        <v>2.237776808644667</v>
      </c>
      <c r="DE26" s="6">
        <f>CF26/V$9</f>
        <v>0.13351939166302951</v>
      </c>
      <c r="DF26" s="6">
        <f>CG26/W$9</f>
        <v>3.4965498180478143</v>
      </c>
      <c r="DG26" s="6">
        <f>CH26/X$9</f>
        <v>5.0622581726228564</v>
      </c>
      <c r="DH26" s="6">
        <f>CI26/Y$9</f>
        <v>5.6099855282199718</v>
      </c>
      <c r="DI26" s="6">
        <f>CJ26/Z$9</f>
        <v>7.3975672323870683</v>
      </c>
      <c r="DJ26" s="6">
        <f t="shared" si="30"/>
        <v>2.3686160887670273</v>
      </c>
      <c r="DK26" s="6">
        <f t="shared" si="31"/>
        <v>0.36225507333192281</v>
      </c>
    </row>
    <row r="27" spans="3:115" x14ac:dyDescent="0.3">
      <c r="C27" s="5">
        <v>115</v>
      </c>
      <c r="D27" s="4">
        <v>98.356999999999999</v>
      </c>
      <c r="E27" s="4">
        <v>119.804</v>
      </c>
      <c r="F27" s="4">
        <v>158.136</v>
      </c>
      <c r="G27" s="4">
        <v>183.393</v>
      </c>
      <c r="H27" s="4">
        <v>170.416</v>
      </c>
      <c r="I27" s="4">
        <v>175.78800000000001</v>
      </c>
      <c r="J27" s="4">
        <v>147.31299999999999</v>
      </c>
      <c r="K27" s="4">
        <v>217.04900000000001</v>
      </c>
      <c r="L27" s="4">
        <v>155.756</v>
      </c>
      <c r="M27" s="4">
        <v>256.51100000000002</v>
      </c>
      <c r="N27" s="4">
        <v>98.436000000000007</v>
      </c>
      <c r="O27" s="4">
        <v>143.00399999999999</v>
      </c>
      <c r="P27" s="4">
        <v>43.688000000000002</v>
      </c>
      <c r="Q27" s="4">
        <v>167.29499999999999</v>
      </c>
      <c r="R27" s="4">
        <v>99.051000000000002</v>
      </c>
      <c r="S27" s="4">
        <v>36.276000000000003</v>
      </c>
      <c r="T27" s="4">
        <v>67.146000000000001</v>
      </c>
      <c r="U27" s="4">
        <v>40.811999999999998</v>
      </c>
      <c r="V27" s="4">
        <v>128.315</v>
      </c>
      <c r="W27" s="4">
        <v>105.63</v>
      </c>
      <c r="X27" s="4">
        <v>75.596999999999994</v>
      </c>
      <c r="Y27" s="4">
        <v>111.96599999999999</v>
      </c>
      <c r="Z27" s="4">
        <v>59</v>
      </c>
      <c r="AA27" s="4">
        <v>72.093000000000004</v>
      </c>
      <c r="AB27" s="4">
        <v>140.786</v>
      </c>
      <c r="AC27" s="4">
        <v>99.83</v>
      </c>
      <c r="AD27" s="4">
        <v>204.24</v>
      </c>
      <c r="AE27" s="4">
        <v>95.293000000000006</v>
      </c>
      <c r="AG27" s="3">
        <v>115</v>
      </c>
      <c r="AH27" s="6">
        <f t="shared" si="0"/>
        <v>0.80331430344906452</v>
      </c>
      <c r="AI27" s="6">
        <f t="shared" si="1"/>
        <v>0.82321979509520304</v>
      </c>
      <c r="AJ27" s="6">
        <f t="shared" si="2"/>
        <v>0.75213317479191433</v>
      </c>
      <c r="AK27" s="6">
        <f t="shared" si="3"/>
        <v>0.78801433433020518</v>
      </c>
      <c r="AL27" s="6">
        <f t="shared" si="4"/>
        <v>0.90684915469798477</v>
      </c>
      <c r="AM27" s="6">
        <f t="shared" si="5"/>
        <v>0.9035574219613367</v>
      </c>
      <c r="AN27" s="6">
        <f t="shared" si="6"/>
        <v>0.82208667700927485</v>
      </c>
      <c r="AO27" s="6">
        <f t="shared" si="7"/>
        <v>0.99203352956232405</v>
      </c>
      <c r="AP27" s="6">
        <f t="shared" si="8"/>
        <v>0.82303456876235159</v>
      </c>
      <c r="AQ27" s="6">
        <f t="shared" si="9"/>
        <v>0.73220448323994447</v>
      </c>
      <c r="AR27" s="6">
        <f t="shared" si="10"/>
        <v>0.73846569340875334</v>
      </c>
      <c r="AS27" s="6">
        <f t="shared" si="11"/>
        <v>0.92471838909509463</v>
      </c>
      <c r="AT27" s="6">
        <f t="shared" si="12"/>
        <v>0.9634579336200243</v>
      </c>
      <c r="AU27" s="6">
        <f t="shared" si="13"/>
        <v>0.89459696480326822</v>
      </c>
      <c r="AV27" s="6">
        <f t="shared" si="14"/>
        <v>0.88213134317724384</v>
      </c>
      <c r="AW27" s="6">
        <f t="shared" si="15"/>
        <v>0.98780089314889463</v>
      </c>
      <c r="AX27" s="6">
        <f t="shared" si="16"/>
        <v>0.92757186865407737</v>
      </c>
      <c r="AY27" s="6">
        <f t="shared" si="17"/>
        <v>0.98880651257450203</v>
      </c>
      <c r="AZ27" s="6">
        <f t="shared" si="18"/>
        <v>0.78879101018607878</v>
      </c>
      <c r="BA27" s="6">
        <f t="shared" si="19"/>
        <v>0.97314477866322713</v>
      </c>
      <c r="BB27" s="6">
        <f t="shared" si="20"/>
        <v>1.1515857782652408</v>
      </c>
      <c r="BC27" s="6">
        <f t="shared" si="21"/>
        <v>1.1098269333703388</v>
      </c>
      <c r="BD27" s="6">
        <f t="shared" si="22"/>
        <v>1.0023274382889082</v>
      </c>
      <c r="BE27" s="6">
        <f t="shared" si="23"/>
        <v>0.81922001772686992</v>
      </c>
      <c r="BF27" s="6">
        <f t="shared" si="24"/>
        <v>3.1954696082436786</v>
      </c>
      <c r="BG27" s="6">
        <f t="shared" si="25"/>
        <v>0.87219766202449811</v>
      </c>
      <c r="BH27" s="6">
        <f t="shared" si="26"/>
        <v>1.1105975497686256</v>
      </c>
      <c r="BI27" s="6">
        <f t="shared" si="27"/>
        <v>1.0864305910251733</v>
      </c>
      <c r="BJ27" s="6">
        <f t="shared" si="28"/>
        <v>0.99155672889086088</v>
      </c>
      <c r="BK27" s="6">
        <f t="shared" si="29"/>
        <v>8.4532230953505066E-2</v>
      </c>
      <c r="BM27" s="3">
        <v>115</v>
      </c>
      <c r="BN27" s="6">
        <v>437.23700000000002</v>
      </c>
      <c r="BO27" s="6">
        <v>338.07100000000003</v>
      </c>
      <c r="BP27" s="6">
        <v>344.82600000000002</v>
      </c>
      <c r="BQ27" s="6">
        <v>297.44400000000002</v>
      </c>
      <c r="BR27" s="6">
        <v>531.47900000000004</v>
      </c>
      <c r="BS27" s="6">
        <v>449.53899999999999</v>
      </c>
      <c r="BT27" s="6">
        <v>248.66300000000001</v>
      </c>
      <c r="BU27" s="6">
        <v>450.73599999999999</v>
      </c>
      <c r="BV27" s="6">
        <v>423.56</v>
      </c>
      <c r="BW27" s="6">
        <v>560.16399999999999</v>
      </c>
      <c r="BX27" s="6">
        <v>194.22300000000001</v>
      </c>
      <c r="BY27" s="6">
        <v>201.464</v>
      </c>
      <c r="BZ27" s="6">
        <v>104.616</v>
      </c>
      <c r="CA27" s="6">
        <v>202.60599999999999</v>
      </c>
      <c r="CB27" s="6">
        <v>17.41</v>
      </c>
      <c r="CC27" s="6">
        <v>63.89</v>
      </c>
      <c r="CD27" s="6">
        <v>24.606000000000002</v>
      </c>
      <c r="CE27" s="6">
        <v>85.266000000000005</v>
      </c>
      <c r="CF27" s="6">
        <v>19.417999999999999</v>
      </c>
      <c r="CG27" s="6">
        <v>378.37</v>
      </c>
      <c r="CH27" s="6">
        <v>332.29599999999999</v>
      </c>
      <c r="CI27" s="6">
        <v>560.96699999999998</v>
      </c>
      <c r="CJ27" s="6">
        <v>425.05</v>
      </c>
      <c r="CL27" s="3">
        <v>115</v>
      </c>
      <c r="CM27" s="6">
        <f>BN27/D$9</f>
        <v>3.5710598747131228</v>
      </c>
      <c r="CN27" s="6">
        <f>BO27/E$9</f>
        <v>2.3230170891425197</v>
      </c>
      <c r="CO27" s="6">
        <f>BP27/F$9</f>
        <v>1.6400760998810939</v>
      </c>
      <c r="CP27" s="6">
        <f>BQ27/G$9</f>
        <v>1.2780756935134578</v>
      </c>
      <c r="CQ27" s="6">
        <f>BR27/H$9</f>
        <v>2.8282044050425448</v>
      </c>
      <c r="CR27" s="6">
        <f>BS27/I$9</f>
        <v>2.3106486216981668</v>
      </c>
      <c r="CS27" s="6">
        <f>BT27/J$9</f>
        <v>1.3876748105405317</v>
      </c>
      <c r="CT27" s="6">
        <f>BU27/K$9</f>
        <v>2.0601118870891075</v>
      </c>
      <c r="CU27" s="6">
        <f>BV27/L$9</f>
        <v>2.238145059869165</v>
      </c>
      <c r="CV27" s="6">
        <f>BW27/M$9</f>
        <v>1.5989746722347977</v>
      </c>
      <c r="CW27" s="6">
        <f>BX27/N$9</f>
        <v>1.4570586205344418</v>
      </c>
      <c r="CX27" s="6">
        <f>BY27/O$9</f>
        <v>1.3027430389405481</v>
      </c>
      <c r="CY27" s="6">
        <f>BZ27/P$9</f>
        <v>2.3071121402580217</v>
      </c>
      <c r="CZ27" s="6">
        <f>CA27/Q$9</f>
        <v>1.0834197833224601</v>
      </c>
      <c r="DA27" s="6">
        <f>CB27/R$9</f>
        <v>0.15505049605471741</v>
      </c>
      <c r="DB27" s="6">
        <f>CC27/S$9</f>
        <v>1.739734233743601</v>
      </c>
      <c r="DC27" s="6">
        <f>CD27/T$9</f>
        <v>0.33991352277279702</v>
      </c>
      <c r="DD27" s="6">
        <f>CE27/U$9</f>
        <v>2.065852594853903</v>
      </c>
      <c r="DE27" s="6">
        <f>CF27/V$9</f>
        <v>0.1193683032832738</v>
      </c>
      <c r="DF27" s="6">
        <f>CG27/W$9</f>
        <v>3.4858353678197984</v>
      </c>
      <c r="DG27" s="6">
        <f>CH27/X$9</f>
        <v>5.0619382749900979</v>
      </c>
      <c r="DH27" s="6">
        <f>CI27/Y$9</f>
        <v>5.5604048133536867</v>
      </c>
      <c r="DI27" s="6">
        <f>CJ27/Z$9</f>
        <v>7.2210047058423799</v>
      </c>
      <c r="DJ27" s="6">
        <f t="shared" si="30"/>
        <v>2.3102358308475757</v>
      </c>
      <c r="DK27" s="6">
        <f t="shared" si="31"/>
        <v>0.35948648928300014</v>
      </c>
    </row>
    <row r="28" spans="3:115" x14ac:dyDescent="0.3">
      <c r="C28" s="5">
        <v>120</v>
      </c>
      <c r="D28" s="4">
        <v>95.188000000000002</v>
      </c>
      <c r="E28" s="4">
        <v>118.11499999999999</v>
      </c>
      <c r="F28" s="4">
        <v>153.649</v>
      </c>
      <c r="G28" s="4">
        <v>175.708</v>
      </c>
      <c r="H28" s="4">
        <v>172.53399999999999</v>
      </c>
      <c r="I28" s="4">
        <v>170.35599999999999</v>
      </c>
      <c r="J28" s="4">
        <v>145.77099999999999</v>
      </c>
      <c r="K28" s="4">
        <v>213.91</v>
      </c>
      <c r="L28" s="4">
        <v>156.548</v>
      </c>
      <c r="M28" s="4">
        <v>249.41399999999999</v>
      </c>
      <c r="N28" s="4">
        <v>98.117999999999995</v>
      </c>
      <c r="O28" s="4">
        <v>139.875</v>
      </c>
      <c r="P28" s="4">
        <v>45.841999999999999</v>
      </c>
      <c r="Q28" s="4">
        <v>165.37799999999999</v>
      </c>
      <c r="R28" s="4">
        <v>104.569</v>
      </c>
      <c r="S28" s="4">
        <v>36.545999999999999</v>
      </c>
      <c r="T28" s="4">
        <v>64.808000000000007</v>
      </c>
      <c r="U28" s="4">
        <v>39.597999999999999</v>
      </c>
      <c r="V28" s="4">
        <v>128.35900000000001</v>
      </c>
      <c r="W28" s="4">
        <v>104.80200000000001</v>
      </c>
      <c r="X28" s="4">
        <v>73.463999999999999</v>
      </c>
      <c r="Y28" s="4">
        <v>113.80800000000001</v>
      </c>
      <c r="Z28" s="4">
        <v>57.517000000000003</v>
      </c>
      <c r="AA28" s="4">
        <v>70.129000000000005</v>
      </c>
      <c r="AB28" s="4">
        <v>139.648</v>
      </c>
      <c r="AC28" s="4">
        <v>99.477000000000004</v>
      </c>
      <c r="AD28" s="4">
        <v>203.798</v>
      </c>
      <c r="AE28" s="4">
        <v>94.091999999999999</v>
      </c>
      <c r="AG28" s="3">
        <v>120</v>
      </c>
      <c r="AH28" s="6">
        <f t="shared" si="0"/>
        <v>0.77743202737689798</v>
      </c>
      <c r="AI28" s="6">
        <f t="shared" si="1"/>
        <v>0.81161402038053743</v>
      </c>
      <c r="AJ28" s="6">
        <f t="shared" si="2"/>
        <v>0.7307919143876338</v>
      </c>
      <c r="AK28" s="6">
        <f t="shared" si="3"/>
        <v>0.75499295314702142</v>
      </c>
      <c r="AL28" s="6">
        <f t="shared" si="4"/>
        <v>0.91811984823409831</v>
      </c>
      <c r="AM28" s="6">
        <f t="shared" si="5"/>
        <v>0.87563672250463886</v>
      </c>
      <c r="AN28" s="6">
        <f t="shared" si="6"/>
        <v>0.81348147817449246</v>
      </c>
      <c r="AO28" s="6">
        <f t="shared" si="7"/>
        <v>0.97768656989286629</v>
      </c>
      <c r="AP28" s="6">
        <f t="shared" si="8"/>
        <v>0.82721959777221177</v>
      </c>
      <c r="AQ28" s="6">
        <f t="shared" si="9"/>
        <v>0.7119462673445095</v>
      </c>
      <c r="AR28" s="6">
        <f t="shared" si="10"/>
        <v>0.73608006121622227</v>
      </c>
      <c r="AS28" s="6">
        <f t="shared" si="11"/>
        <v>0.90448508205837852</v>
      </c>
      <c r="AT28" s="6">
        <f t="shared" si="12"/>
        <v>1.010960414599184</v>
      </c>
      <c r="AU28" s="6">
        <f t="shared" si="13"/>
        <v>0.88434595681421979</v>
      </c>
      <c r="AV28" s="6">
        <f t="shared" si="14"/>
        <v>0.9312737117717258</v>
      </c>
      <c r="AW28" s="6">
        <f t="shared" si="15"/>
        <v>0.99515303343862327</v>
      </c>
      <c r="AX28" s="6">
        <f t="shared" si="16"/>
        <v>0.89527414386163662</v>
      </c>
      <c r="AY28" s="6">
        <f t="shared" si="17"/>
        <v>0.95939332267286903</v>
      </c>
      <c r="AZ28" s="6">
        <f t="shared" si="18"/>
        <v>0.78906149145832438</v>
      </c>
      <c r="BA28" s="6">
        <f t="shared" si="19"/>
        <v>0.96551660601593814</v>
      </c>
      <c r="BB28" s="6">
        <f t="shared" si="20"/>
        <v>1.1190933187094416</v>
      </c>
      <c r="BC28" s="6">
        <f t="shared" si="21"/>
        <v>1.1280851654342527</v>
      </c>
      <c r="BD28" s="6">
        <f t="shared" si="22"/>
        <v>0.97713334352649384</v>
      </c>
      <c r="BE28" s="6">
        <f t="shared" si="23"/>
        <v>0.79690234312856534</v>
      </c>
      <c r="BF28" s="6">
        <f t="shared" si="24"/>
        <v>3.169640019973671</v>
      </c>
      <c r="BG28" s="6">
        <f t="shared" si="25"/>
        <v>0.86911356130633077</v>
      </c>
      <c r="BH28" s="6">
        <f t="shared" si="26"/>
        <v>1.1081940826857928</v>
      </c>
      <c r="BI28" s="6">
        <f t="shared" si="27"/>
        <v>1.0727380518059102</v>
      </c>
      <c r="BJ28" s="6">
        <f t="shared" si="28"/>
        <v>0.98254875391758889</v>
      </c>
      <c r="BK28" s="6">
        <f t="shared" si="29"/>
        <v>8.4110913523132047E-2</v>
      </c>
      <c r="BM28" s="3">
        <v>120</v>
      </c>
      <c r="BN28" s="6">
        <v>435.59899999999999</v>
      </c>
      <c r="BO28" s="6">
        <v>332.08699999999999</v>
      </c>
      <c r="BP28" s="6">
        <v>334.947</v>
      </c>
      <c r="BQ28" s="6">
        <v>293.685</v>
      </c>
      <c r="BR28" s="6">
        <v>509.31099999999998</v>
      </c>
      <c r="BS28" s="6">
        <v>440.90300000000002</v>
      </c>
      <c r="BT28" s="6">
        <v>235.87700000000001</v>
      </c>
      <c r="BU28" s="6">
        <v>435.59899999999999</v>
      </c>
      <c r="BV28" s="6">
        <v>413.88799999999998</v>
      </c>
      <c r="BW28" s="6">
        <v>556.50800000000004</v>
      </c>
      <c r="BX28" s="6">
        <v>183.976</v>
      </c>
      <c r="BY28" s="6">
        <v>196.126</v>
      </c>
      <c r="BZ28" s="6">
        <v>102.583</v>
      </c>
      <c r="CA28" s="6">
        <v>194.917</v>
      </c>
      <c r="CB28" s="6">
        <v>18.16</v>
      </c>
      <c r="CC28" s="6">
        <v>58.883000000000003</v>
      </c>
      <c r="CD28" s="6">
        <v>23.533000000000001</v>
      </c>
      <c r="CE28" s="6">
        <v>81.635999999999996</v>
      </c>
      <c r="CF28" s="6">
        <v>18.456</v>
      </c>
      <c r="CG28" s="6">
        <v>381.911</v>
      </c>
      <c r="CH28" s="6">
        <v>320.351</v>
      </c>
      <c r="CI28" s="6">
        <v>549.19399999999996</v>
      </c>
      <c r="CJ28" s="6">
        <v>417.88200000000001</v>
      </c>
      <c r="CL28" s="3">
        <v>120</v>
      </c>
      <c r="CM28" s="6">
        <f>BN28/D$9</f>
        <v>3.557681784398762</v>
      </c>
      <c r="CN28" s="6">
        <f>BO28/E$9</f>
        <v>2.2818987019947636</v>
      </c>
      <c r="CO28" s="6">
        <f>BP28/F$9</f>
        <v>1.593089179548157</v>
      </c>
      <c r="CP28" s="6">
        <f>BQ28/G$9</f>
        <v>1.2619237908631535</v>
      </c>
      <c r="CQ28" s="6">
        <f>BR28/H$9</f>
        <v>2.7102399412519089</v>
      </c>
      <c r="CR28" s="6">
        <f>BS28/I$9</f>
        <v>2.2662592327975699</v>
      </c>
      <c r="CS28" s="6">
        <f>BT28/J$9</f>
        <v>1.3163219750661297</v>
      </c>
      <c r="CT28" s="6">
        <f>BU28/K$9</f>
        <v>1.990927456214121</v>
      </c>
      <c r="CU28" s="6">
        <f>BV28/L$9</f>
        <v>2.1870369783245085</v>
      </c>
      <c r="CV28" s="6">
        <f>BW28/M$9</f>
        <v>1.5885387081212696</v>
      </c>
      <c r="CW28" s="6">
        <f>BX28/N$9</f>
        <v>1.3801857492235443</v>
      </c>
      <c r="CX28" s="6">
        <f>BY28/O$9</f>
        <v>1.2682254956481256</v>
      </c>
      <c r="CY28" s="6">
        <f>BZ28/P$9</f>
        <v>2.2622780901973756</v>
      </c>
      <c r="CZ28" s="6">
        <f>CA28/Q$9</f>
        <v>1.0423034555041015</v>
      </c>
      <c r="DA28" s="6">
        <f>CB28/R$9</f>
        <v>0.1617298683718362</v>
      </c>
      <c r="DB28" s="6">
        <f>CC28/S$9</f>
        <v>1.6033928765929639</v>
      </c>
      <c r="DC28" s="6">
        <f>CD28/T$9</f>
        <v>0.32509082871707029</v>
      </c>
      <c r="DD28" s="6">
        <f>CE28/U$9</f>
        <v>1.9779037650821338</v>
      </c>
      <c r="DE28" s="6">
        <f>CF28/V$9</f>
        <v>0.11345459910372342</v>
      </c>
      <c r="DF28" s="6">
        <f>CG28/W$9</f>
        <v>3.5184577824865264</v>
      </c>
      <c r="DG28" s="6">
        <f>CH28/X$9</f>
        <v>4.8799774548335009</v>
      </c>
      <c r="DH28" s="6">
        <f>CI28/Y$9</f>
        <v>5.44370874055865</v>
      </c>
      <c r="DI28" s="6">
        <f>CJ28/Z$9</f>
        <v>7.0992304163906024</v>
      </c>
      <c r="DJ28" s="6">
        <f t="shared" si="30"/>
        <v>2.2534720378821951</v>
      </c>
      <c r="DK28" s="6">
        <f t="shared" si="31"/>
        <v>0.35356423563967304</v>
      </c>
    </row>
    <row r="29" spans="3:115" x14ac:dyDescent="0.3">
      <c r="C29" s="5">
        <v>125</v>
      </c>
      <c r="D29" s="4">
        <v>91.177000000000007</v>
      </c>
      <c r="E29" s="4">
        <v>114.949</v>
      </c>
      <c r="F29" s="4">
        <v>145.12899999999999</v>
      </c>
      <c r="G29" s="4">
        <v>170.66</v>
      </c>
      <c r="H29" s="4">
        <v>171.09</v>
      </c>
      <c r="I29" s="4">
        <v>170.64</v>
      </c>
      <c r="J29" s="4">
        <v>143.72</v>
      </c>
      <c r="K29" s="4">
        <v>210.94</v>
      </c>
      <c r="L29" s="4">
        <v>149.79599999999999</v>
      </c>
      <c r="M29" s="4">
        <v>249.69300000000001</v>
      </c>
      <c r="N29" s="4">
        <v>101.501</v>
      </c>
      <c r="O29" s="4">
        <v>134.196</v>
      </c>
      <c r="P29" s="4">
        <v>47.567999999999998</v>
      </c>
      <c r="Q29" s="4">
        <v>163.92400000000001</v>
      </c>
      <c r="R29" s="4">
        <v>104.78100000000001</v>
      </c>
      <c r="S29" s="4">
        <v>36.262999999999998</v>
      </c>
      <c r="T29" s="4">
        <v>66.331000000000003</v>
      </c>
      <c r="U29" s="4">
        <v>40.101999999999997</v>
      </c>
      <c r="V29" s="4">
        <v>126.438</v>
      </c>
      <c r="W29" s="4">
        <v>103.768</v>
      </c>
      <c r="X29" s="4">
        <v>70.847999999999999</v>
      </c>
      <c r="Y29" s="4">
        <v>115.63800000000001</v>
      </c>
      <c r="Z29" s="4">
        <v>56.941000000000003</v>
      </c>
      <c r="AA29" s="4">
        <v>69.055999999999997</v>
      </c>
      <c r="AB29" s="4">
        <v>137.749</v>
      </c>
      <c r="AC29" s="4">
        <v>97.507000000000005</v>
      </c>
      <c r="AD29" s="4">
        <v>203.46700000000001</v>
      </c>
      <c r="AE29" s="4">
        <v>94.332999999999998</v>
      </c>
      <c r="AG29" s="3">
        <v>125</v>
      </c>
      <c r="AH29" s="6">
        <f t="shared" si="0"/>
        <v>0.74467285750455336</v>
      </c>
      <c r="AI29" s="6">
        <f t="shared" si="1"/>
        <v>0.78985920525523767</v>
      </c>
      <c r="AJ29" s="6">
        <f t="shared" si="2"/>
        <v>0.69026872770511294</v>
      </c>
      <c r="AK29" s="6">
        <f t="shared" si="3"/>
        <v>0.73330239593001267</v>
      </c>
      <c r="AL29" s="6">
        <f t="shared" si="4"/>
        <v>0.91043576822175276</v>
      </c>
      <c r="AM29" s="6">
        <f t="shared" si="5"/>
        <v>0.87709649397844269</v>
      </c>
      <c r="AN29" s="6">
        <f t="shared" si="6"/>
        <v>0.80203578244807305</v>
      </c>
      <c r="AO29" s="6">
        <f t="shared" si="7"/>
        <v>0.96411203334674023</v>
      </c>
      <c r="AP29" s="6">
        <f t="shared" si="8"/>
        <v>0.79154116863764612</v>
      </c>
      <c r="AQ29" s="6">
        <f t="shared" si="9"/>
        <v>0.71274266613763715</v>
      </c>
      <c r="AR29" s="6">
        <f t="shared" si="10"/>
        <v>0.7614592867109784</v>
      </c>
      <c r="AS29" s="6">
        <f t="shared" si="11"/>
        <v>0.86776250274821209</v>
      </c>
      <c r="AT29" s="6">
        <f t="shared" si="12"/>
        <v>1.0490241481971552</v>
      </c>
      <c r="AU29" s="6">
        <f t="shared" si="13"/>
        <v>0.87657080521480601</v>
      </c>
      <c r="AV29" s="6">
        <f t="shared" si="14"/>
        <v>0.93316174768003135</v>
      </c>
      <c r="AW29" s="6">
        <f t="shared" si="15"/>
        <v>0.98744690120901868</v>
      </c>
      <c r="AX29" s="6">
        <f t="shared" si="16"/>
        <v>0.9163132520134275</v>
      </c>
      <c r="AY29" s="6">
        <f t="shared" si="17"/>
        <v>0.97160439986432123</v>
      </c>
      <c r="AZ29" s="6">
        <f t="shared" si="18"/>
        <v>0.77725252500414943</v>
      </c>
      <c r="BA29" s="6">
        <f t="shared" si="19"/>
        <v>0.95599060297572436</v>
      </c>
      <c r="BB29" s="6">
        <f t="shared" si="20"/>
        <v>1.0792432136002192</v>
      </c>
      <c r="BC29" s="6">
        <f t="shared" si="21"/>
        <v>1.1462244513609421</v>
      </c>
      <c r="BD29" s="6">
        <f t="shared" si="22"/>
        <v>0.96734790955269023</v>
      </c>
      <c r="BE29" s="6">
        <f t="shared" si="23"/>
        <v>0.78470943842185403</v>
      </c>
      <c r="BF29" s="6">
        <f t="shared" si="24"/>
        <v>3.1265377456988515</v>
      </c>
      <c r="BG29" s="6">
        <f t="shared" si="25"/>
        <v>0.85190200772335711</v>
      </c>
      <c r="BH29" s="6">
        <f t="shared" si="26"/>
        <v>1.1063942012278345</v>
      </c>
      <c r="BI29" s="6">
        <f t="shared" si="27"/>
        <v>1.0754856804086099</v>
      </c>
      <c r="BJ29" s="6">
        <f t="shared" si="28"/>
        <v>0.973232068527764</v>
      </c>
      <c r="BK29" s="6">
        <f t="shared" si="29"/>
        <v>8.3239086642167906E-2</v>
      </c>
      <c r="BM29" s="3">
        <v>125</v>
      </c>
      <c r="BN29" s="6">
        <v>434.97699999999998</v>
      </c>
      <c r="BO29" s="6">
        <v>326.87900000000002</v>
      </c>
      <c r="BP29" s="6">
        <v>319.435</v>
      </c>
      <c r="BQ29" s="6">
        <v>285.57900000000001</v>
      </c>
      <c r="BR29" s="6">
        <v>489.71</v>
      </c>
      <c r="BS29" s="6">
        <v>426.21199999999999</v>
      </c>
      <c r="BT29" s="6">
        <v>228.32</v>
      </c>
      <c r="BU29" s="6">
        <v>422.05799999999999</v>
      </c>
      <c r="BV29" s="6">
        <v>396.23399999999998</v>
      </c>
      <c r="BW29" s="6">
        <v>547.90499999999997</v>
      </c>
      <c r="BX29" s="6">
        <v>175.99</v>
      </c>
      <c r="BY29" s="6">
        <v>188.07400000000001</v>
      </c>
      <c r="BZ29" s="6">
        <v>100.03</v>
      </c>
      <c r="CA29" s="6">
        <v>175.49600000000001</v>
      </c>
      <c r="CB29" s="6">
        <v>17.797999999999998</v>
      </c>
      <c r="CC29" s="6">
        <v>54.707000000000001</v>
      </c>
      <c r="CD29" s="6">
        <v>22.170999999999999</v>
      </c>
      <c r="CE29" s="6">
        <v>74.203999999999994</v>
      </c>
      <c r="CF29" s="6">
        <v>17.007000000000001</v>
      </c>
      <c r="CG29" s="6">
        <v>385.28</v>
      </c>
      <c r="CH29" s="6">
        <v>313.68200000000002</v>
      </c>
      <c r="CI29" s="6">
        <v>527.60400000000004</v>
      </c>
      <c r="CJ29" s="6">
        <v>402.36599999999999</v>
      </c>
      <c r="CL29" s="3">
        <v>125</v>
      </c>
      <c r="CM29" s="6">
        <f>BN29/D$9</f>
        <v>3.5526017037055189</v>
      </c>
      <c r="CN29" s="6">
        <f>BO29/E$9</f>
        <v>2.2461125121108219</v>
      </c>
      <c r="CO29" s="6">
        <f>BP29/F$9</f>
        <v>1.5193103448275862</v>
      </c>
      <c r="CP29" s="6">
        <f>BQ29/G$9</f>
        <v>1.2270934309580281</v>
      </c>
      <c r="CQ29" s="6">
        <f>BR29/H$9</f>
        <v>2.6059354728848825</v>
      </c>
      <c r="CR29" s="6">
        <f>BS29/I$9</f>
        <v>2.1907468992706285</v>
      </c>
      <c r="CS29" s="6">
        <f>BT29/J$9</f>
        <v>1.274149804122906</v>
      </c>
      <c r="CT29" s="6">
        <f>BU29/K$9</f>
        <v>1.929037624776043</v>
      </c>
      <c r="CU29" s="6">
        <f>BV29/L$9</f>
        <v>2.0937509907739131</v>
      </c>
      <c r="CV29" s="6">
        <f>BW29/M$9</f>
        <v>1.5639816514285225</v>
      </c>
      <c r="CW29" s="6">
        <f>BX29/N$9</f>
        <v>1.320274872841303</v>
      </c>
      <c r="CX29" s="6">
        <f>BY29/O$9</f>
        <v>1.2161581935517247</v>
      </c>
      <c r="CY29" s="6">
        <f>BZ29/P$9</f>
        <v>2.205976403131547</v>
      </c>
      <c r="CZ29" s="6">
        <f>CA29/Q$9</f>
        <v>0.9384511726896464</v>
      </c>
      <c r="DA29" s="6">
        <f>CB29/R$9</f>
        <v>0.15850595800010686</v>
      </c>
      <c r="DB29" s="6">
        <f>CC29/S$9</f>
        <v>1.4896797734451586</v>
      </c>
      <c r="DC29" s="6">
        <f>CD29/T$9</f>
        <v>0.3062758153863156</v>
      </c>
      <c r="DD29" s="6">
        <f>CE29/U$9</f>
        <v>1.7978388331637349</v>
      </c>
      <c r="DE29" s="6">
        <f>CF29/V$9</f>
        <v>0.10454715902454619</v>
      </c>
      <c r="DF29" s="6">
        <f>CG29/W$9</f>
        <v>3.5494956009028509</v>
      </c>
      <c r="DG29" s="6">
        <f>CH29/X$9</f>
        <v>4.7783871066020778</v>
      </c>
      <c r="DH29" s="6">
        <f>CI29/Y$9</f>
        <v>5.229704815336123</v>
      </c>
      <c r="DI29" s="6">
        <f>CJ29/Z$9</f>
        <v>6.8356352887212681</v>
      </c>
      <c r="DJ29" s="6">
        <f t="shared" si="30"/>
        <v>2.1797239751154454</v>
      </c>
      <c r="DK29" s="6">
        <f t="shared" si="31"/>
        <v>0.34442290309386481</v>
      </c>
    </row>
    <row r="30" spans="3:115" x14ac:dyDescent="0.3">
      <c r="C30" s="5">
        <v>130</v>
      </c>
      <c r="D30" s="4">
        <v>89.863</v>
      </c>
      <c r="E30" s="4">
        <v>113.90600000000001</v>
      </c>
      <c r="F30" s="4">
        <v>146.67400000000001</v>
      </c>
      <c r="G30" s="4">
        <v>168.16</v>
      </c>
      <c r="H30" s="4">
        <v>169.71899999999999</v>
      </c>
      <c r="I30" s="4">
        <v>166.75299999999999</v>
      </c>
      <c r="J30" s="4">
        <v>141.63800000000001</v>
      </c>
      <c r="K30" s="4">
        <v>204.886</v>
      </c>
      <c r="L30" s="4">
        <v>150.95599999999999</v>
      </c>
      <c r="M30" s="4">
        <v>246.86099999999999</v>
      </c>
      <c r="N30" s="4">
        <v>104.13500000000001</v>
      </c>
      <c r="O30" s="4">
        <v>133.47499999999999</v>
      </c>
      <c r="P30" s="4">
        <v>48.598999999999997</v>
      </c>
      <c r="Q30" s="4">
        <v>164.637</v>
      </c>
      <c r="R30" s="4">
        <v>104.48699999999999</v>
      </c>
      <c r="S30" s="4">
        <v>37.225000000000001</v>
      </c>
      <c r="T30" s="4">
        <v>64.113</v>
      </c>
      <c r="U30" s="4">
        <v>37.308999999999997</v>
      </c>
      <c r="V30" s="4">
        <v>126.81100000000001</v>
      </c>
      <c r="W30" s="4">
        <v>99.887</v>
      </c>
      <c r="X30" s="4">
        <v>68.923000000000002</v>
      </c>
      <c r="Y30" s="4">
        <v>118.94499999999999</v>
      </c>
      <c r="Z30" s="4">
        <v>56.835000000000001</v>
      </c>
      <c r="AA30" s="4">
        <v>69.775999999999996</v>
      </c>
      <c r="AB30" s="4">
        <v>133.43199999999999</v>
      </c>
      <c r="AC30" s="4">
        <v>94.718999999999994</v>
      </c>
      <c r="AD30" s="4">
        <v>192.80600000000001</v>
      </c>
      <c r="AE30" s="4">
        <v>93.704999999999998</v>
      </c>
      <c r="AG30" s="3">
        <v>130</v>
      </c>
      <c r="AH30" s="6">
        <f t="shared" si="0"/>
        <v>0.73394098285676956</v>
      </c>
      <c r="AI30" s="6">
        <f t="shared" si="1"/>
        <v>0.78269234733493209</v>
      </c>
      <c r="AJ30" s="6">
        <f t="shared" si="2"/>
        <v>0.69761712247324614</v>
      </c>
      <c r="AK30" s="6">
        <f t="shared" si="3"/>
        <v>0.72256024199924374</v>
      </c>
      <c r="AL30" s="6">
        <f t="shared" si="4"/>
        <v>0.90314014931806452</v>
      </c>
      <c r="AM30" s="6">
        <f t="shared" si="5"/>
        <v>0.85711715694085355</v>
      </c>
      <c r="AN30" s="6">
        <f t="shared" si="6"/>
        <v>0.79041708985791947</v>
      </c>
      <c r="AO30" s="6">
        <f t="shared" si="7"/>
        <v>0.93644191743756622</v>
      </c>
      <c r="AP30" s="6">
        <f t="shared" si="8"/>
        <v>0.79767075658138076</v>
      </c>
      <c r="AQ30" s="6">
        <f t="shared" si="9"/>
        <v>0.7046587902159982</v>
      </c>
      <c r="AR30" s="6">
        <f t="shared" si="10"/>
        <v>0.78121952317364107</v>
      </c>
      <c r="AS30" s="6">
        <f t="shared" si="11"/>
        <v>0.8631002418426601</v>
      </c>
      <c r="AT30" s="6">
        <f t="shared" si="12"/>
        <v>1.071760943874738</v>
      </c>
      <c r="AU30" s="6">
        <f t="shared" si="13"/>
        <v>0.88038351710640306</v>
      </c>
      <c r="AV30" s="6">
        <f t="shared" si="14"/>
        <v>0.93054343373172077</v>
      </c>
      <c r="AW30" s="6">
        <f t="shared" si="15"/>
        <v>1.0136423047598302</v>
      </c>
      <c r="AX30" s="6">
        <f t="shared" si="16"/>
        <v>0.88567323764660377</v>
      </c>
      <c r="AY30" s="6">
        <f t="shared" si="17"/>
        <v>0.90393468042835678</v>
      </c>
      <c r="AZ30" s="6">
        <f t="shared" si="18"/>
        <v>0.77954546851659468</v>
      </c>
      <c r="BA30" s="6">
        <f t="shared" si="19"/>
        <v>0.92023584688378091</v>
      </c>
      <c r="BB30" s="6">
        <f t="shared" si="20"/>
        <v>1.0499192639307802</v>
      </c>
      <c r="BC30" s="6">
        <f t="shared" si="21"/>
        <v>1.1790040243443094</v>
      </c>
      <c r="BD30" s="6">
        <f t="shared" si="22"/>
        <v>0.96554711788389991</v>
      </c>
      <c r="BE30" s="6">
        <f t="shared" si="23"/>
        <v>0.7928910706574851</v>
      </c>
      <c r="BF30" s="6">
        <f t="shared" si="24"/>
        <v>3.0285532706886373</v>
      </c>
      <c r="BG30" s="6">
        <f t="shared" si="25"/>
        <v>0.82754372783029584</v>
      </c>
      <c r="BH30" s="6">
        <f t="shared" si="26"/>
        <v>1.0484227926982452</v>
      </c>
      <c r="BI30" s="6">
        <f t="shared" si="27"/>
        <v>1.0683258847136081</v>
      </c>
      <c r="BJ30" s="6">
        <f t="shared" si="28"/>
        <v>0.96130367520455573</v>
      </c>
      <c r="BK30" s="6">
        <f t="shared" si="29"/>
        <v>8.008882960836626E-2</v>
      </c>
      <c r="BM30" s="3">
        <v>130</v>
      </c>
      <c r="BN30" s="6">
        <v>436.81900000000002</v>
      </c>
      <c r="BO30" s="6">
        <v>322.38900000000001</v>
      </c>
      <c r="BP30" s="6">
        <v>304.77800000000002</v>
      </c>
      <c r="BQ30" s="6">
        <v>283.38299999999998</v>
      </c>
      <c r="BR30" s="6">
        <v>465.27100000000002</v>
      </c>
      <c r="BS30" s="6">
        <v>408.41800000000001</v>
      </c>
      <c r="BT30" s="6">
        <v>216.447</v>
      </c>
      <c r="BU30" s="6">
        <v>424.54399999999998</v>
      </c>
      <c r="BV30" s="6">
        <v>388.505</v>
      </c>
      <c r="BW30" s="6">
        <v>536.34</v>
      </c>
      <c r="BX30" s="6">
        <v>173.99299999999999</v>
      </c>
      <c r="BY30" s="6">
        <v>185.815</v>
      </c>
      <c r="BZ30" s="6">
        <v>101.28700000000001</v>
      </c>
      <c r="CA30" s="6">
        <v>165.75</v>
      </c>
      <c r="CB30" s="6">
        <v>17.163</v>
      </c>
      <c r="CC30" s="6">
        <v>52.914000000000001</v>
      </c>
      <c r="CD30" s="6">
        <v>21.170999999999999</v>
      </c>
      <c r="CE30" s="6">
        <v>69.736000000000004</v>
      </c>
      <c r="CF30" s="6">
        <v>16.991</v>
      </c>
      <c r="CG30" s="6">
        <v>378.108</v>
      </c>
      <c r="CH30" s="6">
        <v>304.64600000000002</v>
      </c>
      <c r="CI30" s="6">
        <v>527.33299999999997</v>
      </c>
      <c r="CJ30" s="6">
        <v>385.52600000000001</v>
      </c>
      <c r="CL30" s="3">
        <v>130</v>
      </c>
      <c r="CM30" s="6">
        <f>BN30/D$9</f>
        <v>3.5676459298099465</v>
      </c>
      <c r="CN30" s="6">
        <f>BO30/E$9</f>
        <v>2.2152599789735521</v>
      </c>
      <c r="CO30" s="6">
        <f>BP30/F$9</f>
        <v>1.4495980975029727</v>
      </c>
      <c r="CP30" s="6">
        <f>BQ30/G$9</f>
        <v>1.2176575229452407</v>
      </c>
      <c r="CQ30" s="6">
        <f>BR30/H$9</f>
        <v>2.4758861436454684</v>
      </c>
      <c r="CR30" s="6">
        <f>BS30/I$9</f>
        <v>2.0992850203802602</v>
      </c>
      <c r="CS30" s="6">
        <f>BT30/J$9</f>
        <v>1.207892005312678</v>
      </c>
      <c r="CT30" s="6">
        <f>BU30/K$9</f>
        <v>1.9404000146257632</v>
      </c>
      <c r="CU30" s="6">
        <f>BV30/L$9</f>
        <v>2.0529099690350123</v>
      </c>
      <c r="CV30" s="6">
        <f>BW30/M$9</f>
        <v>1.5309696369392025</v>
      </c>
      <c r="CW30" s="6">
        <f>BX30/N$9</f>
        <v>1.3052934027517291</v>
      </c>
      <c r="CX30" s="6">
        <f>BY30/O$9</f>
        <v>1.2015506382318328</v>
      </c>
      <c r="CY30" s="6">
        <f>BZ30/P$9</f>
        <v>2.2336972102767674</v>
      </c>
      <c r="CZ30" s="6">
        <f>CA30/Q$9</f>
        <v>0.88633519780114012</v>
      </c>
      <c r="DA30" s="6">
        <f>CB30/R$9</f>
        <v>0.15285075610494631</v>
      </c>
      <c r="DB30" s="6">
        <f>CC30/S$9</f>
        <v>1.4408561158915152</v>
      </c>
      <c r="DC30" s="6">
        <f>CD30/T$9</f>
        <v>0.292461561839506</v>
      </c>
      <c r="DD30" s="6">
        <f>CE30/U$9</f>
        <v>1.6895866647284006</v>
      </c>
      <c r="DE30" s="6">
        <f>CF30/V$9</f>
        <v>0.10444880219827507</v>
      </c>
      <c r="DF30" s="6">
        <f>CG30/W$9</f>
        <v>3.4834216223686028</v>
      </c>
      <c r="DG30" s="6">
        <f>CH30/X$9</f>
        <v>4.6407397251927005</v>
      </c>
      <c r="DH30" s="6">
        <f>CI30/Y$9</f>
        <v>5.2270186150704756</v>
      </c>
      <c r="DI30" s="6">
        <f>CJ30/Z$9</f>
        <v>6.5495472537927055</v>
      </c>
      <c r="DJ30" s="6">
        <f t="shared" si="30"/>
        <v>2.1289266037138561</v>
      </c>
      <c r="DK30" s="6">
        <f t="shared" si="31"/>
        <v>0.3360944147417339</v>
      </c>
    </row>
    <row r="31" spans="3:115" x14ac:dyDescent="0.3">
      <c r="C31" s="5">
        <v>135</v>
      </c>
      <c r="D31" s="4">
        <v>92.164000000000001</v>
      </c>
      <c r="E31" s="4">
        <v>111.31399999999999</v>
      </c>
      <c r="F31" s="4">
        <v>143.72200000000001</v>
      </c>
      <c r="G31" s="4">
        <v>164.29400000000001</v>
      </c>
      <c r="H31" s="4">
        <v>169.197</v>
      </c>
      <c r="I31" s="4">
        <v>168.08600000000001</v>
      </c>
      <c r="J31" s="4">
        <v>139.72300000000001</v>
      </c>
      <c r="K31" s="4">
        <v>208.54499999999999</v>
      </c>
      <c r="L31" s="4">
        <v>149.36199999999999</v>
      </c>
      <c r="M31" s="4">
        <v>241.25700000000001</v>
      </c>
      <c r="N31" s="4">
        <v>106.73399999999999</v>
      </c>
      <c r="O31" s="4">
        <v>130.529</v>
      </c>
      <c r="P31" s="4">
        <v>49.811</v>
      </c>
      <c r="Q31" s="4">
        <v>161.43</v>
      </c>
      <c r="R31" s="4">
        <v>100.867</v>
      </c>
      <c r="S31" s="4">
        <v>38.112000000000002</v>
      </c>
      <c r="T31" s="4">
        <v>62.872999999999998</v>
      </c>
      <c r="U31" s="4">
        <v>38.665999999999997</v>
      </c>
      <c r="V31" s="4">
        <v>123.818</v>
      </c>
      <c r="W31" s="4">
        <v>100.435</v>
      </c>
      <c r="X31" s="4">
        <v>72.269000000000005</v>
      </c>
      <c r="Y31" s="4">
        <v>116.199</v>
      </c>
      <c r="Z31" s="4">
        <v>55.279000000000003</v>
      </c>
      <c r="AA31" s="4">
        <v>67.706000000000003</v>
      </c>
      <c r="AB31" s="4">
        <v>130.54300000000001</v>
      </c>
      <c r="AC31" s="4">
        <v>94.807000000000002</v>
      </c>
      <c r="AD31" s="4">
        <v>193.80600000000001</v>
      </c>
      <c r="AE31" s="4">
        <v>94.680999999999997</v>
      </c>
      <c r="AG31" s="3">
        <v>135</v>
      </c>
      <c r="AH31" s="6">
        <f t="shared" si="0"/>
        <v>0.75273401448884758</v>
      </c>
      <c r="AI31" s="6">
        <f t="shared" si="1"/>
        <v>0.76488170905167963</v>
      </c>
      <c r="AJ31" s="6">
        <f t="shared" si="2"/>
        <v>0.683576694411415</v>
      </c>
      <c r="AK31" s="6">
        <f t="shared" si="3"/>
        <v>0.70594857516070264</v>
      </c>
      <c r="AL31" s="6">
        <f t="shared" si="4"/>
        <v>0.9003623863219119</v>
      </c>
      <c r="AM31" s="6">
        <f t="shared" si="5"/>
        <v>0.86396883079501019</v>
      </c>
      <c r="AN31" s="6">
        <f t="shared" si="6"/>
        <v>0.77973034811433428</v>
      </c>
      <c r="AO31" s="6">
        <f t="shared" si="7"/>
        <v>0.95316556364035243</v>
      </c>
      <c r="AP31" s="6">
        <f t="shared" si="8"/>
        <v>0.78924785728628344</v>
      </c>
      <c r="AQ31" s="6">
        <f t="shared" si="9"/>
        <v>0.68866230693038222</v>
      </c>
      <c r="AR31" s="6">
        <f t="shared" si="10"/>
        <v>0.80071719005536457</v>
      </c>
      <c r="AS31" s="6">
        <f t="shared" si="11"/>
        <v>0.84405028258086212</v>
      </c>
      <c r="AT31" s="6">
        <f t="shared" si="12"/>
        <v>1.0984893593560481</v>
      </c>
      <c r="AU31" s="6">
        <f t="shared" si="13"/>
        <v>0.86323433472722799</v>
      </c>
      <c r="AV31" s="6">
        <f t="shared" si="14"/>
        <v>0.89830433001442744</v>
      </c>
      <c r="AW31" s="6">
        <f t="shared" si="15"/>
        <v>1.0377954471190503</v>
      </c>
      <c r="AX31" s="6">
        <f t="shared" si="16"/>
        <v>0.86854356324855986</v>
      </c>
      <c r="AY31" s="6">
        <f t="shared" si="17"/>
        <v>0.93681252119978664</v>
      </c>
      <c r="AZ31" s="6">
        <f t="shared" si="18"/>
        <v>0.76114659470225543</v>
      </c>
      <c r="BA31" s="6">
        <f t="shared" si="19"/>
        <v>0.92528444423971623</v>
      </c>
      <c r="BB31" s="6">
        <f t="shared" si="20"/>
        <v>1.1008896200834781</v>
      </c>
      <c r="BC31" s="6">
        <f t="shared" si="21"/>
        <v>1.1517851832761732</v>
      </c>
      <c r="BD31" s="6">
        <f t="shared" si="22"/>
        <v>0.93911285527411115</v>
      </c>
      <c r="BE31" s="6">
        <f t="shared" si="23"/>
        <v>0.76936887798004594</v>
      </c>
      <c r="BF31" s="6">
        <f t="shared" si="24"/>
        <v>2.9629806164601211</v>
      </c>
      <c r="BG31" s="6">
        <f t="shared" si="25"/>
        <v>0.82831256880253024</v>
      </c>
      <c r="BH31" s="6">
        <f t="shared" si="26"/>
        <v>1.0538605010304458</v>
      </c>
      <c r="BI31" s="6">
        <f t="shared" si="27"/>
        <v>1.0794532105071142</v>
      </c>
      <c r="BJ31" s="6">
        <f t="shared" si="28"/>
        <v>0.95722927810208003</v>
      </c>
      <c r="BK31" s="6">
        <f t="shared" si="29"/>
        <v>7.8363693291923012E-2</v>
      </c>
      <c r="BM31" s="3">
        <v>135</v>
      </c>
      <c r="BN31" s="6">
        <v>434.62</v>
      </c>
      <c r="BO31" s="6">
        <v>317.363</v>
      </c>
      <c r="BP31" s="6">
        <v>292.85700000000003</v>
      </c>
      <c r="BQ31" s="6">
        <v>287.16500000000002</v>
      </c>
      <c r="BR31" s="6">
        <v>454.79199999999997</v>
      </c>
      <c r="BS31" s="6">
        <v>406.51100000000002</v>
      </c>
      <c r="BT31" s="6">
        <v>202.042</v>
      </c>
      <c r="BU31" s="6">
        <v>414.42099999999999</v>
      </c>
      <c r="BV31" s="6">
        <v>373.99799999999999</v>
      </c>
      <c r="BW31" s="6">
        <v>529.67999999999995</v>
      </c>
      <c r="BX31" s="6">
        <v>172.21100000000001</v>
      </c>
      <c r="BY31" s="6">
        <v>182.95699999999999</v>
      </c>
      <c r="BZ31" s="6">
        <v>100.345</v>
      </c>
      <c r="CA31" s="6">
        <v>151.52099999999999</v>
      </c>
      <c r="CB31" s="6">
        <v>16.716999999999999</v>
      </c>
      <c r="CC31" s="6">
        <v>50.552</v>
      </c>
      <c r="CD31" s="6">
        <v>20.687999999999999</v>
      </c>
      <c r="CE31" s="6">
        <v>65.257999999999996</v>
      </c>
      <c r="CF31" s="6">
        <v>15.749000000000001</v>
      </c>
      <c r="CG31" s="6">
        <v>376.12</v>
      </c>
      <c r="CH31" s="6">
        <v>298.24099999999999</v>
      </c>
      <c r="CI31" s="6">
        <v>530.34699999999998</v>
      </c>
      <c r="CJ31" s="6">
        <v>375.06900000000002</v>
      </c>
      <c r="CL31" s="3">
        <v>135</v>
      </c>
      <c r="CM31" s="6">
        <f>BN31/D$9</f>
        <v>3.5496859660729019</v>
      </c>
      <c r="CN31" s="6">
        <f>BO31/E$9</f>
        <v>2.180724381746844</v>
      </c>
      <c r="CO31" s="6">
        <f>BP31/F$9</f>
        <v>1.3928989298454222</v>
      </c>
      <c r="CP31" s="6">
        <f>BQ31/G$9</f>
        <v>1.2339082534117081</v>
      </c>
      <c r="CQ31" s="6">
        <f>BR31/H$9</f>
        <v>2.4201233497054613</v>
      </c>
      <c r="CR31" s="6">
        <f>BS31/I$9</f>
        <v>2.0894829633360921</v>
      </c>
      <c r="CS31" s="6">
        <f>BT31/J$9</f>
        <v>1.1275042691161534</v>
      </c>
      <c r="CT31" s="6">
        <f>BU31/K$9</f>
        <v>1.8941323265932941</v>
      </c>
      <c r="CU31" s="6">
        <f>BV31/L$9</f>
        <v>1.976253130845566</v>
      </c>
      <c r="CV31" s="6">
        <f>BW31/M$9</f>
        <v>1.5119588270387379</v>
      </c>
      <c r="CW31" s="6">
        <f>BX31/N$9</f>
        <v>1.2919248600879234</v>
      </c>
      <c r="CX31" s="6">
        <f>BY31/O$9</f>
        <v>1.183069720523001</v>
      </c>
      <c r="CY31" s="6">
        <f>BZ31/P$9</f>
        <v>2.2129231447789173</v>
      </c>
      <c r="CZ31" s="6">
        <f>CA31/Q$9</f>
        <v>0.8102467300514421</v>
      </c>
      <c r="DA31" s="6">
        <f>CB31/R$9</f>
        <v>0.14887875603369966</v>
      </c>
      <c r="DB31" s="6">
        <f>CC31/S$9</f>
        <v>1.3765385034309989</v>
      </c>
      <c r="DC31" s="6">
        <f>CD31/T$9</f>
        <v>0.28578927737639698</v>
      </c>
      <c r="DD31" s="6">
        <f>CE31/U$9</f>
        <v>1.5810922130154574</v>
      </c>
      <c r="DE31" s="6">
        <f>CF31/V$9</f>
        <v>9.6813853558980284E-2</v>
      </c>
      <c r="DF31" s="6">
        <f>CG31/W$9</f>
        <v>3.4651066377999906</v>
      </c>
      <c r="DG31" s="6">
        <f>CH31/X$9</f>
        <v>4.5431709472016575</v>
      </c>
      <c r="DH31" s="6">
        <f>CI31/Y$9</f>
        <v>5.2568939198699525</v>
      </c>
      <c r="DI31" s="6">
        <f>CJ31/Z$9</f>
        <v>6.371897456806483</v>
      </c>
      <c r="DJ31" s="6">
        <f t="shared" si="30"/>
        <v>2.0870008007933514</v>
      </c>
      <c r="DK31" s="6">
        <f t="shared" si="31"/>
        <v>0.33245835811441271</v>
      </c>
    </row>
    <row r="32" spans="3:115" x14ac:dyDescent="0.3">
      <c r="C32" s="5">
        <v>140</v>
      </c>
      <c r="D32" s="4">
        <v>89.902000000000001</v>
      </c>
      <c r="E32" s="4">
        <v>106.407</v>
      </c>
      <c r="F32" s="4">
        <v>146.33600000000001</v>
      </c>
      <c r="G32" s="4">
        <v>163.97</v>
      </c>
      <c r="H32" s="4">
        <v>168.07300000000001</v>
      </c>
      <c r="I32" s="4">
        <v>169.19900000000001</v>
      </c>
      <c r="J32" s="4">
        <v>136.89099999999999</v>
      </c>
      <c r="K32" s="4">
        <v>208.55600000000001</v>
      </c>
      <c r="L32" s="4">
        <v>146.124</v>
      </c>
      <c r="M32" s="4">
        <v>240.72</v>
      </c>
      <c r="N32" s="4">
        <v>106.17</v>
      </c>
      <c r="O32" s="4">
        <v>126.23699999999999</v>
      </c>
      <c r="P32" s="4">
        <v>49.774000000000001</v>
      </c>
      <c r="Q32" s="4">
        <v>158.22399999999999</v>
      </c>
      <c r="R32" s="4">
        <v>101.714</v>
      </c>
      <c r="S32" s="4">
        <v>38.209000000000003</v>
      </c>
      <c r="T32" s="4">
        <v>61.298000000000002</v>
      </c>
      <c r="U32" s="4">
        <v>38.503</v>
      </c>
      <c r="V32" s="4">
        <v>122.98099999999999</v>
      </c>
      <c r="W32" s="4">
        <v>101.72</v>
      </c>
      <c r="X32" s="4">
        <v>73.679000000000002</v>
      </c>
      <c r="Y32" s="4">
        <v>117.834</v>
      </c>
      <c r="Z32" s="4">
        <v>57.335000000000001</v>
      </c>
      <c r="AA32" s="4">
        <v>70.02</v>
      </c>
      <c r="AB32" s="4">
        <v>130.07499999999999</v>
      </c>
      <c r="AC32" s="4">
        <v>97.156999999999996</v>
      </c>
      <c r="AD32" s="4">
        <v>193.86799999999999</v>
      </c>
      <c r="AE32" s="4">
        <v>92.846999999999994</v>
      </c>
      <c r="AG32" s="3">
        <v>140</v>
      </c>
      <c r="AH32" s="6">
        <f t="shared" si="0"/>
        <v>0.73425950881663526</v>
      </c>
      <c r="AI32" s="6">
        <f t="shared" si="1"/>
        <v>0.73116380702393302</v>
      </c>
      <c r="AJ32" s="6">
        <f t="shared" si="2"/>
        <v>0.69600951248513676</v>
      </c>
      <c r="AK32" s="6">
        <f t="shared" si="3"/>
        <v>0.70455639201127496</v>
      </c>
      <c r="AL32" s="6">
        <f t="shared" si="4"/>
        <v>0.89438114952559855</v>
      </c>
      <c r="AM32" s="6">
        <f t="shared" si="5"/>
        <v>0.86968969576100885</v>
      </c>
      <c r="AN32" s="6">
        <f t="shared" si="6"/>
        <v>0.76392624753060934</v>
      </c>
      <c r="AO32" s="6">
        <f t="shared" si="7"/>
        <v>0.95321583970163448</v>
      </c>
      <c r="AP32" s="6">
        <f t="shared" si="8"/>
        <v>0.77213785231920351</v>
      </c>
      <c r="AQ32" s="6">
        <f t="shared" si="9"/>
        <v>0.68712945333930875</v>
      </c>
      <c r="AR32" s="6">
        <f t="shared" si="10"/>
        <v>0.79648606880823414</v>
      </c>
      <c r="AS32" s="6">
        <f t="shared" si="11"/>
        <v>0.81629657411119594</v>
      </c>
      <c r="AT32" s="6">
        <f t="shared" si="12"/>
        <v>1.0976733928768332</v>
      </c>
      <c r="AU32" s="6">
        <f t="shared" si="13"/>
        <v>0.84609049977006079</v>
      </c>
      <c r="AV32" s="6">
        <f t="shared" si="14"/>
        <v>0.90584756781789355</v>
      </c>
      <c r="AW32" s="6">
        <f t="shared" si="15"/>
        <v>1.0404367715935086</v>
      </c>
      <c r="AX32" s="6">
        <f t="shared" si="16"/>
        <v>0.84678611391233483</v>
      </c>
      <c r="AY32" s="6">
        <f t="shared" si="17"/>
        <v>0.93286330377477344</v>
      </c>
      <c r="AZ32" s="6">
        <f t="shared" si="18"/>
        <v>0.75600130322794801</v>
      </c>
      <c r="BA32" s="6">
        <f t="shared" si="19"/>
        <v>0.93712285227325065</v>
      </c>
      <c r="BB32" s="6">
        <f t="shared" si="20"/>
        <v>1.1223684611400542</v>
      </c>
      <c r="BC32" s="6">
        <f t="shared" si="21"/>
        <v>1.1679915944729695</v>
      </c>
      <c r="BD32" s="6">
        <f t="shared" si="22"/>
        <v>0.97404141820838219</v>
      </c>
      <c r="BE32" s="6">
        <f t="shared" si="23"/>
        <v>0.79566373491511555</v>
      </c>
      <c r="BF32" s="6">
        <f t="shared" si="24"/>
        <v>2.9523582550274634</v>
      </c>
      <c r="BG32" s="6">
        <f t="shared" si="25"/>
        <v>0.84884411749287947</v>
      </c>
      <c r="BH32" s="6">
        <f t="shared" si="26"/>
        <v>1.054197638947042</v>
      </c>
      <c r="BI32" s="6">
        <f t="shared" si="27"/>
        <v>1.0585438708500545</v>
      </c>
      <c r="BJ32" s="6">
        <f t="shared" si="28"/>
        <v>0.95557439277622647</v>
      </c>
      <c r="BK32" s="6">
        <f t="shared" si="29"/>
        <v>7.8343403160988812E-2</v>
      </c>
      <c r="BM32" s="3">
        <v>140</v>
      </c>
      <c r="BN32" s="6">
        <v>431.74099999999999</v>
      </c>
      <c r="BO32" s="6">
        <v>305.79700000000003</v>
      </c>
      <c r="BP32" s="6">
        <v>280.14100000000002</v>
      </c>
      <c r="BQ32" s="6">
        <v>284.37400000000002</v>
      </c>
      <c r="BR32" s="6">
        <v>433.47899999999998</v>
      </c>
      <c r="BS32" s="6">
        <v>394.13099999999997</v>
      </c>
      <c r="BT32" s="6">
        <v>189.21899999999999</v>
      </c>
      <c r="BU32" s="6">
        <v>414.25200000000001</v>
      </c>
      <c r="BV32" s="6">
        <v>359.25799999999998</v>
      </c>
      <c r="BW32" s="6">
        <v>516.52</v>
      </c>
      <c r="BX32" s="6">
        <v>168.083</v>
      </c>
      <c r="BY32" s="6">
        <v>178.91900000000001</v>
      </c>
      <c r="BZ32" s="6">
        <v>102.41800000000001</v>
      </c>
      <c r="CA32" s="6">
        <v>144.852</v>
      </c>
      <c r="CB32" s="6">
        <v>16.481999999999999</v>
      </c>
      <c r="CC32" s="6">
        <v>46.734999999999999</v>
      </c>
      <c r="CD32" s="6">
        <v>20.149000000000001</v>
      </c>
      <c r="CE32" s="6">
        <v>61.954000000000001</v>
      </c>
      <c r="CF32" s="6">
        <v>14.904</v>
      </c>
      <c r="CG32" s="6">
        <v>372.875</v>
      </c>
      <c r="CH32" s="6">
        <v>297.45400000000001</v>
      </c>
      <c r="CI32" s="6">
        <v>518.75300000000004</v>
      </c>
      <c r="CJ32" s="6">
        <v>370.49400000000003</v>
      </c>
      <c r="CL32" s="3">
        <v>140</v>
      </c>
      <c r="CM32" s="6">
        <f>BN32/D$9</f>
        <v>3.5261722163689675</v>
      </c>
      <c r="CN32" s="6">
        <f>BO32/E$9</f>
        <v>2.101249905518412</v>
      </c>
      <c r="CO32" s="6">
        <f>BP32/F$9</f>
        <v>1.3324185493460168</v>
      </c>
      <c r="CP32" s="6">
        <f>BQ32/G$9</f>
        <v>1.2219157127633977</v>
      </c>
      <c r="CQ32" s="6">
        <f>BR32/H$9</f>
        <v>2.3067086701326622</v>
      </c>
      <c r="CR32" s="6">
        <f>BS32/I$9</f>
        <v>2.0258492631752087</v>
      </c>
      <c r="CS32" s="6">
        <f>BT32/J$9</f>
        <v>1.0559449535140686</v>
      </c>
      <c r="CT32" s="6">
        <f>BU32/K$9</f>
        <v>1.8933599034699624</v>
      </c>
      <c r="CU32" s="6">
        <f>BV32/L$9</f>
        <v>1.8983650909398346</v>
      </c>
      <c r="CV32" s="6">
        <f>BW32/M$9</f>
        <v>1.4743939233915742</v>
      </c>
      <c r="CW32" s="6">
        <f>BX32/N$9</f>
        <v>1.2609566535131809</v>
      </c>
      <c r="CX32" s="6">
        <f>BY32/O$9</f>
        <v>1.1569584728993962</v>
      </c>
      <c r="CY32" s="6">
        <f>BZ32/P$9</f>
        <v>2.2586393207630393</v>
      </c>
      <c r="CZ32" s="6">
        <f>CA32/Q$9</f>
        <v>0.77458477268109049</v>
      </c>
      <c r="DA32" s="6">
        <f>CB32/R$9</f>
        <v>0.14678588604100243</v>
      </c>
      <c r="DB32" s="6">
        <f>CC32/S$9</f>
        <v>1.2726010238536107</v>
      </c>
      <c r="DC32" s="6">
        <f>CD32/T$9</f>
        <v>0.27834339471466663</v>
      </c>
      <c r="DD32" s="6">
        <f>CE32/U$9</f>
        <v>1.5010418180937151</v>
      </c>
      <c r="DE32" s="6">
        <f>CF32/V$9</f>
        <v>9.161938367153738E-2</v>
      </c>
      <c r="DF32" s="6">
        <f>CG32/W$9</f>
        <v>3.4352112027269794</v>
      </c>
      <c r="DG32" s="6">
        <f>CH32/X$9</f>
        <v>4.5311824025835543</v>
      </c>
      <c r="DH32" s="6">
        <f>CI32/Y$9</f>
        <v>5.1419721269551779</v>
      </c>
      <c r="DI32" s="6">
        <f>CJ32/Z$9</f>
        <v>6.2941746088374702</v>
      </c>
      <c r="DJ32" s="6">
        <f t="shared" si="30"/>
        <v>2.0426282285197623</v>
      </c>
      <c r="DK32" s="6">
        <f t="shared" si="31"/>
        <v>0.32985579048868907</v>
      </c>
    </row>
    <row r="33" spans="3:115" x14ac:dyDescent="0.3">
      <c r="C33" s="5">
        <v>145</v>
      </c>
      <c r="D33" s="4">
        <v>91.016999999999996</v>
      </c>
      <c r="E33" s="4">
        <v>103.976</v>
      </c>
      <c r="F33" s="4">
        <v>140.28800000000001</v>
      </c>
      <c r="G33" s="4">
        <v>161.66800000000001</v>
      </c>
      <c r="H33" s="4">
        <v>168.96100000000001</v>
      </c>
      <c r="I33" s="4">
        <v>168.94499999999999</v>
      </c>
      <c r="J33" s="4">
        <v>138.19399999999999</v>
      </c>
      <c r="K33" s="4">
        <v>208.74299999999999</v>
      </c>
      <c r="L33" s="4">
        <v>147.74700000000001</v>
      </c>
      <c r="M33" s="4">
        <v>238.30699999999999</v>
      </c>
      <c r="N33" s="4">
        <v>104.22199999999999</v>
      </c>
      <c r="O33" s="4">
        <v>128.208</v>
      </c>
      <c r="P33" s="4">
        <v>50.661999999999999</v>
      </c>
      <c r="Q33" s="4">
        <v>158.83000000000001</v>
      </c>
      <c r="R33" s="4">
        <v>100.16800000000001</v>
      </c>
      <c r="S33" s="4">
        <v>38.314</v>
      </c>
      <c r="T33" s="4">
        <v>62.994</v>
      </c>
      <c r="U33" s="4">
        <v>37.847000000000001</v>
      </c>
      <c r="V33" s="4">
        <v>121.325</v>
      </c>
      <c r="W33" s="4">
        <v>98.438000000000002</v>
      </c>
      <c r="X33" s="4">
        <v>73.301000000000002</v>
      </c>
      <c r="Y33" s="4">
        <v>118.212</v>
      </c>
      <c r="Z33" s="4">
        <v>58.360999999999997</v>
      </c>
      <c r="AA33" s="4">
        <v>68.850999999999999</v>
      </c>
      <c r="AB33" s="4">
        <v>131.31899999999999</v>
      </c>
      <c r="AC33" s="4">
        <v>95.117000000000004</v>
      </c>
      <c r="AD33" s="4">
        <v>193.75700000000001</v>
      </c>
      <c r="AE33" s="4">
        <v>93.941000000000003</v>
      </c>
      <c r="AG33" s="3">
        <v>145</v>
      </c>
      <c r="AH33" s="6">
        <f t="shared" si="0"/>
        <v>0.74336608433587337</v>
      </c>
      <c r="AI33" s="6">
        <f t="shared" si="1"/>
        <v>0.71445946224515733</v>
      </c>
      <c r="AJ33" s="6">
        <f t="shared" si="2"/>
        <v>0.66724375743162911</v>
      </c>
      <c r="AK33" s="6">
        <f t="shared" si="3"/>
        <v>0.6946650166718229</v>
      </c>
      <c r="AL33" s="6">
        <f t="shared" si="4"/>
        <v>0.89910653945008823</v>
      </c>
      <c r="AM33" s="6">
        <f t="shared" si="5"/>
        <v>0.86838412549922639</v>
      </c>
      <c r="AN33" s="6">
        <f t="shared" si="6"/>
        <v>0.77119769635144031</v>
      </c>
      <c r="AO33" s="6">
        <f t="shared" si="7"/>
        <v>0.95407053274342757</v>
      </c>
      <c r="AP33" s="6">
        <f t="shared" si="8"/>
        <v>0.78071399131289432</v>
      </c>
      <c r="AQ33" s="6">
        <f t="shared" si="9"/>
        <v>0.68024160284534163</v>
      </c>
      <c r="AR33" s="6">
        <f t="shared" si="10"/>
        <v>0.78187219613197489</v>
      </c>
      <c r="AS33" s="6">
        <f t="shared" si="11"/>
        <v>0.82904181162138046</v>
      </c>
      <c r="AT33" s="6">
        <f t="shared" si="12"/>
        <v>1.117256588377991</v>
      </c>
      <c r="AU33" s="6">
        <f t="shared" si="13"/>
        <v>0.84933103750681804</v>
      </c>
      <c r="AV33" s="6">
        <f t="shared" si="14"/>
        <v>0.89207915501487278</v>
      </c>
      <c r="AW33" s="6">
        <f t="shared" si="15"/>
        <v>1.0432959372617363</v>
      </c>
      <c r="AX33" s="6">
        <f t="shared" si="16"/>
        <v>0.87021508792772384</v>
      </c>
      <c r="AY33" s="6">
        <f t="shared" si="17"/>
        <v>0.91696952076367688</v>
      </c>
      <c r="AZ33" s="6">
        <f t="shared" si="18"/>
        <v>0.7458213717088884</v>
      </c>
      <c r="BA33" s="6">
        <f t="shared" si="19"/>
        <v>0.90688654475102493</v>
      </c>
      <c r="BB33" s="6">
        <f t="shared" si="20"/>
        <v>1.1166103037504189</v>
      </c>
      <c r="BC33" s="6">
        <f t="shared" si="21"/>
        <v>1.1717383977955316</v>
      </c>
      <c r="BD33" s="6">
        <f t="shared" si="22"/>
        <v>0.99147172247421977</v>
      </c>
      <c r="BE33" s="6">
        <f t="shared" si="23"/>
        <v>0.78237994591032023</v>
      </c>
      <c r="BF33" s="6">
        <f t="shared" si="24"/>
        <v>2.9805937627672612</v>
      </c>
      <c r="BG33" s="6">
        <f t="shared" si="25"/>
        <v>0.83102098586381035</v>
      </c>
      <c r="BH33" s="6">
        <f t="shared" si="26"/>
        <v>1.0535940533221679</v>
      </c>
      <c r="BI33" s="6">
        <f t="shared" si="27"/>
        <v>1.0710165085735133</v>
      </c>
      <c r="BJ33" s="6">
        <f t="shared" si="28"/>
        <v>0.95445156215750848</v>
      </c>
      <c r="BK33" s="6">
        <f t="shared" si="29"/>
        <v>7.9674368421642675E-2</v>
      </c>
      <c r="BM33" s="3">
        <v>145</v>
      </c>
      <c r="BN33" s="6">
        <v>423.572</v>
      </c>
      <c r="BO33" s="6">
        <v>302.899</v>
      </c>
      <c r="BP33" s="6">
        <v>276.89600000000002</v>
      </c>
      <c r="BQ33" s="6">
        <v>280.13900000000001</v>
      </c>
      <c r="BR33" s="6">
        <v>420.43200000000002</v>
      </c>
      <c r="BS33" s="6">
        <v>381.07</v>
      </c>
      <c r="BT33" s="6">
        <v>180.251</v>
      </c>
      <c r="BU33" s="6">
        <v>405.21</v>
      </c>
      <c r="BV33" s="6">
        <v>346.21499999999997</v>
      </c>
      <c r="BW33" s="6">
        <v>502.916</v>
      </c>
      <c r="BX33" s="6">
        <v>165.261</v>
      </c>
      <c r="BY33" s="6">
        <v>179.64</v>
      </c>
      <c r="BZ33" s="6">
        <v>100.06</v>
      </c>
      <c r="CA33" s="6">
        <v>133.393</v>
      </c>
      <c r="CB33" s="6">
        <v>17.013000000000002</v>
      </c>
      <c r="CC33" s="6">
        <v>48.063000000000002</v>
      </c>
      <c r="CD33" s="6">
        <v>20.366</v>
      </c>
      <c r="CE33" s="6">
        <v>59.393999999999998</v>
      </c>
      <c r="CF33" s="6">
        <v>15.454000000000001</v>
      </c>
      <c r="CG33" s="6">
        <v>387.59199999999998</v>
      </c>
      <c r="CH33" s="6">
        <v>296.51499999999999</v>
      </c>
      <c r="CI33" s="6">
        <v>501.05799999999999</v>
      </c>
      <c r="CJ33" s="6">
        <v>355.22899999999998</v>
      </c>
      <c r="CL33" s="3">
        <v>145</v>
      </c>
      <c r="CM33" s="6">
        <f>BN33/D$9</f>
        <v>3.4594532787755536</v>
      </c>
      <c r="CN33" s="6">
        <f>BO33/E$9</f>
        <v>2.0813366224378309</v>
      </c>
      <c r="CO33" s="6">
        <f>BP33/F$9</f>
        <v>1.3169845422116528</v>
      </c>
      <c r="CP33" s="6">
        <f>BQ33/G$9</f>
        <v>1.2037185040046749</v>
      </c>
      <c r="CQ33" s="6">
        <f>BR33/H$9</f>
        <v>2.2372805593839966</v>
      </c>
      <c r="CR33" s="6">
        <f>BS33/I$9</f>
        <v>1.9587151955014368</v>
      </c>
      <c r="CS33" s="6">
        <f>BT33/J$9</f>
        <v>1.0058986349989398</v>
      </c>
      <c r="CT33" s="6">
        <f>BU33/K$9</f>
        <v>1.8520329810962008</v>
      </c>
      <c r="CU33" s="6">
        <f>BV33/L$9</f>
        <v>1.8294442154655843</v>
      </c>
      <c r="CV33" s="6">
        <f>BW33/M$9</f>
        <v>1.4355616324177125</v>
      </c>
      <c r="CW33" s="6">
        <f>BX33/N$9</f>
        <v>1.2397860433014749</v>
      </c>
      <c r="CX33" s="6">
        <f>BY33/O$9</f>
        <v>1.161620733804948</v>
      </c>
      <c r="CY33" s="6">
        <f>BZ33/P$9</f>
        <v>2.2066379975741537</v>
      </c>
      <c r="CZ33" s="6">
        <f>CA33/Q$9</f>
        <v>0.71330866389313707</v>
      </c>
      <c r="DA33" s="6">
        <f>CB33/R$9</f>
        <v>0.15151488164152255</v>
      </c>
      <c r="DB33" s="6">
        <f>CC33/S$9</f>
        <v>1.308762662019388</v>
      </c>
      <c r="DC33" s="6">
        <f>CD33/T$9</f>
        <v>0.28134108773432431</v>
      </c>
      <c r="DD33" s="6">
        <f>CE33/U$9</f>
        <v>1.439017299026021</v>
      </c>
      <c r="DE33" s="6">
        <f>CF33/V$9</f>
        <v>9.5000399574606723E-2</v>
      </c>
      <c r="DF33" s="6">
        <f>CG33/W$9</f>
        <v>3.5707955225943153</v>
      </c>
      <c r="DG33" s="6">
        <f>CH33/X$9</f>
        <v>4.5168784084331106</v>
      </c>
      <c r="DH33" s="6">
        <f>CI33/Y$9</f>
        <v>4.9665761354400013</v>
      </c>
      <c r="DI33" s="6">
        <f>CJ33/Z$9</f>
        <v>6.034843619931026</v>
      </c>
      <c r="DJ33" s="6">
        <f t="shared" si="30"/>
        <v>2.0028917226635481</v>
      </c>
      <c r="DK33" s="6">
        <f t="shared" si="31"/>
        <v>0.32151669644538472</v>
      </c>
    </row>
    <row r="34" spans="3:115" x14ac:dyDescent="0.3">
      <c r="C34" s="5">
        <v>150</v>
      </c>
      <c r="D34" s="4">
        <v>92.209000000000003</v>
      </c>
      <c r="E34" s="4">
        <v>103.047</v>
      </c>
      <c r="F34" s="4">
        <v>142.81800000000001</v>
      </c>
      <c r="G34" s="4">
        <v>158.982</v>
      </c>
      <c r="H34" s="4">
        <v>169.73599999999999</v>
      </c>
      <c r="I34" s="4">
        <v>166.42099999999999</v>
      </c>
      <c r="J34" s="4">
        <v>138.809</v>
      </c>
      <c r="K34" s="4">
        <v>209.108</v>
      </c>
      <c r="L34" s="4">
        <v>146.76599999999999</v>
      </c>
      <c r="M34" s="4">
        <v>237.767</v>
      </c>
      <c r="N34" s="4">
        <v>98.95</v>
      </c>
      <c r="O34" s="4">
        <v>121.76300000000001</v>
      </c>
      <c r="P34" s="4">
        <v>49.454000000000001</v>
      </c>
      <c r="Q34" s="4">
        <v>159.35300000000001</v>
      </c>
      <c r="R34" s="4">
        <v>100.02200000000001</v>
      </c>
      <c r="S34" s="4">
        <v>36.64</v>
      </c>
      <c r="T34" s="4">
        <v>59.936999999999998</v>
      </c>
      <c r="U34" s="4">
        <v>37.677</v>
      </c>
      <c r="V34" s="4">
        <v>120.455</v>
      </c>
      <c r="W34" s="4">
        <v>99.456999999999994</v>
      </c>
      <c r="X34" s="4">
        <v>70.727999999999994</v>
      </c>
      <c r="Y34" s="4">
        <v>117.46899999999999</v>
      </c>
      <c r="Z34" s="4">
        <v>58.106000000000002</v>
      </c>
      <c r="AA34" s="4">
        <v>67.257999999999996</v>
      </c>
      <c r="AB34" s="4">
        <v>124.14100000000001</v>
      </c>
      <c r="AC34" s="4">
        <v>92.965000000000003</v>
      </c>
      <c r="AD34" s="4">
        <v>186.19200000000001</v>
      </c>
      <c r="AE34" s="4">
        <v>94.533000000000001</v>
      </c>
      <c r="AG34" s="3">
        <v>150</v>
      </c>
      <c r="AH34" s="6">
        <f t="shared" si="0"/>
        <v>0.75310154444253885</v>
      </c>
      <c r="AI34" s="6">
        <f t="shared" si="1"/>
        <v>0.70807594258267992</v>
      </c>
      <c r="AJ34" s="6">
        <f t="shared" si="2"/>
        <v>0.67927705112960768</v>
      </c>
      <c r="AK34" s="6">
        <f t="shared" si="3"/>
        <v>0.68312364648860469</v>
      </c>
      <c r="AL34" s="6">
        <f t="shared" si="4"/>
        <v>0.90323061286391615</v>
      </c>
      <c r="AM34" s="6">
        <f t="shared" si="5"/>
        <v>0.85541066352781536</v>
      </c>
      <c r="AN34" s="6">
        <f t="shared" si="6"/>
        <v>0.77462973090616882</v>
      </c>
      <c r="AO34" s="6">
        <f t="shared" si="7"/>
        <v>0.9557387838677831</v>
      </c>
      <c r="AP34" s="6">
        <f t="shared" si="8"/>
        <v>0.77553026219840837</v>
      </c>
      <c r="AQ34" s="6">
        <f t="shared" si="9"/>
        <v>0.67870018582638503</v>
      </c>
      <c r="AR34" s="6">
        <f t="shared" si="10"/>
        <v>0.74232171525454249</v>
      </c>
      <c r="AS34" s="6">
        <f t="shared" si="11"/>
        <v>0.78736598424789528</v>
      </c>
      <c r="AT34" s="6">
        <f t="shared" si="12"/>
        <v>1.0906163854890285</v>
      </c>
      <c r="AU34" s="6">
        <f t="shared" si="13"/>
        <v>0.85212773921692353</v>
      </c>
      <c r="AV34" s="6">
        <f t="shared" si="14"/>
        <v>0.89077890387047365</v>
      </c>
      <c r="AW34" s="6">
        <f t="shared" si="15"/>
        <v>0.99771266746541787</v>
      </c>
      <c r="AX34" s="6">
        <f t="shared" si="16"/>
        <v>0.82798491483512693</v>
      </c>
      <c r="AY34" s="6">
        <f t="shared" si="17"/>
        <v>0.91285070504433785</v>
      </c>
      <c r="AZ34" s="6">
        <f t="shared" si="18"/>
        <v>0.74047321928039689</v>
      </c>
      <c r="BA34" s="6">
        <f t="shared" si="19"/>
        <v>0.9162743562577732</v>
      </c>
      <c r="BB34" s="6">
        <f t="shared" si="20"/>
        <v>1.0774152271273192</v>
      </c>
      <c r="BC34" s="6">
        <f t="shared" si="21"/>
        <v>1.1643736494657335</v>
      </c>
      <c r="BD34" s="6">
        <f t="shared" si="22"/>
        <v>0.98713962930873389</v>
      </c>
      <c r="BE34" s="6">
        <f t="shared" si="23"/>
        <v>0.76427808458898661</v>
      </c>
      <c r="BF34" s="6">
        <f t="shared" si="24"/>
        <v>2.8176721594262109</v>
      </c>
      <c r="BG34" s="6">
        <f t="shared" si="25"/>
        <v>0.8122193293609884</v>
      </c>
      <c r="BH34" s="6">
        <f t="shared" si="26"/>
        <v>1.0124577897890712</v>
      </c>
      <c r="BI34" s="6">
        <f t="shared" si="27"/>
        <v>1.077765870120394</v>
      </c>
      <c r="BJ34" s="6">
        <f t="shared" si="28"/>
        <v>0.93709452692797357</v>
      </c>
      <c r="BK34" s="6">
        <f t="shared" si="29"/>
        <v>7.4309921269671245E-2</v>
      </c>
      <c r="BM34" s="3">
        <v>150</v>
      </c>
      <c r="BN34" s="6">
        <v>427.108</v>
      </c>
      <c r="BO34" s="6">
        <v>297.73899999999998</v>
      </c>
      <c r="BP34" s="6">
        <v>266.62900000000002</v>
      </c>
      <c r="BQ34" s="6">
        <v>271.93799999999999</v>
      </c>
      <c r="BR34" s="6">
        <v>414.423</v>
      </c>
      <c r="BS34" s="6">
        <v>373.61599999999999</v>
      </c>
      <c r="BT34" s="6">
        <v>167.34</v>
      </c>
      <c r="BU34" s="6">
        <v>399.37099999999998</v>
      </c>
      <c r="BV34" s="6">
        <v>331.61700000000002</v>
      </c>
      <c r="BW34" s="6">
        <v>494.404</v>
      </c>
      <c r="BX34" s="6">
        <v>161.72200000000001</v>
      </c>
      <c r="BY34" s="6">
        <v>179.44499999999999</v>
      </c>
      <c r="BZ34" s="6">
        <v>96.331999999999994</v>
      </c>
      <c r="CA34" s="6">
        <v>124.664</v>
      </c>
      <c r="CB34" s="6">
        <v>16.111000000000001</v>
      </c>
      <c r="CC34" s="6">
        <v>45.613</v>
      </c>
      <c r="CD34" s="6">
        <v>20.513999999999999</v>
      </c>
      <c r="CE34" s="6">
        <v>57.378999999999998</v>
      </c>
      <c r="CF34" s="6">
        <v>14.145</v>
      </c>
      <c r="CG34" s="6">
        <v>398.58300000000003</v>
      </c>
      <c r="CH34" s="6">
        <v>288.48899999999998</v>
      </c>
      <c r="CI34" s="6">
        <v>492.25099999999998</v>
      </c>
      <c r="CJ34" s="6">
        <v>346.27300000000002</v>
      </c>
      <c r="CL34" s="3">
        <v>150</v>
      </c>
      <c r="CM34" s="6">
        <f>BN34/D$9</f>
        <v>3.4883329658033797</v>
      </c>
      <c r="CN34" s="6">
        <f>BO34/E$9</f>
        <v>2.0458802591887637</v>
      </c>
      <c r="CO34" s="6">
        <f>BP34/F$9</f>
        <v>1.2681521997621881</v>
      </c>
      <c r="CP34" s="6">
        <f>BQ34/G$9</f>
        <v>1.1684799422501804</v>
      </c>
      <c r="CQ34" s="6">
        <f>BR34/H$9</f>
        <v>2.2053043566179404</v>
      </c>
      <c r="CR34" s="6">
        <f>BS34/I$9</f>
        <v>1.9204013343544881</v>
      </c>
      <c r="CS34" s="6">
        <f>BT34/J$9</f>
        <v>0.93384823152560914</v>
      </c>
      <c r="CT34" s="6">
        <f>BU34/K$9</f>
        <v>1.8253455336575377</v>
      </c>
      <c r="CU34" s="6">
        <f>BV34/L$9</f>
        <v>1.752306521670207</v>
      </c>
      <c r="CV34" s="6">
        <f>BW34/M$9</f>
        <v>1.4112643330374193</v>
      </c>
      <c r="CW34" s="6">
        <f>BX34/N$9</f>
        <v>1.2132365076745337</v>
      </c>
      <c r="CX34" s="6">
        <f>BY34/O$9</f>
        <v>1.1603597894546254</v>
      </c>
      <c r="CY34" s="6">
        <f>BZ34/P$9</f>
        <v>2.1244238615062301</v>
      </c>
      <c r="CZ34" s="6">
        <f>CA34/Q$9</f>
        <v>0.66663101718661433</v>
      </c>
      <c r="DA34" s="6">
        <f>CB34/R$9</f>
        <v>0.14348182320146768</v>
      </c>
      <c r="DB34" s="6">
        <f>CC34/S$9</f>
        <v>1.2420487964274045</v>
      </c>
      <c r="DC34" s="6">
        <f>CD34/T$9</f>
        <v>0.28338559725925211</v>
      </c>
      <c r="DD34" s="6">
        <f>CE34/U$9</f>
        <v>1.390197218587973</v>
      </c>
      <c r="DE34" s="6">
        <f>CF34/V$9</f>
        <v>8.6953581725301682E-2</v>
      </c>
      <c r="DF34" s="6">
        <f>CG34/W$9</f>
        <v>3.6720530655488508</v>
      </c>
      <c r="DG34" s="6">
        <f>CH34/X$9</f>
        <v>4.3946165798373089</v>
      </c>
      <c r="DH34" s="6">
        <f>CI34/Y$9</f>
        <v>4.8792795828955455</v>
      </c>
      <c r="DI34" s="6">
        <f>CJ34/Z$9</f>
        <v>5.8826937125189005</v>
      </c>
      <c r="DJ34" s="6">
        <f t="shared" si="30"/>
        <v>1.9634207309431182</v>
      </c>
      <c r="DK34" s="6">
        <f t="shared" si="31"/>
        <v>0.31762925540644171</v>
      </c>
    </row>
    <row r="35" spans="3:115" x14ac:dyDescent="0.3">
      <c r="C35" s="5">
        <v>155</v>
      </c>
      <c r="D35" s="4">
        <v>93.781999999999996</v>
      </c>
      <c r="E35" s="4">
        <v>98.695999999999998</v>
      </c>
      <c r="F35" s="4">
        <v>139.727</v>
      </c>
      <c r="G35" s="4">
        <v>159.624</v>
      </c>
      <c r="H35" s="4">
        <v>173.93799999999999</v>
      </c>
      <c r="I35" s="4">
        <v>174.09899999999999</v>
      </c>
      <c r="J35" s="4">
        <v>134.4</v>
      </c>
      <c r="K35" s="4">
        <v>210.42699999999999</v>
      </c>
      <c r="L35" s="4">
        <v>145.852</v>
      </c>
      <c r="M35" s="4">
        <v>232.70699999999999</v>
      </c>
      <c r="N35" s="4">
        <v>99.176000000000002</v>
      </c>
      <c r="O35" s="4">
        <v>120.096</v>
      </c>
      <c r="P35" s="4">
        <v>50.414999999999999</v>
      </c>
      <c r="Q35" s="4">
        <v>158.92699999999999</v>
      </c>
      <c r="R35" s="4">
        <v>100.631</v>
      </c>
      <c r="S35" s="4">
        <v>35.875</v>
      </c>
      <c r="T35" s="4">
        <v>60.073999999999998</v>
      </c>
      <c r="U35" s="4">
        <v>36.841000000000001</v>
      </c>
      <c r="V35" s="4">
        <v>119.812</v>
      </c>
      <c r="W35" s="4">
        <v>98.397999999999996</v>
      </c>
      <c r="X35" s="4">
        <v>73.658000000000001</v>
      </c>
      <c r="Y35" s="4">
        <v>117.735</v>
      </c>
      <c r="Z35" s="4">
        <v>58.776000000000003</v>
      </c>
      <c r="AA35" s="4">
        <v>70.02</v>
      </c>
      <c r="AB35" s="4">
        <v>120.922</v>
      </c>
      <c r="AC35" s="4">
        <v>95.179000000000002</v>
      </c>
      <c r="AD35" s="4">
        <v>187.40100000000001</v>
      </c>
      <c r="AE35" s="4">
        <v>98.772999999999996</v>
      </c>
      <c r="AG35" s="3">
        <v>155</v>
      </c>
      <c r="AH35" s="6">
        <f t="shared" si="0"/>
        <v>0.76594875815712316</v>
      </c>
      <c r="AI35" s="6">
        <f t="shared" si="1"/>
        <v>0.67817853240890258</v>
      </c>
      <c r="AJ35" s="6">
        <f t="shared" si="2"/>
        <v>0.66457550535077292</v>
      </c>
      <c r="AK35" s="6">
        <f t="shared" si="3"/>
        <v>0.68588223161802619</v>
      </c>
      <c r="AL35" s="6">
        <f t="shared" si="4"/>
        <v>0.92559107284443998</v>
      </c>
      <c r="AM35" s="6">
        <f t="shared" si="5"/>
        <v>0.8948758937245247</v>
      </c>
      <c r="AN35" s="6">
        <f t="shared" si="6"/>
        <v>0.75002511244796155</v>
      </c>
      <c r="AO35" s="6">
        <f t="shared" si="7"/>
        <v>0.96176734067059122</v>
      </c>
      <c r="AP35" s="6">
        <f t="shared" si="8"/>
        <v>0.77070056962894851</v>
      </c>
      <c r="AQ35" s="6">
        <f t="shared" si="9"/>
        <v>0.66425653746356972</v>
      </c>
      <c r="AR35" s="6">
        <f t="shared" si="10"/>
        <v>0.74401716454860534</v>
      </c>
      <c r="AS35" s="6">
        <f t="shared" si="11"/>
        <v>0.77658652664795735</v>
      </c>
      <c r="AT35" s="6">
        <f t="shared" si="12"/>
        <v>1.1118094608005293</v>
      </c>
      <c r="AU35" s="6">
        <f t="shared" si="13"/>
        <v>0.84984973744157932</v>
      </c>
      <c r="AV35" s="6">
        <f t="shared" si="14"/>
        <v>0.89620255419197403</v>
      </c>
      <c r="AW35" s="6">
        <f t="shared" si="15"/>
        <v>0.97688160331118623</v>
      </c>
      <c r="AX35" s="6">
        <f t="shared" si="16"/>
        <v>0.82987746757103986</v>
      </c>
      <c r="AY35" s="6">
        <f t="shared" si="17"/>
        <v>0.89259582303629403</v>
      </c>
      <c r="AZ35" s="6">
        <f t="shared" si="18"/>
        <v>0.73652050432462668</v>
      </c>
      <c r="BA35" s="6">
        <f t="shared" si="19"/>
        <v>0.90651803399511721</v>
      </c>
      <c r="BB35" s="6">
        <f t="shared" si="20"/>
        <v>1.1220485635072968</v>
      </c>
      <c r="BC35" s="6">
        <f t="shared" si="21"/>
        <v>1.16701028884087</v>
      </c>
      <c r="BD35" s="6">
        <f t="shared" si="22"/>
        <v>0.99852199174354017</v>
      </c>
      <c r="BE35" s="6">
        <f t="shared" si="23"/>
        <v>0.79566373491511555</v>
      </c>
      <c r="BF35" s="6">
        <f t="shared" si="24"/>
        <v>2.7446093785464614</v>
      </c>
      <c r="BG35" s="6">
        <f t="shared" si="25"/>
        <v>0.83156266927606637</v>
      </c>
      <c r="BH35" s="6">
        <f t="shared" si="26"/>
        <v>1.0190319791627016</v>
      </c>
      <c r="BI35" s="6">
        <f t="shared" si="27"/>
        <v>1.1261058920102152</v>
      </c>
      <c r="BJ35" s="6">
        <f t="shared" si="28"/>
        <v>0.93882910457807278</v>
      </c>
      <c r="BK35" s="6">
        <f t="shared" si="29"/>
        <v>7.2410041287551963E-2</v>
      </c>
      <c r="BM35" s="3">
        <v>155</v>
      </c>
      <c r="BN35" s="6">
        <v>419.07600000000002</v>
      </c>
      <c r="BO35" s="6">
        <v>293.56200000000001</v>
      </c>
      <c r="BP35" s="6">
        <v>260.87599999999998</v>
      </c>
      <c r="BQ35" s="6">
        <v>267.83499999999998</v>
      </c>
      <c r="BR35" s="6">
        <v>404.74099999999999</v>
      </c>
      <c r="BS35" s="6">
        <v>362.774</v>
      </c>
      <c r="BT35" s="6">
        <v>156.53700000000001</v>
      </c>
      <c r="BU35" s="6">
        <v>396.51499999999999</v>
      </c>
      <c r="BV35" s="6">
        <v>319.755</v>
      </c>
      <c r="BW35" s="6">
        <v>485.43299999999999</v>
      </c>
      <c r="BX35" s="6">
        <v>157.107</v>
      </c>
      <c r="BY35" s="6">
        <v>178.46299999999999</v>
      </c>
      <c r="BZ35" s="6">
        <v>95.88</v>
      </c>
      <c r="CA35" s="6">
        <v>119.294</v>
      </c>
      <c r="CB35" s="6">
        <v>16.762</v>
      </c>
      <c r="CC35" s="6">
        <v>45.509</v>
      </c>
      <c r="CD35" s="6">
        <v>20.317</v>
      </c>
      <c r="CE35" s="6">
        <v>56.576000000000001</v>
      </c>
      <c r="CF35" s="6">
        <v>14.634</v>
      </c>
      <c r="CG35" s="6">
        <v>405.108</v>
      </c>
      <c r="CH35" s="6">
        <v>276.702</v>
      </c>
      <c r="CI35" s="6">
        <v>468.387</v>
      </c>
      <c r="CJ35" s="6">
        <v>347.911</v>
      </c>
      <c r="CL35" s="3">
        <v>155</v>
      </c>
      <c r="CM35" s="6">
        <f>BN35/D$9</f>
        <v>3.4227329527356485</v>
      </c>
      <c r="CN35" s="6">
        <f>BO35/E$9</f>
        <v>2.0171784705664084</v>
      </c>
      <c r="CO35" s="6">
        <f>BP35/F$9</f>
        <v>1.2407895362663495</v>
      </c>
      <c r="CP35" s="6">
        <f>BQ35/G$9</f>
        <v>1.1508499192190023</v>
      </c>
      <c r="CQ35" s="6">
        <f>BR35/H$9</f>
        <v>2.1537827065628643</v>
      </c>
      <c r="CR35" s="6">
        <f>BS35/I$9</f>
        <v>1.8646730163299086</v>
      </c>
      <c r="CS35" s="6">
        <f>BT35/J$9</f>
        <v>0.87356161478620942</v>
      </c>
      <c r="CT35" s="6">
        <f>BU35/K$9</f>
        <v>1.8122920399283338</v>
      </c>
      <c r="CU35" s="6">
        <f>BV35/L$9</f>
        <v>1.6896262008179828</v>
      </c>
      <c r="CV35" s="6">
        <f>BW35/M$9</f>
        <v>1.385656829191013</v>
      </c>
      <c r="CW35" s="6">
        <f>BX35/N$9</f>
        <v>1.1786148329307267</v>
      </c>
      <c r="CX35" s="6">
        <f>BY35/O$9</f>
        <v>1.1540098030340262</v>
      </c>
      <c r="CY35" s="6">
        <f>BZ35/P$9</f>
        <v>2.1144558385709558</v>
      </c>
      <c r="CZ35" s="6">
        <f>CA35/Q$9</f>
        <v>0.63791536100445978</v>
      </c>
      <c r="DA35" s="6">
        <f>CB35/R$9</f>
        <v>0.14927951837272679</v>
      </c>
      <c r="DB35" s="6">
        <f>CC35/S$9</f>
        <v>1.239216860908398</v>
      </c>
      <c r="DC35" s="6">
        <f>CD35/T$9</f>
        <v>0.28066418931053061</v>
      </c>
      <c r="DD35" s="6">
        <f>CE35/U$9</f>
        <v>1.3707418713960362</v>
      </c>
      <c r="DE35" s="6">
        <f>CF35/V$9</f>
        <v>8.9959612228212429E-2</v>
      </c>
      <c r="DF35" s="6">
        <f>CG35/W$9</f>
        <v>3.7321663826062923</v>
      </c>
      <c r="DG35" s="6">
        <f>CH35/X$9</f>
        <v>4.2150626085366971</v>
      </c>
      <c r="DH35" s="6">
        <f>CI35/Y$9</f>
        <v>4.6427353646690328</v>
      </c>
      <c r="DI35" s="6">
        <f>CJ35/Z$9</f>
        <v>5.9105210403819042</v>
      </c>
      <c r="DJ35" s="6">
        <f t="shared" si="30"/>
        <v>1.927238546537118</v>
      </c>
      <c r="DK35" s="6">
        <f t="shared" si="31"/>
        <v>0.31266460132602319</v>
      </c>
    </row>
    <row r="36" spans="3:115" x14ac:dyDescent="0.3">
      <c r="C36" s="5">
        <v>160</v>
      </c>
      <c r="D36" s="4">
        <v>92.388000000000005</v>
      </c>
      <c r="E36" s="4">
        <v>99.007999999999996</v>
      </c>
      <c r="F36" s="4">
        <v>137.803</v>
      </c>
      <c r="G36" s="4">
        <v>162.21299999999999</v>
      </c>
      <c r="H36" s="4">
        <v>171.208</v>
      </c>
      <c r="I36" s="4">
        <v>171.07900000000001</v>
      </c>
      <c r="J36" s="4">
        <v>134.38399999999999</v>
      </c>
      <c r="K36" s="4">
        <v>210.69399999999999</v>
      </c>
      <c r="L36" s="4">
        <v>147.05699999999999</v>
      </c>
      <c r="M36" s="4">
        <v>229.441</v>
      </c>
      <c r="N36" s="4">
        <v>97.302999999999997</v>
      </c>
      <c r="O36" s="4">
        <v>120.642</v>
      </c>
      <c r="P36" s="4">
        <v>50.96</v>
      </c>
      <c r="Q36" s="4">
        <v>158.76400000000001</v>
      </c>
      <c r="R36" s="4">
        <v>101.126</v>
      </c>
      <c r="S36" s="4">
        <v>37.902000000000001</v>
      </c>
      <c r="T36" s="4">
        <v>62.137</v>
      </c>
      <c r="U36" s="4">
        <v>37.380000000000003</v>
      </c>
      <c r="V36" s="4">
        <v>115.366</v>
      </c>
      <c r="W36" s="4">
        <v>97.155000000000001</v>
      </c>
      <c r="X36" s="4">
        <v>72.162000000000006</v>
      </c>
      <c r="Y36" s="4">
        <v>117.5</v>
      </c>
      <c r="Z36" s="4">
        <v>57.494</v>
      </c>
      <c r="AA36" s="4">
        <v>69.623000000000005</v>
      </c>
      <c r="AB36" s="4">
        <v>121.282</v>
      </c>
      <c r="AC36" s="4">
        <v>92.405000000000001</v>
      </c>
      <c r="AD36" s="4">
        <v>186.99600000000001</v>
      </c>
      <c r="AE36" s="4">
        <v>98.153000000000006</v>
      </c>
      <c r="AG36" s="3">
        <v>160</v>
      </c>
      <c r="AH36" s="6">
        <f t="shared" ref="AH36:AH52" si="32">D36/D$9</f>
        <v>0.75456349692499947</v>
      </c>
      <c r="AI36" s="6">
        <f t="shared" ref="AI36:AI52" si="33">E36/E$9</f>
        <v>0.68032240553559031</v>
      </c>
      <c r="AJ36" s="6">
        <f t="shared" ref="AJ36:AJ52" si="34">F36/F$9</f>
        <v>0.65542449464922714</v>
      </c>
      <c r="AK36" s="6">
        <f t="shared" ref="AK36:AK52" si="35">G36/G$9</f>
        <v>0.69700680622873046</v>
      </c>
      <c r="AL36" s="6">
        <f t="shared" ref="AL36:AL52" si="36">H36/H$9</f>
        <v>0.91106369165766465</v>
      </c>
      <c r="AM36" s="6">
        <f t="shared" ref="AM36:AM52" si="37">I36/I$9</f>
        <v>0.87935297171435778</v>
      </c>
      <c r="AN36" s="6">
        <f t="shared" ref="AN36:AN52" si="38">J36/J$9</f>
        <v>0.74993582374409851</v>
      </c>
      <c r="AO36" s="6">
        <f t="shared" ref="AO36:AO52" si="39">K36/K$9</f>
        <v>0.96298767779443484</v>
      </c>
      <c r="AP36" s="6">
        <f t="shared" ref="AP36:AP52" si="40">L36/L$9</f>
        <v>0.77706794331187967</v>
      </c>
      <c r="AQ36" s="6">
        <f t="shared" ref="AQ36:AQ52" si="41">M36/M$9</f>
        <v>0.65493381897484348</v>
      </c>
      <c r="AR36" s="6">
        <f t="shared" ref="AR36:AR52" si="42">N36/N$9</f>
        <v>0.72996594097435819</v>
      </c>
      <c r="AS36" s="6">
        <f t="shared" ref="AS36:AS52" si="43">O36/O$9</f>
        <v>0.78011717082886078</v>
      </c>
      <c r="AT36" s="6">
        <f t="shared" ref="AT36:AT52" si="44">P36/P$9</f>
        <v>1.1238284265078839</v>
      </c>
      <c r="AU36" s="6">
        <f t="shared" ref="AU36:AU52" si="45">Q36/Q$9</f>
        <v>0.84897810765429993</v>
      </c>
      <c r="AV36" s="6">
        <f t="shared" ref="AV36:AV52" si="46">R36/R$9</f>
        <v>0.9006109399212725</v>
      </c>
      <c r="AW36" s="6">
        <f t="shared" ref="AW36:AW52" si="47">S36/S$9</f>
        <v>1.0320771157825945</v>
      </c>
      <c r="AX36" s="6">
        <f t="shared" ref="AX36:AX52" si="48">T36/T$9</f>
        <v>0.85837627263810801</v>
      </c>
      <c r="AY36" s="6">
        <f t="shared" ref="AY36:AY52" si="49">U36/U$9</f>
        <v>0.90565489169937496</v>
      </c>
      <c r="AZ36" s="6">
        <f t="shared" ref="AZ36:AZ52" si="50">V36/V$9</f>
        <v>0.70918960122454244</v>
      </c>
      <c r="BA36" s="6">
        <f t="shared" ref="BA36:BA52" si="51">W36/W$9</f>
        <v>0.8950665622552858</v>
      </c>
      <c r="BB36" s="6">
        <f t="shared" ref="BB36:BB52" si="52">X36/X$9</f>
        <v>1.0992596654784756</v>
      </c>
      <c r="BC36" s="6">
        <f t="shared" ref="BC36:BC52" si="53">Y36/Y$9</f>
        <v>1.1646809269868961</v>
      </c>
      <c r="BD36" s="6">
        <f t="shared" ref="BD36:BD52" si="54">Z36/Z$9</f>
        <v>0.97674260571156757</v>
      </c>
      <c r="BE36" s="6">
        <f t="shared" ref="BE36:BE52" si="55">AA36/AA$9</f>
        <v>0.7911524738074136</v>
      </c>
      <c r="BF36" s="6">
        <f t="shared" ref="BF36:BF52" si="56">AB36/AB$9</f>
        <v>2.7527804258023512</v>
      </c>
      <c r="BG36" s="6">
        <f t="shared" ref="BG36:BG52" si="57">AC36/AC$9</f>
        <v>0.80732670499222425</v>
      </c>
      <c r="BH36" s="6">
        <f t="shared" ref="BH36:BH52" si="58">AD36/AD$9</f>
        <v>1.0168297072881605</v>
      </c>
      <c r="BI36" s="6">
        <f t="shared" ref="BI36:BI52" si="59">AE36/AE$9</f>
        <v>1.1190373039036847</v>
      </c>
      <c r="BJ36" s="6">
        <f t="shared" ref="BJ36:BJ52" si="60">AVERAGE(AH36:BI36)</f>
        <v>0.93694049907118504</v>
      </c>
      <c r="BK36" s="6">
        <f t="shared" ref="BK36:BK52" si="61">STDEV(AH36:BI36)/SQRT(28)</f>
        <v>7.2889762488227067E-2</v>
      </c>
      <c r="BM36" s="3">
        <v>160</v>
      </c>
      <c r="BN36" s="6">
        <v>412.37</v>
      </c>
      <c r="BO36" s="6">
        <v>286.22899999999998</v>
      </c>
      <c r="BP36" s="6">
        <v>255.702</v>
      </c>
      <c r="BQ36" s="6">
        <v>263.61599999999999</v>
      </c>
      <c r="BR36" s="6">
        <v>396.80599999999998</v>
      </c>
      <c r="BS36" s="6">
        <v>363.25799999999998</v>
      </c>
      <c r="BT36" s="6">
        <v>148.56800000000001</v>
      </c>
      <c r="BU36" s="6">
        <v>395.22699999999998</v>
      </c>
      <c r="BV36" s="6">
        <v>314.649</v>
      </c>
      <c r="BW36" s="6">
        <v>468.76499999999999</v>
      </c>
      <c r="BX36" s="6">
        <v>155.00899999999999</v>
      </c>
      <c r="BY36" s="6">
        <v>180.43899999999999</v>
      </c>
      <c r="BZ36" s="6">
        <v>96.200999999999993</v>
      </c>
      <c r="CA36" s="6">
        <v>111.789</v>
      </c>
      <c r="CB36" s="6">
        <v>15.956</v>
      </c>
      <c r="CC36" s="6">
        <v>45.164999999999999</v>
      </c>
      <c r="CD36" s="6">
        <v>20.085999999999999</v>
      </c>
      <c r="CE36" s="6">
        <v>53.268000000000001</v>
      </c>
      <c r="CF36" s="6">
        <v>14.781000000000001</v>
      </c>
      <c r="CG36" s="6">
        <v>404.154</v>
      </c>
      <c r="CH36" s="6">
        <v>280.45</v>
      </c>
      <c r="CI36" s="6">
        <v>447.577</v>
      </c>
      <c r="CJ36" s="6">
        <v>345.23500000000001</v>
      </c>
      <c r="CL36" s="3">
        <v>160</v>
      </c>
      <c r="CM36" s="6">
        <f>BN36/D$9</f>
        <v>3.3679628223033511</v>
      </c>
      <c r="CN36" s="6">
        <f>BO36/E$9</f>
        <v>1.9667905807010189</v>
      </c>
      <c r="CO36" s="6">
        <f>BP36/F$9</f>
        <v>1.2161807372175981</v>
      </c>
      <c r="CP36" s="6">
        <f>BQ36/G$9</f>
        <v>1.1327214602454365</v>
      </c>
      <c r="CQ36" s="6">
        <f>BR36/H$9</f>
        <v>2.111557516190314</v>
      </c>
      <c r="CR36" s="6">
        <f>BS36/I$9</f>
        <v>1.8671607958838556</v>
      </c>
      <c r="CS36" s="6">
        <f>BT36/J$9</f>
        <v>0.82909025971851746</v>
      </c>
      <c r="CT36" s="6">
        <f>BU36/K$9</f>
        <v>1.8064051702073201</v>
      </c>
      <c r="CU36" s="6">
        <f>BV36/L$9</f>
        <v>1.6626454456104751</v>
      </c>
      <c r="CV36" s="6">
        <f>BW36/M$9</f>
        <v>1.3380784238725534</v>
      </c>
      <c r="CW36" s="6">
        <f>BX36/N$9</f>
        <v>1.1628756620504432</v>
      </c>
      <c r="CX36" s="6">
        <f>BY36/O$9</f>
        <v>1.1667873724506292</v>
      </c>
      <c r="CY36" s="6">
        <f>BZ36/P$9</f>
        <v>2.1215348991068472</v>
      </c>
      <c r="CZ36" s="6">
        <f>CA36/Q$9</f>
        <v>0.59778295883554544</v>
      </c>
      <c r="DA36" s="6">
        <f>CB36/R$9</f>
        <v>0.14210141958926312</v>
      </c>
      <c r="DB36" s="6">
        <f>CC36/S$9</f>
        <v>1.2298496895762989</v>
      </c>
      <c r="DC36" s="6">
        <f>CD36/T$9</f>
        <v>0.27747309674121756</v>
      </c>
      <c r="DD36" s="6">
        <f>CE36/U$9</f>
        <v>1.2905945631632505</v>
      </c>
      <c r="DE36" s="6">
        <f>CF36/V$9</f>
        <v>9.086326556957823E-2</v>
      </c>
      <c r="DF36" s="6">
        <f>CG36/W$9</f>
        <v>3.7233774010778937</v>
      </c>
      <c r="DG36" s="6">
        <f>CH36/X$9</f>
        <v>4.2721567193736094</v>
      </c>
      <c r="DH36" s="6">
        <f>CI36/Y$9</f>
        <v>4.436462938366077</v>
      </c>
      <c r="DI36" s="6">
        <f>CJ36/Z$9</f>
        <v>5.8650595450452752</v>
      </c>
      <c r="DJ36" s="6">
        <f t="shared" ref="DJ36:DJ52" si="62">AVERAGE(CM36:DI36)</f>
        <v>1.898935336647668</v>
      </c>
      <c r="DK36" s="6">
        <f t="shared" ref="DK36:DK52" si="63">STDEV(CM36:DI36)/SQRT(23)</f>
        <v>0.30971885052773102</v>
      </c>
    </row>
    <row r="37" spans="3:115" x14ac:dyDescent="0.3">
      <c r="C37" s="5">
        <v>165</v>
      </c>
      <c r="D37" s="4">
        <v>92.271000000000001</v>
      </c>
      <c r="E37" s="4">
        <v>100.197</v>
      </c>
      <c r="F37" s="4">
        <v>137.881</v>
      </c>
      <c r="G37" s="4">
        <v>163.95400000000001</v>
      </c>
      <c r="H37" s="4">
        <v>167.483</v>
      </c>
      <c r="I37" s="4">
        <v>169.71899999999999</v>
      </c>
      <c r="J37" s="4">
        <v>134.03299999999999</v>
      </c>
      <c r="K37" s="4">
        <v>205.84700000000001</v>
      </c>
      <c r="L37" s="4">
        <v>145.977</v>
      </c>
      <c r="M37" s="4">
        <v>224.69499999999999</v>
      </c>
      <c r="N37" s="4">
        <v>90.747</v>
      </c>
      <c r="O37" s="4">
        <v>114.31699999999999</v>
      </c>
      <c r="P37" s="4">
        <v>73.619</v>
      </c>
      <c r="Q37" s="4">
        <v>154.58699999999999</v>
      </c>
      <c r="R37" s="4">
        <v>101.259</v>
      </c>
      <c r="S37" s="4">
        <v>37.241999999999997</v>
      </c>
      <c r="T37" s="4">
        <v>63.526000000000003</v>
      </c>
      <c r="U37" s="4">
        <v>38.158999999999999</v>
      </c>
      <c r="V37" s="4">
        <v>116.943</v>
      </c>
      <c r="W37" s="4">
        <v>96.662000000000006</v>
      </c>
      <c r="X37" s="4">
        <v>72.483000000000004</v>
      </c>
      <c r="Y37" s="4">
        <v>118.39700000000001</v>
      </c>
      <c r="Z37" s="4">
        <v>58.832000000000001</v>
      </c>
      <c r="AA37" s="4">
        <v>69.861000000000004</v>
      </c>
      <c r="AB37" s="4">
        <v>122.628</v>
      </c>
      <c r="AC37" s="4">
        <v>92.135999999999996</v>
      </c>
      <c r="AD37" s="4">
        <v>186.06899999999999</v>
      </c>
      <c r="AE37" s="4">
        <v>102.346</v>
      </c>
      <c r="AG37" s="3">
        <v>165</v>
      </c>
      <c r="AH37" s="6">
        <f t="shared" si="32"/>
        <v>0.75360791904540225</v>
      </c>
      <c r="AI37" s="6">
        <f t="shared" si="33"/>
        <v>0.68849248613697422</v>
      </c>
      <c r="AJ37" s="6">
        <f t="shared" si="34"/>
        <v>0.65579548156956002</v>
      </c>
      <c r="AK37" s="6">
        <f t="shared" si="35"/>
        <v>0.70448764222611804</v>
      </c>
      <c r="AL37" s="6">
        <f t="shared" si="36"/>
        <v>0.89124153234603909</v>
      </c>
      <c r="AM37" s="6">
        <f t="shared" si="37"/>
        <v>0.87236251676938181</v>
      </c>
      <c r="AN37" s="6">
        <f t="shared" si="38"/>
        <v>0.74797705280310722</v>
      </c>
      <c r="AO37" s="6">
        <f t="shared" si="39"/>
        <v>0.94083421697319836</v>
      </c>
      <c r="AP37" s="6">
        <f t="shared" si="40"/>
        <v>0.77136108557116134</v>
      </c>
      <c r="AQ37" s="6">
        <f t="shared" si="41"/>
        <v>0.64138647606379184</v>
      </c>
      <c r="AR37" s="6">
        <f t="shared" si="42"/>
        <v>0.68078290747047965</v>
      </c>
      <c r="AS37" s="6">
        <f t="shared" si="43"/>
        <v>0.73921730920942019</v>
      </c>
      <c r="AT37" s="6">
        <f t="shared" si="44"/>
        <v>1.623530709008711</v>
      </c>
      <c r="AU37" s="6">
        <f t="shared" si="45"/>
        <v>0.82664192592751029</v>
      </c>
      <c r="AV37" s="6">
        <f t="shared" si="46"/>
        <v>0.90179541527884155</v>
      </c>
      <c r="AW37" s="6">
        <f t="shared" si="47"/>
        <v>1.0141052172965908</v>
      </c>
      <c r="AX37" s="6">
        <f t="shared" si="48"/>
        <v>0.87756427081462662</v>
      </c>
      <c r="AY37" s="6">
        <f t="shared" si="49"/>
        <v>0.92452875902505205</v>
      </c>
      <c r="AZ37" s="6">
        <f t="shared" si="50"/>
        <v>0.71888389591388857</v>
      </c>
      <c r="BA37" s="6">
        <f t="shared" si="51"/>
        <v>0.89052466718872358</v>
      </c>
      <c r="BB37" s="6">
        <f t="shared" si="52"/>
        <v>1.1041495292934833</v>
      </c>
      <c r="BC37" s="6">
        <f t="shared" si="53"/>
        <v>1.1735721507444046</v>
      </c>
      <c r="BD37" s="6">
        <f t="shared" si="54"/>
        <v>0.99947335337988208</v>
      </c>
      <c r="BE37" s="6">
        <f t="shared" si="55"/>
        <v>0.79385695779641385</v>
      </c>
      <c r="BF37" s="6">
        <f t="shared" si="56"/>
        <v>2.7833310635979847</v>
      </c>
      <c r="BG37" s="6">
        <f t="shared" si="57"/>
        <v>0.80497649792937143</v>
      </c>
      <c r="BH37" s="6">
        <f t="shared" si="58"/>
        <v>1.0117889516642105</v>
      </c>
      <c r="BI37" s="6">
        <f t="shared" si="59"/>
        <v>1.1668414812112369</v>
      </c>
      <c r="BJ37" s="6">
        <f t="shared" si="60"/>
        <v>0.95368255258055601</v>
      </c>
      <c r="BK37" s="6">
        <f t="shared" si="61"/>
        <v>7.8169678240570944E-2</v>
      </c>
      <c r="BM37" s="3">
        <v>165</v>
      </c>
      <c r="BN37" s="6">
        <v>410.714</v>
      </c>
      <c r="BO37" s="6">
        <v>284.68900000000002</v>
      </c>
      <c r="BP37" s="6">
        <v>250.00399999999999</v>
      </c>
      <c r="BQ37" s="6">
        <v>260.06</v>
      </c>
      <c r="BR37" s="6">
        <v>375.262</v>
      </c>
      <c r="BS37" s="6">
        <v>360.06599999999997</v>
      </c>
      <c r="BT37" s="6">
        <v>137.72200000000001</v>
      </c>
      <c r="BU37" s="6">
        <v>383.38299999999998</v>
      </c>
      <c r="BV37" s="6">
        <v>309.05</v>
      </c>
      <c r="BW37" s="6">
        <v>460.63200000000001</v>
      </c>
      <c r="BX37" s="6">
        <v>153.05099999999999</v>
      </c>
      <c r="BY37" s="6">
        <v>176.66399999999999</v>
      </c>
      <c r="BZ37" s="6">
        <v>94.343999999999994</v>
      </c>
      <c r="CA37" s="6">
        <v>106.498</v>
      </c>
      <c r="CB37" s="6">
        <v>16.196999999999999</v>
      </c>
      <c r="CC37" s="6">
        <v>45.523000000000003</v>
      </c>
      <c r="CD37" s="6">
        <v>20.489000000000001</v>
      </c>
      <c r="CE37" s="6">
        <v>54.317999999999998</v>
      </c>
      <c r="CF37" s="6">
        <v>14.489000000000001</v>
      </c>
      <c r="CG37" s="6">
        <v>399.39600000000002</v>
      </c>
      <c r="CH37" s="6">
        <v>274.66500000000002</v>
      </c>
      <c r="CI37" s="6">
        <v>428.78100000000001</v>
      </c>
      <c r="CJ37" s="6">
        <v>343.14800000000002</v>
      </c>
      <c r="CL37" s="3">
        <v>165</v>
      </c>
      <c r="CM37" s="6">
        <f>BN37/D$9</f>
        <v>3.3544377200075139</v>
      </c>
      <c r="CN37" s="6">
        <f>BO37/E$9</f>
        <v>1.9562086428321115</v>
      </c>
      <c r="CO37" s="6">
        <f>BP37/F$9</f>
        <v>1.1890796670630202</v>
      </c>
      <c r="CP37" s="6">
        <f>BQ37/G$9</f>
        <v>1.1174418204943108</v>
      </c>
      <c r="CQ37" s="6">
        <f>BR37/H$9</f>
        <v>1.9969135966709417</v>
      </c>
      <c r="CR37" s="6">
        <f>BS37/I$9</f>
        <v>1.8507537869247652</v>
      </c>
      <c r="CS37" s="6">
        <f>BT37/J$9</f>
        <v>0.76856367958748628</v>
      </c>
      <c r="CT37" s="6">
        <f>BU37/K$9</f>
        <v>1.7522715638597388</v>
      </c>
      <c r="CU37" s="6">
        <f>BV37/L$9</f>
        <v>1.6330596155268804</v>
      </c>
      <c r="CV37" s="6">
        <f>BW37/M$9</f>
        <v>1.3148629708814907</v>
      </c>
      <c r="CW37" s="6">
        <f>BX37/N$9</f>
        <v>1.1481867694939158</v>
      </c>
      <c r="CX37" s="6">
        <f>BY37/O$9</f>
        <v>1.142376783104639</v>
      </c>
      <c r="CY37" s="6">
        <f>BZ37/P$9</f>
        <v>2.0805822031094938</v>
      </c>
      <c r="CZ37" s="6">
        <f>CA37/Q$9</f>
        <v>0.56948974899201099</v>
      </c>
      <c r="DA37" s="6">
        <f>CB37/R$9</f>
        <v>0.14424772456049728</v>
      </c>
      <c r="DB37" s="6">
        <f>CC37/S$9</f>
        <v>1.2395980829974951</v>
      </c>
      <c r="DC37" s="6">
        <f>CD37/T$9</f>
        <v>0.28304024092058189</v>
      </c>
      <c r="DD37" s="6">
        <f>CE37/U$9</f>
        <v>1.3160343073121092</v>
      </c>
      <c r="DE37" s="6">
        <f>CF37/V$9</f>
        <v>8.9068253490130506E-2</v>
      </c>
      <c r="DF37" s="6">
        <f>CG37/W$9</f>
        <v>3.6795430466626744</v>
      </c>
      <c r="DG37" s="6">
        <f>CH37/X$9</f>
        <v>4.1840325381592178</v>
      </c>
      <c r="DH37" s="6">
        <f>CI37/Y$9</f>
        <v>4.2501536387605814</v>
      </c>
      <c r="DI37" s="6">
        <f>CJ37/Z$9</f>
        <v>5.8296043354908864</v>
      </c>
      <c r="DJ37" s="6">
        <f t="shared" si="62"/>
        <v>1.8647630755174993</v>
      </c>
      <c r="DK37" s="6">
        <f t="shared" si="63"/>
        <v>0.30470534873750676</v>
      </c>
    </row>
    <row r="38" spans="3:115" x14ac:dyDescent="0.3">
      <c r="C38" s="5">
        <v>170</v>
      </c>
      <c r="D38" s="4">
        <v>92.287999999999997</v>
      </c>
      <c r="E38" s="4">
        <v>98.724999999999994</v>
      </c>
      <c r="F38" s="4">
        <v>136.04300000000001</v>
      </c>
      <c r="G38" s="4">
        <v>161.827</v>
      </c>
      <c r="H38" s="4">
        <v>165.42099999999999</v>
      </c>
      <c r="I38" s="4">
        <v>165.85599999999999</v>
      </c>
      <c r="J38" s="4">
        <v>135.876</v>
      </c>
      <c r="K38" s="4">
        <v>204.04400000000001</v>
      </c>
      <c r="L38" s="4">
        <v>144.97</v>
      </c>
      <c r="M38" s="4">
        <v>216.791</v>
      </c>
      <c r="N38" s="4">
        <v>91.49</v>
      </c>
      <c r="O38" s="4">
        <v>115.93300000000001</v>
      </c>
      <c r="P38" s="4">
        <v>64.632999999999996</v>
      </c>
      <c r="Q38" s="4">
        <v>153.66399999999999</v>
      </c>
      <c r="R38" s="4">
        <v>98.186000000000007</v>
      </c>
      <c r="S38" s="4">
        <v>36.110999999999997</v>
      </c>
      <c r="T38" s="4">
        <v>62.276000000000003</v>
      </c>
      <c r="U38" s="4">
        <v>37.058</v>
      </c>
      <c r="V38" s="4">
        <v>115.664</v>
      </c>
      <c r="W38" s="4">
        <v>94.923000000000002</v>
      </c>
      <c r="X38" s="4">
        <v>72.994</v>
      </c>
      <c r="Y38" s="4">
        <v>116.867</v>
      </c>
      <c r="Z38" s="4">
        <v>59.546999999999997</v>
      </c>
      <c r="AA38" s="4">
        <v>70.629000000000005</v>
      </c>
      <c r="AB38" s="4">
        <v>121.57299999999999</v>
      </c>
      <c r="AC38" s="4">
        <v>91.072999999999993</v>
      </c>
      <c r="AD38" s="4">
        <v>188.30600000000001</v>
      </c>
      <c r="AE38" s="4">
        <v>103.039</v>
      </c>
      <c r="AG38" s="3">
        <v>170</v>
      </c>
      <c r="AH38" s="6">
        <f t="shared" si="32"/>
        <v>0.7537467636945745</v>
      </c>
      <c r="AI38" s="6">
        <f t="shared" si="33"/>
        <v>0.67837780266747283</v>
      </c>
      <c r="AJ38" s="6">
        <f t="shared" si="34"/>
        <v>0.64705350772889425</v>
      </c>
      <c r="AK38" s="6">
        <f t="shared" si="35"/>
        <v>0.69534821766181976</v>
      </c>
      <c r="AL38" s="6">
        <f t="shared" si="36"/>
        <v>0.88026883637273112</v>
      </c>
      <c r="AM38" s="6">
        <f t="shared" si="37"/>
        <v>0.85250654070140996</v>
      </c>
      <c r="AN38" s="6">
        <f t="shared" si="38"/>
        <v>0.75826199537930961</v>
      </c>
      <c r="AO38" s="6">
        <f t="shared" si="39"/>
        <v>0.93259351347398445</v>
      </c>
      <c r="AP38" s="6">
        <f t="shared" si="40"/>
        <v>0.76603996914069516</v>
      </c>
      <c r="AQ38" s="6">
        <f t="shared" si="41"/>
        <v>0.61882469806780527</v>
      </c>
      <c r="AR38" s="6">
        <f t="shared" si="42"/>
        <v>0.68635688457441213</v>
      </c>
      <c r="AS38" s="6">
        <f t="shared" si="43"/>
        <v>0.74966698136388921</v>
      </c>
      <c r="AT38" s="6">
        <f t="shared" si="44"/>
        <v>1.4253611202999228</v>
      </c>
      <c r="AU38" s="6">
        <f t="shared" si="45"/>
        <v>0.82170625541426467</v>
      </c>
      <c r="AV38" s="6">
        <f t="shared" si="46"/>
        <v>0.87442780043816692</v>
      </c>
      <c r="AW38" s="6">
        <f t="shared" si="47"/>
        <v>0.98330791852739352</v>
      </c>
      <c r="AX38" s="6">
        <f t="shared" si="48"/>
        <v>0.86029645388111464</v>
      </c>
      <c r="AY38" s="6">
        <f t="shared" si="49"/>
        <v>0.89785337016039146</v>
      </c>
      <c r="AZ38" s="6">
        <f t="shared" si="50"/>
        <v>0.71102149711384188</v>
      </c>
      <c r="BA38" s="6">
        <f t="shared" si="51"/>
        <v>0.87450366207563679</v>
      </c>
      <c r="BB38" s="6">
        <f t="shared" si="52"/>
        <v>1.1119337050239162</v>
      </c>
      <c r="BC38" s="6">
        <f t="shared" si="53"/>
        <v>1.1584065182483201</v>
      </c>
      <c r="BD38" s="6">
        <f t="shared" si="54"/>
        <v>1.0116202028438916</v>
      </c>
      <c r="BE38" s="6">
        <f t="shared" si="55"/>
        <v>0.80258403218108687</v>
      </c>
      <c r="BF38" s="6">
        <f t="shared" si="56"/>
        <v>2.7593853556675292</v>
      </c>
      <c r="BG38" s="6">
        <f t="shared" si="57"/>
        <v>0.79568924845794964</v>
      </c>
      <c r="BH38" s="6">
        <f t="shared" si="58"/>
        <v>1.023953105203343</v>
      </c>
      <c r="BI38" s="6">
        <f t="shared" si="59"/>
        <v>1.1747423385625684</v>
      </c>
      <c r="BJ38" s="6">
        <f t="shared" si="60"/>
        <v>0.93949422481879785</v>
      </c>
      <c r="BK38" s="6">
        <f t="shared" si="61"/>
        <v>7.5785961565956336E-2</v>
      </c>
      <c r="BM38" s="3">
        <v>170</v>
      </c>
      <c r="BN38" s="6">
        <v>405.29899999999998</v>
      </c>
      <c r="BO38" s="6">
        <v>277.71499999999997</v>
      </c>
      <c r="BP38" s="6">
        <v>243.96799999999999</v>
      </c>
      <c r="BQ38" s="6">
        <v>261.78300000000002</v>
      </c>
      <c r="BR38" s="6">
        <v>366.39299999999997</v>
      </c>
      <c r="BS38" s="6">
        <v>352.88</v>
      </c>
      <c r="BT38" s="6">
        <v>130.69300000000001</v>
      </c>
      <c r="BU38" s="6">
        <v>381.68299999999999</v>
      </c>
      <c r="BV38" s="6">
        <v>302.37200000000001</v>
      </c>
      <c r="BW38" s="6">
        <v>441.69</v>
      </c>
      <c r="BX38" s="6">
        <v>150.45400000000001</v>
      </c>
      <c r="BY38" s="6">
        <v>173.46100000000001</v>
      </c>
      <c r="BZ38" s="6">
        <v>94.352000000000004</v>
      </c>
      <c r="CA38" s="6">
        <v>105.38200000000001</v>
      </c>
      <c r="CB38" s="6">
        <v>14.71</v>
      </c>
      <c r="CC38" s="6">
        <v>44.356000000000002</v>
      </c>
      <c r="CD38" s="6">
        <v>20.756</v>
      </c>
      <c r="CE38" s="6">
        <v>51.968000000000004</v>
      </c>
      <c r="CF38" s="6">
        <v>14.654999999999999</v>
      </c>
      <c r="CG38" s="6">
        <v>386.56299999999999</v>
      </c>
      <c r="CH38" s="6">
        <v>268.49700000000001</v>
      </c>
      <c r="CI38" s="6">
        <v>428.58300000000003</v>
      </c>
      <c r="CJ38" s="6">
        <v>330.65199999999999</v>
      </c>
      <c r="CL38" s="3">
        <v>170</v>
      </c>
      <c r="CM38" s="6">
        <f>BN38/D$9</f>
        <v>3.3102116155800032</v>
      </c>
      <c r="CN38" s="6">
        <f>BO38/E$9</f>
        <v>1.9082875813400579</v>
      </c>
      <c r="CO38" s="6">
        <f>BP38/F$9</f>
        <v>1.1603709869203329</v>
      </c>
      <c r="CP38" s="6">
        <f>BQ38/G$9</f>
        <v>1.1248453129833969</v>
      </c>
      <c r="CQ38" s="6">
        <f>BR38/H$9</f>
        <v>1.9497182326615972</v>
      </c>
      <c r="CR38" s="6">
        <f>BS38/I$9</f>
        <v>1.813817456605209</v>
      </c>
      <c r="CS38" s="6">
        <f>BT38/J$9</f>
        <v>0.72933803587173685</v>
      </c>
      <c r="CT38" s="6">
        <f>BU38/K$9</f>
        <v>1.7445016271161651</v>
      </c>
      <c r="CU38" s="6">
        <f>BV38/L$9</f>
        <v>1.5977722118301048</v>
      </c>
      <c r="CV38" s="6">
        <f>BW38/M$9</f>
        <v>1.2607934872276474</v>
      </c>
      <c r="CW38" s="6">
        <f>BX38/N$9</f>
        <v>1.1287041065882459</v>
      </c>
      <c r="CX38" s="6">
        <f>BY38/O$9</f>
        <v>1.1216649638529288</v>
      </c>
      <c r="CY38" s="6">
        <f>BZ38/P$9</f>
        <v>2.080758628294189</v>
      </c>
      <c r="CZ38" s="6">
        <f>CA38/Q$9</f>
        <v>0.56352202603125034</v>
      </c>
      <c r="DA38" s="6">
        <f>CB38/R$9</f>
        <v>0.13100475571308978</v>
      </c>
      <c r="DB38" s="6">
        <f>CC38/S$9</f>
        <v>1.2078204988563339</v>
      </c>
      <c r="DC38" s="6">
        <f>CD38/T$9</f>
        <v>0.28672864661758002</v>
      </c>
      <c r="DD38" s="6">
        <f>CE38/U$9</f>
        <v>1.2590977370741872</v>
      </c>
      <c r="DE38" s="6">
        <f>CF38/V$9</f>
        <v>9.0088705562693244E-2</v>
      </c>
      <c r="DF38" s="6">
        <f>CG38/W$9</f>
        <v>3.5613155833985903</v>
      </c>
      <c r="DG38" s="6">
        <f>CH38/X$9</f>
        <v>4.0900740334521526</v>
      </c>
      <c r="DH38" s="6">
        <f>CI38/Y$9</f>
        <v>4.2481910274963823</v>
      </c>
      <c r="DI38" s="6">
        <f>CJ38/Z$9</f>
        <v>5.6173147817814248</v>
      </c>
      <c r="DJ38" s="6">
        <f t="shared" si="62"/>
        <v>1.8254757409937084</v>
      </c>
      <c r="DK38" s="6">
        <f t="shared" si="63"/>
        <v>0.29728483810534528</v>
      </c>
    </row>
    <row r="39" spans="3:115" x14ac:dyDescent="0.3">
      <c r="C39" s="5">
        <v>175</v>
      </c>
      <c r="D39" s="4">
        <v>94.69</v>
      </c>
      <c r="E39" s="4">
        <v>98.09</v>
      </c>
      <c r="F39" s="4">
        <v>134.99</v>
      </c>
      <c r="G39" s="4">
        <v>158.76900000000001</v>
      </c>
      <c r="H39" s="4">
        <v>165.11199999999999</v>
      </c>
      <c r="I39" s="4">
        <v>163.32499999999999</v>
      </c>
      <c r="J39" s="4">
        <v>133.89599999999999</v>
      </c>
      <c r="K39" s="4">
        <v>202.774</v>
      </c>
      <c r="L39" s="4">
        <v>142.66800000000001</v>
      </c>
      <c r="M39" s="4">
        <v>213.69300000000001</v>
      </c>
      <c r="N39" s="4">
        <v>90.921999999999997</v>
      </c>
      <c r="O39" s="4">
        <v>113.292</v>
      </c>
      <c r="P39" s="4">
        <v>57.744</v>
      </c>
      <c r="Q39" s="4">
        <v>154.49199999999999</v>
      </c>
      <c r="R39" s="4">
        <v>99.346999999999994</v>
      </c>
      <c r="S39" s="4">
        <v>36.801000000000002</v>
      </c>
      <c r="T39" s="4">
        <v>62.457999999999998</v>
      </c>
      <c r="U39" s="4">
        <v>36.26</v>
      </c>
      <c r="V39" s="4">
        <v>115.898</v>
      </c>
      <c r="W39" s="4">
        <v>94.58</v>
      </c>
      <c r="X39" s="4">
        <v>71.010999999999996</v>
      </c>
      <c r="Y39" s="4">
        <v>118.702</v>
      </c>
      <c r="Z39" s="4">
        <v>61.213999999999999</v>
      </c>
      <c r="AA39" s="4">
        <v>67.947999999999993</v>
      </c>
      <c r="AB39" s="4">
        <v>109.105</v>
      </c>
      <c r="AC39" s="4">
        <v>95.343999999999994</v>
      </c>
      <c r="AD39" s="4">
        <v>188.66900000000001</v>
      </c>
      <c r="AE39" s="4">
        <v>105.527</v>
      </c>
      <c r="AG39" s="3">
        <v>175</v>
      </c>
      <c r="AH39" s="6">
        <f t="shared" si="32"/>
        <v>0.77336469588938173</v>
      </c>
      <c r="AI39" s="6">
        <f t="shared" si="33"/>
        <v>0.67401447114360513</v>
      </c>
      <c r="AJ39" s="6">
        <f t="shared" si="34"/>
        <v>0.64204518430439961</v>
      </c>
      <c r="AK39" s="6">
        <f t="shared" si="35"/>
        <v>0.68220841497370321</v>
      </c>
      <c r="AL39" s="6">
        <f t="shared" si="36"/>
        <v>0.87862452839224991</v>
      </c>
      <c r="AM39" s="6">
        <f t="shared" si="37"/>
        <v>0.83949709844719378</v>
      </c>
      <c r="AN39" s="6">
        <f t="shared" si="38"/>
        <v>0.74721251827628155</v>
      </c>
      <c r="AO39" s="6">
        <f t="shared" si="39"/>
        <v>0.92678891367143224</v>
      </c>
      <c r="AP39" s="6">
        <f t="shared" si="40"/>
        <v>0.75387590754890454</v>
      </c>
      <c r="AQ39" s="6">
        <f t="shared" si="41"/>
        <v>0.60998153154053214</v>
      </c>
      <c r="AR39" s="6">
        <f t="shared" si="42"/>
        <v>0.68209575537517442</v>
      </c>
      <c r="AS39" s="6">
        <f t="shared" si="43"/>
        <v>0.7325892683936216</v>
      </c>
      <c r="AT39" s="6">
        <f t="shared" si="44"/>
        <v>1.2734369831293417</v>
      </c>
      <c r="AU39" s="6">
        <f t="shared" si="45"/>
        <v>0.82613392083676451</v>
      </c>
      <c r="AV39" s="6">
        <f t="shared" si="46"/>
        <v>0.88476746878506662</v>
      </c>
      <c r="AW39" s="6">
        <f t="shared" si="47"/>
        <v>1.0020967214900338</v>
      </c>
      <c r="AX39" s="6">
        <f t="shared" si="48"/>
        <v>0.86281064802663388</v>
      </c>
      <c r="AY39" s="6">
        <f t="shared" si="49"/>
        <v>0.87851916460725876</v>
      </c>
      <c r="AZ39" s="6">
        <f t="shared" si="50"/>
        <v>0.71245996569805681</v>
      </c>
      <c r="BA39" s="6">
        <f t="shared" si="51"/>
        <v>0.87134368234372839</v>
      </c>
      <c r="BB39" s="6">
        <f t="shared" si="52"/>
        <v>1.0817262285592419</v>
      </c>
      <c r="BC39" s="6">
        <f t="shared" si="53"/>
        <v>1.1765953650655194</v>
      </c>
      <c r="BD39" s="6">
        <f t="shared" si="54"/>
        <v>1.0399402001257156</v>
      </c>
      <c r="BE39" s="6">
        <f t="shared" si="55"/>
        <v>0.77211881548146633</v>
      </c>
      <c r="BF39" s="6">
        <f t="shared" si="56"/>
        <v>2.4763947523718737</v>
      </c>
      <c r="BG39" s="6">
        <f t="shared" si="57"/>
        <v>0.8330042460990057</v>
      </c>
      <c r="BH39" s="6">
        <f t="shared" si="58"/>
        <v>1.0259269933279318</v>
      </c>
      <c r="BI39" s="6">
        <f t="shared" si="59"/>
        <v>1.2031078985771615</v>
      </c>
      <c r="BJ39" s="6">
        <f t="shared" si="60"/>
        <v>0.92366719080290294</v>
      </c>
      <c r="BK39" s="6">
        <f t="shared" si="61"/>
        <v>6.6175351893632342E-2</v>
      </c>
      <c r="BM39" s="3">
        <v>175</v>
      </c>
      <c r="BN39" s="6">
        <v>402.91800000000001</v>
      </c>
      <c r="BO39" s="6">
        <v>275.42099999999999</v>
      </c>
      <c r="BP39" s="6">
        <v>237.75399999999999</v>
      </c>
      <c r="BQ39" s="6">
        <v>263.67700000000002</v>
      </c>
      <c r="BR39" s="6">
        <v>367.411</v>
      </c>
      <c r="BS39" s="6">
        <v>354.48500000000001</v>
      </c>
      <c r="BT39" s="6">
        <v>122.669</v>
      </c>
      <c r="BU39" s="6">
        <v>378.51100000000002</v>
      </c>
      <c r="BV39" s="6">
        <v>296.61900000000003</v>
      </c>
      <c r="BW39" s="6">
        <v>433.11900000000003</v>
      </c>
      <c r="BX39" s="6">
        <v>148.17099999999999</v>
      </c>
      <c r="BY39" s="6">
        <v>168.23099999999999</v>
      </c>
      <c r="BZ39" s="6">
        <v>95.97</v>
      </c>
      <c r="CA39" s="6">
        <v>100.47499999999999</v>
      </c>
      <c r="CB39" s="6">
        <v>15.459</v>
      </c>
      <c r="CC39" s="6">
        <v>45.426000000000002</v>
      </c>
      <c r="CD39" s="6">
        <v>20.765000000000001</v>
      </c>
      <c r="CE39" s="6">
        <v>50.454000000000001</v>
      </c>
      <c r="CF39" s="6">
        <v>15.944000000000001</v>
      </c>
      <c r="CG39" s="6">
        <v>379.99799999999999</v>
      </c>
      <c r="CH39" s="6">
        <v>266.262</v>
      </c>
      <c r="CI39" s="6">
        <v>430.49599999999998</v>
      </c>
      <c r="CJ39" s="6">
        <v>326.26600000000002</v>
      </c>
      <c r="CL39" s="3">
        <v>175</v>
      </c>
      <c r="CM39" s="6">
        <f>BN39/D$9</f>
        <v>3.2907651973635854</v>
      </c>
      <c r="CN39" s="6">
        <f>BO39/E$9</f>
        <v>1.8925246167483216</v>
      </c>
      <c r="CO39" s="6">
        <f>BP39/F$9</f>
        <v>1.1308156956004756</v>
      </c>
      <c r="CP39" s="6">
        <f>BQ39/G$9</f>
        <v>1.1329835688013477</v>
      </c>
      <c r="CQ39" s="6">
        <f>BR39/H$9</f>
        <v>1.9551354026426</v>
      </c>
      <c r="CR39" s="6">
        <f>BS39/I$9</f>
        <v>1.8220672214483609</v>
      </c>
      <c r="CS39" s="6">
        <f>BT39/J$9</f>
        <v>0.68455975088451626</v>
      </c>
      <c r="CT39" s="6">
        <f>BU39/K$9</f>
        <v>1.7300038392628616</v>
      </c>
      <c r="CU39" s="6">
        <f>BV39/L$9</f>
        <v>1.5673726261057037</v>
      </c>
      <c r="CV39" s="6">
        <f>BW39/M$9</f>
        <v>1.2363277737656533</v>
      </c>
      <c r="CW39" s="6">
        <f>BX39/N$9</f>
        <v>1.1115770679229995</v>
      </c>
      <c r="CX39" s="6">
        <f>BY39/O$9</f>
        <v>1.0878457897391463</v>
      </c>
      <c r="CY39" s="6">
        <f>BZ39/P$9</f>
        <v>2.1164406218987759</v>
      </c>
      <c r="CZ39" s="6">
        <f>CA39/Q$9</f>
        <v>0.53728222623873023</v>
      </c>
      <c r="DA39" s="6">
        <f>CB39/R$9</f>
        <v>0.13767522220045242</v>
      </c>
      <c r="DB39" s="6">
        <f>CC39/S$9</f>
        <v>1.2369567585230368</v>
      </c>
      <c r="DC39" s="6">
        <f>CD39/T$9</f>
        <v>0.28685297489950135</v>
      </c>
      <c r="DD39" s="6">
        <f>CE39/U$9</f>
        <v>1.2224160488443088</v>
      </c>
      <c r="DE39" s="6">
        <f>CF39/V$9</f>
        <v>9.8012577379159416E-2</v>
      </c>
      <c r="DF39" s="6">
        <f>CG39/W$9</f>
        <v>3.5008337555852411</v>
      </c>
      <c r="DG39" s="6">
        <f>CH39/X$9</f>
        <v>4.056027785394388</v>
      </c>
      <c r="DH39" s="6">
        <f>CI39/Y$9</f>
        <v>4.2671530242055393</v>
      </c>
      <c r="DI39" s="6">
        <f>CJ39/Z$9</f>
        <v>5.5428027793350667</v>
      </c>
      <c r="DJ39" s="6">
        <f t="shared" si="62"/>
        <v>1.8106274923821639</v>
      </c>
      <c r="DK39" s="6">
        <f t="shared" si="63"/>
        <v>0.29528735443076548</v>
      </c>
    </row>
    <row r="40" spans="3:115" x14ac:dyDescent="0.3">
      <c r="C40" s="5">
        <v>180</v>
      </c>
      <c r="D40" s="4">
        <v>91.977000000000004</v>
      </c>
      <c r="E40" s="4">
        <v>98.861000000000004</v>
      </c>
      <c r="F40" s="4">
        <v>130.32599999999999</v>
      </c>
      <c r="G40" s="4">
        <v>160.929</v>
      </c>
      <c r="H40" s="4">
        <v>160.25800000000001</v>
      </c>
      <c r="I40" s="4">
        <v>163.976</v>
      </c>
      <c r="J40" s="4">
        <v>128.328</v>
      </c>
      <c r="K40" s="4">
        <v>201.30799999999999</v>
      </c>
      <c r="L40" s="4">
        <v>145.68600000000001</v>
      </c>
      <c r="M40" s="4">
        <v>213.97200000000001</v>
      </c>
      <c r="N40" s="4">
        <v>87.388000000000005</v>
      </c>
      <c r="O40" s="4">
        <v>108.596</v>
      </c>
      <c r="P40" s="4">
        <v>56.043999999999997</v>
      </c>
      <c r="Q40" s="4">
        <v>153.452</v>
      </c>
      <c r="R40" s="4">
        <v>100.71</v>
      </c>
      <c r="S40" s="4">
        <v>36.847999999999999</v>
      </c>
      <c r="T40" s="4">
        <v>62.811999999999998</v>
      </c>
      <c r="U40" s="4">
        <v>37.317</v>
      </c>
      <c r="V40" s="4">
        <v>113.718</v>
      </c>
      <c r="W40" s="4">
        <v>94.016999999999996</v>
      </c>
      <c r="X40" s="4">
        <v>69.655000000000001</v>
      </c>
      <c r="Y40" s="4">
        <v>120.05200000000001</v>
      </c>
      <c r="Z40" s="4">
        <v>66.055999999999997</v>
      </c>
      <c r="AA40" s="4">
        <v>69.399000000000001</v>
      </c>
      <c r="AB40" s="4">
        <v>108.869</v>
      </c>
      <c r="AC40" s="4">
        <v>97.070999999999998</v>
      </c>
      <c r="AD40" s="4">
        <v>186.37799999999999</v>
      </c>
      <c r="AE40" s="4">
        <v>111.94799999999999</v>
      </c>
      <c r="AG40" s="3">
        <v>180</v>
      </c>
      <c r="AH40" s="6">
        <f t="shared" si="32"/>
        <v>0.75120672334795291</v>
      </c>
      <c r="AI40" s="6">
        <f t="shared" si="33"/>
        <v>0.67931231146628557</v>
      </c>
      <c r="AJ40" s="6">
        <f t="shared" si="34"/>
        <v>0.61986206896551721</v>
      </c>
      <c r="AK40" s="6">
        <f t="shared" si="35"/>
        <v>0.69148963596988755</v>
      </c>
      <c r="AL40" s="6">
        <f t="shared" si="36"/>
        <v>0.85279452535906053</v>
      </c>
      <c r="AM40" s="6">
        <f t="shared" si="37"/>
        <v>0.84284326474806093</v>
      </c>
      <c r="AN40" s="6">
        <f t="shared" si="38"/>
        <v>0.71614004933200892</v>
      </c>
      <c r="AO40" s="6">
        <f t="shared" si="39"/>
        <v>0.92008848586785619</v>
      </c>
      <c r="AP40" s="6">
        <f t="shared" si="40"/>
        <v>0.76982340445769004</v>
      </c>
      <c r="AQ40" s="6">
        <f t="shared" si="41"/>
        <v>0.61077793033365968</v>
      </c>
      <c r="AR40" s="6">
        <f t="shared" si="42"/>
        <v>0.65558372968836742</v>
      </c>
      <c r="AS40" s="6">
        <f t="shared" si="43"/>
        <v>0.70222314188533819</v>
      </c>
      <c r="AT40" s="6">
        <f t="shared" si="44"/>
        <v>1.2359466313816296</v>
      </c>
      <c r="AU40" s="6">
        <f t="shared" si="45"/>
        <v>0.8205726019486006</v>
      </c>
      <c r="AV40" s="6">
        <f t="shared" si="46"/>
        <v>0.89690611474271054</v>
      </c>
      <c r="AW40" s="6">
        <f t="shared" si="47"/>
        <v>1.003376538503431</v>
      </c>
      <c r="AX40" s="6">
        <f t="shared" si="48"/>
        <v>0.8677008937822045</v>
      </c>
      <c r="AY40" s="6">
        <f t="shared" si="49"/>
        <v>0.90412850705044334</v>
      </c>
      <c r="AZ40" s="6">
        <f t="shared" si="50"/>
        <v>0.69905884811861829</v>
      </c>
      <c r="BA40" s="6">
        <f t="shared" si="51"/>
        <v>0.86615689345432767</v>
      </c>
      <c r="BB40" s="6">
        <f t="shared" si="52"/>
        <v>1.0610699814154709</v>
      </c>
      <c r="BC40" s="6">
        <f t="shared" si="53"/>
        <v>1.1899768055032414</v>
      </c>
      <c r="BD40" s="6">
        <f t="shared" si="54"/>
        <v>1.1221990044680019</v>
      </c>
      <c r="BE40" s="6">
        <f t="shared" si="55"/>
        <v>0.78860707711188383</v>
      </c>
      <c r="BF40" s="6">
        <f t="shared" si="56"/>
        <v>2.4710381769485679</v>
      </c>
      <c r="BG40" s="6">
        <f t="shared" si="57"/>
        <v>0.84809275017910501</v>
      </c>
      <c r="BH40" s="6">
        <f t="shared" si="58"/>
        <v>1.0134692035388604</v>
      </c>
      <c r="BI40" s="6">
        <f t="shared" si="59"/>
        <v>1.2763133892739875</v>
      </c>
      <c r="BJ40" s="6">
        <f t="shared" si="60"/>
        <v>0.92416995317295625</v>
      </c>
      <c r="BK40" s="6">
        <f t="shared" si="61"/>
        <v>6.6916140870998161E-2</v>
      </c>
      <c r="BM40" s="3">
        <v>180</v>
      </c>
      <c r="BN40" s="6">
        <v>394.80700000000002</v>
      </c>
      <c r="BO40" s="6">
        <v>269.8</v>
      </c>
      <c r="BP40" s="6">
        <v>231.654</v>
      </c>
      <c r="BQ40" s="6">
        <v>257.82799999999997</v>
      </c>
      <c r="BR40" s="6">
        <v>366.61700000000002</v>
      </c>
      <c r="BS40" s="6">
        <v>348.178</v>
      </c>
      <c r="BT40" s="6">
        <v>117.777</v>
      </c>
      <c r="BU40" s="6">
        <v>376.52100000000002</v>
      </c>
      <c r="BV40" s="6">
        <v>288.36700000000002</v>
      </c>
      <c r="BW40" s="6">
        <v>422.17700000000002</v>
      </c>
      <c r="BX40" s="6">
        <v>144.66300000000001</v>
      </c>
      <c r="BY40" s="6">
        <v>166.523</v>
      </c>
      <c r="BZ40" s="6">
        <v>98.037999999999997</v>
      </c>
      <c r="CA40" s="6">
        <v>99.510999999999996</v>
      </c>
      <c r="CB40" s="6">
        <v>14.141999999999999</v>
      </c>
      <c r="CC40" s="6">
        <v>44.38</v>
      </c>
      <c r="CD40" s="6">
        <v>20.669</v>
      </c>
      <c r="CE40" s="6">
        <v>49.753999999999998</v>
      </c>
      <c r="CF40" s="6">
        <v>15.768000000000001</v>
      </c>
      <c r="CG40" s="6">
        <v>368.41899999999998</v>
      </c>
      <c r="CH40" s="6">
        <v>256.23599999999999</v>
      </c>
      <c r="CI40" s="6">
        <v>410.31400000000002</v>
      </c>
      <c r="CJ40" s="6">
        <v>317.36599999999999</v>
      </c>
      <c r="CL40" s="3">
        <v>180</v>
      </c>
      <c r="CM40" s="6">
        <f>BN40/D$9</f>
        <v>3.2245199650438181</v>
      </c>
      <c r="CN40" s="6">
        <f>BO40/E$9</f>
        <v>1.8539005435268088</v>
      </c>
      <c r="CO40" s="6">
        <f>BP40/F$9</f>
        <v>1.1018026159334127</v>
      </c>
      <c r="CP40" s="6">
        <f>BQ40/G$9</f>
        <v>1.1078512254649202</v>
      </c>
      <c r="CQ40" s="6">
        <f>BR40/H$9</f>
        <v>1.9509102229128199</v>
      </c>
      <c r="CR40" s="6">
        <f>BS40/I$9</f>
        <v>1.789648986641035</v>
      </c>
      <c r="CS40" s="6">
        <f>BT40/J$9</f>
        <v>0.65725972967844914</v>
      </c>
      <c r="CT40" s="6">
        <f>BU40/K$9</f>
        <v>1.7209084427218546</v>
      </c>
      <c r="CU40" s="6">
        <f>BV40/L$9</f>
        <v>1.5237680056645848</v>
      </c>
      <c r="CV40" s="6">
        <f>BW40/M$9</f>
        <v>1.2050940978000555</v>
      </c>
      <c r="CW40" s="6">
        <f>BX40/N$9</f>
        <v>1.0852600939248902</v>
      </c>
      <c r="CX40" s="6">
        <f>BY40/O$9</f>
        <v>1.0768012105065763</v>
      </c>
      <c r="CY40" s="6">
        <f>BZ40/P$9</f>
        <v>2.1620465321424631</v>
      </c>
      <c r="CZ40" s="6">
        <f>CA40/Q$9</f>
        <v>0.53212731142316283</v>
      </c>
      <c r="DA40" s="6">
        <f>CB40/R$9</f>
        <v>0.12594624441159183</v>
      </c>
      <c r="DB40" s="6">
        <f>CC40/S$9</f>
        <v>1.2084740224376431</v>
      </c>
      <c r="DC40" s="6">
        <f>CD40/T$9</f>
        <v>0.28552680655900758</v>
      </c>
      <c r="DD40" s="6">
        <f>CE40/U$9</f>
        <v>1.2054562194117362</v>
      </c>
      <c r="DE40" s="6">
        <f>CF40/V$9</f>
        <v>9.6930652290177235E-2</v>
      </c>
      <c r="DF40" s="6">
        <f>CG40/W$9</f>
        <v>3.394159104518863</v>
      </c>
      <c r="DG40" s="6">
        <f>CH40/X$9</f>
        <v>3.9032995155835843</v>
      </c>
      <c r="DH40" s="6">
        <f>CI40/Y$9</f>
        <v>4.0671054457506495</v>
      </c>
      <c r="DI40" s="6">
        <f>CJ40/Z$9</f>
        <v>5.3916042335592813</v>
      </c>
      <c r="DJ40" s="6">
        <f t="shared" si="62"/>
        <v>1.768278314256843</v>
      </c>
      <c r="DK40" s="6">
        <f t="shared" si="63"/>
        <v>0.28540845483370303</v>
      </c>
    </row>
    <row r="41" spans="3:115" x14ac:dyDescent="0.3">
      <c r="C41" s="5">
        <v>185</v>
      </c>
      <c r="D41" s="4">
        <v>89.706999999999994</v>
      </c>
      <c r="E41" s="4">
        <v>97.632000000000005</v>
      </c>
      <c r="F41" s="4">
        <v>127.864</v>
      </c>
      <c r="G41" s="4">
        <v>163.44900000000001</v>
      </c>
      <c r="H41" s="4">
        <v>160.26400000000001</v>
      </c>
      <c r="I41" s="4">
        <v>161.25</v>
      </c>
      <c r="J41" s="4">
        <v>131.102</v>
      </c>
      <c r="K41" s="4">
        <v>206.06100000000001</v>
      </c>
      <c r="L41" s="4">
        <v>145.51300000000001</v>
      </c>
      <c r="M41" s="4">
        <v>209.953</v>
      </c>
      <c r="N41" s="4">
        <v>84.245999999999995</v>
      </c>
      <c r="O41" s="4">
        <v>108.379</v>
      </c>
      <c r="P41" s="4">
        <v>56.765000000000001</v>
      </c>
      <c r="Q41" s="4">
        <v>153.68</v>
      </c>
      <c r="R41" s="4">
        <v>100.04600000000001</v>
      </c>
      <c r="S41" s="4">
        <v>36.305999999999997</v>
      </c>
      <c r="T41" s="4">
        <v>60.072000000000003</v>
      </c>
      <c r="U41" s="4">
        <v>38.029000000000003</v>
      </c>
      <c r="V41" s="4">
        <v>108.285</v>
      </c>
      <c r="W41" s="4">
        <v>92.677000000000007</v>
      </c>
      <c r="X41" s="4">
        <v>72.938999999999993</v>
      </c>
      <c r="Y41" s="4">
        <v>121.054</v>
      </c>
      <c r="Z41" s="4">
        <v>70.233000000000004</v>
      </c>
      <c r="AA41" s="4">
        <v>73.406999999999996</v>
      </c>
      <c r="AB41" s="4">
        <v>108.47</v>
      </c>
      <c r="AC41" s="4">
        <v>96.355000000000004</v>
      </c>
      <c r="AD41" s="4">
        <v>194.23</v>
      </c>
      <c r="AE41" s="4">
        <v>111.27500000000001</v>
      </c>
      <c r="AG41" s="3">
        <v>185</v>
      </c>
      <c r="AH41" s="6">
        <f t="shared" si="32"/>
        <v>0.73266687901730654</v>
      </c>
      <c r="AI41" s="6">
        <f t="shared" si="33"/>
        <v>0.67086737533583907</v>
      </c>
      <c r="AJ41" s="6">
        <f t="shared" si="34"/>
        <v>0.60815219976218793</v>
      </c>
      <c r="AK41" s="6">
        <f t="shared" si="35"/>
        <v>0.70231772713210272</v>
      </c>
      <c r="AL41" s="6">
        <f t="shared" si="36"/>
        <v>0.85282645366936116</v>
      </c>
      <c r="AM41" s="6">
        <f t="shared" si="37"/>
        <v>0.82883151461570492</v>
      </c>
      <c r="AN41" s="6">
        <f t="shared" si="38"/>
        <v>0.73162047836423105</v>
      </c>
      <c r="AO41" s="6">
        <f t="shared" si="39"/>
        <v>0.94181231489268347</v>
      </c>
      <c r="AP41" s="6">
        <f t="shared" si="40"/>
        <v>0.76890925039366753</v>
      </c>
      <c r="AQ41" s="6">
        <f t="shared" si="41"/>
        <v>0.59930579144627738</v>
      </c>
      <c r="AR41" s="6">
        <f t="shared" si="42"/>
        <v>0.63201248330807658</v>
      </c>
      <c r="AS41" s="6">
        <f t="shared" si="43"/>
        <v>0.70081993714677404</v>
      </c>
      <c r="AT41" s="6">
        <f t="shared" si="44"/>
        <v>1.251846951152277</v>
      </c>
      <c r="AU41" s="6">
        <f t="shared" si="45"/>
        <v>0.82179181416639047</v>
      </c>
      <c r="AV41" s="6">
        <f t="shared" si="46"/>
        <v>0.89099264378462151</v>
      </c>
      <c r="AW41" s="6">
        <f t="shared" si="47"/>
        <v>0.98861779762553104</v>
      </c>
      <c r="AX41" s="6">
        <f t="shared" si="48"/>
        <v>0.82984983906394627</v>
      </c>
      <c r="AY41" s="6">
        <f t="shared" si="49"/>
        <v>0.9213790764161458</v>
      </c>
      <c r="AZ41" s="6">
        <f t="shared" si="50"/>
        <v>0.66566055829793513</v>
      </c>
      <c r="BA41" s="6">
        <f t="shared" si="51"/>
        <v>0.85381178313142014</v>
      </c>
      <c r="BB41" s="6">
        <f t="shared" si="52"/>
        <v>1.1110958778905036</v>
      </c>
      <c r="BC41" s="6">
        <f t="shared" si="53"/>
        <v>1.1999088079614615</v>
      </c>
      <c r="BD41" s="6">
        <f t="shared" si="54"/>
        <v>1.193160389378727</v>
      </c>
      <c r="BE41" s="6">
        <f t="shared" si="55"/>
        <v>0.83415149655689647</v>
      </c>
      <c r="BF41" s="6">
        <f t="shared" si="56"/>
        <v>2.4619819329066233</v>
      </c>
      <c r="BG41" s="6">
        <f t="shared" si="57"/>
        <v>0.84183718045047096</v>
      </c>
      <c r="BH41" s="6">
        <f t="shared" si="58"/>
        <v>1.0561660893632987</v>
      </c>
      <c r="BI41" s="6">
        <f t="shared" si="59"/>
        <v>1.2686405508938343</v>
      </c>
      <c r="BJ41" s="6">
        <f t="shared" si="60"/>
        <v>0.92717982836158186</v>
      </c>
      <c r="BK41" s="6">
        <f t="shared" si="61"/>
        <v>6.7740032080780194E-2</v>
      </c>
      <c r="BM41" s="3">
        <v>185</v>
      </c>
      <c r="BN41" s="6">
        <v>393.49</v>
      </c>
      <c r="BO41" s="6">
        <v>268.42200000000003</v>
      </c>
      <c r="BP41" s="6">
        <v>234.22300000000001</v>
      </c>
      <c r="BQ41" s="6">
        <v>257.19400000000002</v>
      </c>
      <c r="BR41" s="6">
        <v>363.79</v>
      </c>
      <c r="BS41" s="6">
        <v>343.61599999999999</v>
      </c>
      <c r="BT41" s="6">
        <v>112.70099999999999</v>
      </c>
      <c r="BU41" s="6">
        <v>373.72300000000001</v>
      </c>
      <c r="BV41" s="6">
        <v>280.97199999999998</v>
      </c>
      <c r="BW41" s="6">
        <v>409.22</v>
      </c>
      <c r="BX41" s="6">
        <v>141.417</v>
      </c>
      <c r="BY41" s="6">
        <v>164.27500000000001</v>
      </c>
      <c r="BZ41" s="6">
        <v>97.671000000000006</v>
      </c>
      <c r="CA41" s="6">
        <v>92.760999999999996</v>
      </c>
      <c r="CB41" s="6">
        <v>15.073</v>
      </c>
      <c r="CC41" s="6">
        <v>43.207999999999998</v>
      </c>
      <c r="CD41" s="6">
        <v>20.282</v>
      </c>
      <c r="CE41" s="6">
        <v>48.112000000000002</v>
      </c>
      <c r="CF41" s="6">
        <v>16.135000000000002</v>
      </c>
      <c r="CG41" s="6">
        <v>361.24200000000002</v>
      </c>
      <c r="CH41" s="6">
        <v>246.91</v>
      </c>
      <c r="CI41" s="6">
        <v>402.90699999999998</v>
      </c>
      <c r="CJ41" s="6">
        <v>311.29500000000002</v>
      </c>
      <c r="CL41" s="3">
        <v>185</v>
      </c>
      <c r="CM41" s="6">
        <f>BN41/D$9</f>
        <v>3.2137635883991216</v>
      </c>
      <c r="CN41" s="6">
        <f>BO41/E$9</f>
        <v>1.8444317705506044</v>
      </c>
      <c r="CO41" s="6">
        <f>BP41/F$9</f>
        <v>1.1140214030915578</v>
      </c>
      <c r="CP41" s="6">
        <f>BQ41/G$9</f>
        <v>1.1051270152280774</v>
      </c>
      <c r="CQ41" s="6">
        <f>BR41/H$9</f>
        <v>1.9358666673761848</v>
      </c>
      <c r="CR41" s="6">
        <f>BS41/I$9</f>
        <v>1.7662001223329615</v>
      </c>
      <c r="CS41" s="6">
        <f>BT41/J$9</f>
        <v>0.62893288837795913</v>
      </c>
      <c r="CT41" s="6">
        <f>BU41/K$9</f>
        <v>1.7081200409521373</v>
      </c>
      <c r="CU41" s="6">
        <f>BV41/L$9</f>
        <v>1.4846918825232764</v>
      </c>
      <c r="CV41" s="6">
        <f>BW41/M$9</f>
        <v>1.1681086527729807</v>
      </c>
      <c r="CW41" s="6">
        <f>BX41/N$9</f>
        <v>1.0609086407898094</v>
      </c>
      <c r="CX41" s="6">
        <f>BY41/O$9</f>
        <v>1.0622647853808054</v>
      </c>
      <c r="CY41" s="6">
        <f>BZ41/P$9</f>
        <v>2.153953026794575</v>
      </c>
      <c r="CZ41" s="6">
        <f>CA41/Q$9</f>
        <v>0.49603221287017524</v>
      </c>
      <c r="DA41" s="6">
        <f>CB41/R$9</f>
        <v>0.13423757191457528</v>
      </c>
      <c r="DB41" s="6">
        <f>CC41/S$9</f>
        <v>1.1765602875503758</v>
      </c>
      <c r="DC41" s="6">
        <f>CD41/T$9</f>
        <v>0.28018069043639227</v>
      </c>
      <c r="DD41" s="6">
        <f>CE41/U$9</f>
        <v>1.1656733052284731</v>
      </c>
      <c r="DE41" s="6">
        <f>CF41/V$9</f>
        <v>9.9186711992770779E-2</v>
      </c>
      <c r="DF41" s="6">
        <f>CG41/W$9</f>
        <v>3.3280390621401263</v>
      </c>
      <c r="DG41" s="6">
        <f>CH41/X$9</f>
        <v>3.7612345001980318</v>
      </c>
      <c r="DH41" s="6">
        <f>CI41/Y$9</f>
        <v>3.9936859425490159</v>
      </c>
      <c r="DI41" s="6">
        <f>CJ41/Z$9</f>
        <v>5.2884664390194187</v>
      </c>
      <c r="DJ41" s="6">
        <f t="shared" si="62"/>
        <v>1.7378124873247569</v>
      </c>
      <c r="DK41" s="6">
        <f t="shared" si="63"/>
        <v>0.27978983532457757</v>
      </c>
    </row>
    <row r="42" spans="3:115" x14ac:dyDescent="0.3">
      <c r="C42" s="5">
        <v>190</v>
      </c>
      <c r="D42" s="4">
        <v>90.75</v>
      </c>
      <c r="E42" s="4">
        <v>97.822999999999993</v>
      </c>
      <c r="F42" s="4">
        <v>126</v>
      </c>
      <c r="G42" s="4">
        <v>166.292</v>
      </c>
      <c r="H42" s="4">
        <v>160.202</v>
      </c>
      <c r="I42" s="4">
        <v>160.03399999999999</v>
      </c>
      <c r="J42" s="4">
        <v>133.226</v>
      </c>
      <c r="K42" s="4">
        <v>205.85499999999999</v>
      </c>
      <c r="L42" s="4">
        <v>144.923</v>
      </c>
      <c r="M42" s="4">
        <v>207.78899999999999</v>
      </c>
      <c r="N42" s="4">
        <v>83.716999999999999</v>
      </c>
      <c r="O42" s="4">
        <v>108.254</v>
      </c>
      <c r="P42" s="4">
        <v>60.564</v>
      </c>
      <c r="Q42" s="4">
        <v>150.416</v>
      </c>
      <c r="R42" s="4">
        <v>95.75</v>
      </c>
      <c r="S42" s="4">
        <v>36.317</v>
      </c>
      <c r="T42" s="4">
        <v>60.036000000000001</v>
      </c>
      <c r="U42" s="4">
        <v>36.033000000000001</v>
      </c>
      <c r="V42" s="4">
        <v>109.321</v>
      </c>
      <c r="W42" s="4">
        <v>92.820999999999998</v>
      </c>
      <c r="X42" s="4">
        <v>69.543999999999997</v>
      </c>
      <c r="Y42" s="4">
        <v>118.88500000000001</v>
      </c>
      <c r="Z42" s="4">
        <v>70.247</v>
      </c>
      <c r="AA42" s="4">
        <v>76.673000000000002</v>
      </c>
      <c r="AB42" s="4">
        <v>111.533</v>
      </c>
      <c r="AC42" s="4">
        <v>96.055000000000007</v>
      </c>
      <c r="AD42" s="4">
        <v>189.221</v>
      </c>
      <c r="AE42" s="4">
        <v>114.074</v>
      </c>
      <c r="AG42" s="3">
        <v>190</v>
      </c>
      <c r="AH42" s="6">
        <f t="shared" si="32"/>
        <v>0.74118540661063881</v>
      </c>
      <c r="AI42" s="6">
        <f t="shared" si="33"/>
        <v>0.67217981048711262</v>
      </c>
      <c r="AJ42" s="6">
        <f t="shared" si="34"/>
        <v>0.59928656361474431</v>
      </c>
      <c r="AK42" s="6">
        <f t="shared" si="35"/>
        <v>0.71453370458217313</v>
      </c>
      <c r="AL42" s="6">
        <f t="shared" si="36"/>
        <v>0.85249652779625484</v>
      </c>
      <c r="AM42" s="6">
        <f t="shared" si="37"/>
        <v>0.82258122548843238</v>
      </c>
      <c r="AN42" s="6">
        <f t="shared" si="38"/>
        <v>0.74347355380202462</v>
      </c>
      <c r="AO42" s="6">
        <f t="shared" si="39"/>
        <v>0.94087078138140334</v>
      </c>
      <c r="AP42" s="6">
        <f t="shared" si="40"/>
        <v>0.76579161514642313</v>
      </c>
      <c r="AQ42" s="6">
        <f t="shared" si="41"/>
        <v>0.5931287054666069</v>
      </c>
      <c r="AR42" s="6">
        <f t="shared" si="42"/>
        <v>0.6280439316418851</v>
      </c>
      <c r="AS42" s="6">
        <f t="shared" si="43"/>
        <v>0.70001163948631073</v>
      </c>
      <c r="AT42" s="6">
        <f t="shared" si="44"/>
        <v>1.3356268607343698</v>
      </c>
      <c r="AU42" s="6">
        <f t="shared" si="45"/>
        <v>0.80433782873276793</v>
      </c>
      <c r="AV42" s="6">
        <f t="shared" si="46"/>
        <v>0.85273319915216494</v>
      </c>
      <c r="AW42" s="6">
        <f t="shared" si="47"/>
        <v>0.98891732926696452</v>
      </c>
      <c r="AX42" s="6">
        <f t="shared" si="48"/>
        <v>0.82935252593626108</v>
      </c>
      <c r="AY42" s="6">
        <f t="shared" si="49"/>
        <v>0.87301933420555311</v>
      </c>
      <c r="AZ42" s="6">
        <f t="shared" si="50"/>
        <v>0.67202916279898939</v>
      </c>
      <c r="BA42" s="6">
        <f t="shared" si="51"/>
        <v>0.85513842185268785</v>
      </c>
      <c r="BB42" s="6">
        <f t="shared" si="52"/>
        <v>1.0593790939280383</v>
      </c>
      <c r="BC42" s="6">
        <f t="shared" si="53"/>
        <v>1.1784092936581885</v>
      </c>
      <c r="BD42" s="6">
        <f t="shared" si="54"/>
        <v>1.1933982297878123</v>
      </c>
      <c r="BE42" s="6">
        <f t="shared" si="55"/>
        <v>0.87126428944796719</v>
      </c>
      <c r="BF42" s="6">
        <f t="shared" si="56"/>
        <v>2.5315039266421535</v>
      </c>
      <c r="BG42" s="6">
        <f t="shared" si="57"/>
        <v>0.83921613168149023</v>
      </c>
      <c r="BH42" s="6">
        <f t="shared" si="58"/>
        <v>1.0289286083273066</v>
      </c>
      <c r="BI42" s="6">
        <f t="shared" si="59"/>
        <v>1.3005518059102517</v>
      </c>
      <c r="BJ42" s="6">
        <f t="shared" si="60"/>
        <v>0.92812105384167776</v>
      </c>
      <c r="BK42" s="6">
        <f t="shared" si="61"/>
        <v>7.0349817930163108E-2</v>
      </c>
      <c r="BM42" s="3">
        <v>190</v>
      </c>
      <c r="BN42" s="6">
        <v>388.12200000000001</v>
      </c>
      <c r="BO42" s="6">
        <v>266.23599999999999</v>
      </c>
      <c r="BP42" s="6">
        <v>232.53899999999999</v>
      </c>
      <c r="BQ42" s="6">
        <v>255.13</v>
      </c>
      <c r="BR42" s="6">
        <v>360.98099999999999</v>
      </c>
      <c r="BS42" s="6">
        <v>338.32400000000001</v>
      </c>
      <c r="BT42" s="6">
        <v>112.97</v>
      </c>
      <c r="BU42" s="6">
        <v>376.13600000000002</v>
      </c>
      <c r="BV42" s="6">
        <v>275.35899999999998</v>
      </c>
      <c r="BW42" s="6">
        <v>398.33300000000003</v>
      </c>
      <c r="BX42" s="6">
        <v>143.459</v>
      </c>
      <c r="BY42" s="6">
        <v>164.529</v>
      </c>
      <c r="BZ42" s="6">
        <v>97.495999999999995</v>
      </c>
      <c r="CA42" s="6">
        <v>91.789000000000001</v>
      </c>
      <c r="CB42" s="6">
        <v>15.250999999999999</v>
      </c>
      <c r="CC42" s="6">
        <v>44.747</v>
      </c>
      <c r="CD42" s="6">
        <v>20.343</v>
      </c>
      <c r="CE42" s="6">
        <v>47.375999999999998</v>
      </c>
      <c r="CF42" s="6">
        <v>16.13</v>
      </c>
      <c r="CG42" s="6">
        <v>344.37</v>
      </c>
      <c r="CH42" s="6">
        <v>243.059</v>
      </c>
      <c r="CI42" s="6">
        <v>405.93200000000002</v>
      </c>
      <c r="CJ42" s="6">
        <v>304.16800000000001</v>
      </c>
      <c r="CL42" s="3">
        <v>190</v>
      </c>
      <c r="CM42" s="6">
        <f>BN42/D$9</f>
        <v>3.1699213485899103</v>
      </c>
      <c r="CN42" s="6">
        <f>BO42/E$9</f>
        <v>1.8294109158873366</v>
      </c>
      <c r="CO42" s="6">
        <f>BP42/F$9</f>
        <v>1.1060118906064209</v>
      </c>
      <c r="CP42" s="6">
        <f>BQ42/G$9</f>
        <v>1.0962582929428344</v>
      </c>
      <c r="CQ42" s="6">
        <f>BR42/H$9</f>
        <v>1.9209188967704514</v>
      </c>
      <c r="CR42" s="6">
        <f>BS42/I$9</f>
        <v>1.7389990285323644</v>
      </c>
      <c r="CS42" s="6">
        <f>BT42/J$9</f>
        <v>0.63043405471165337</v>
      </c>
      <c r="CT42" s="6">
        <f>BU42/K$9</f>
        <v>1.7191487805769865</v>
      </c>
      <c r="CU42" s="6">
        <f>BV42/L$9</f>
        <v>1.4550320746541536</v>
      </c>
      <c r="CV42" s="6">
        <f>BW42/M$9</f>
        <v>1.1370319729852396</v>
      </c>
      <c r="CW42" s="6">
        <f>BX42/N$9</f>
        <v>1.0762277003405902</v>
      </c>
      <c r="CX42" s="6">
        <f>BY42/O$9</f>
        <v>1.0639072462268666</v>
      </c>
      <c r="CY42" s="6">
        <f>BZ42/P$9</f>
        <v>2.1500937258793691</v>
      </c>
      <c r="CZ42" s="6">
        <f>CA42/Q$9</f>
        <v>0.49083451867854511</v>
      </c>
      <c r="DA42" s="6">
        <f>CB42/R$9</f>
        <v>0.13582280961117146</v>
      </c>
      <c r="DB42" s="6">
        <f>CC42/S$9</f>
        <v>1.21846748720183</v>
      </c>
      <c r="DC42" s="6">
        <f>CD42/T$9</f>
        <v>0.28102335990274768</v>
      </c>
      <c r="DD42" s="6">
        <f>CE42/U$9</f>
        <v>1.147841255996511</v>
      </c>
      <c r="DE42" s="6">
        <f>CF42/V$9</f>
        <v>9.9155975484561051E-2</v>
      </c>
      <c r="DF42" s="6">
        <f>CG42/W$9</f>
        <v>3.1726012252982634</v>
      </c>
      <c r="DG42" s="6">
        <f>CH42/X$9</f>
        <v>3.7025713676385461</v>
      </c>
      <c r="DH42" s="6">
        <f>CI42/Y$9</f>
        <v>4.0236702813076146</v>
      </c>
      <c r="DI42" s="6">
        <f>CJ42/Z$9</f>
        <v>5.1673886821942476</v>
      </c>
      <c r="DJ42" s="6">
        <f t="shared" si="62"/>
        <v>1.7188162126964441</v>
      </c>
      <c r="DK42" s="6">
        <f t="shared" si="63"/>
        <v>0.27432003684241169</v>
      </c>
    </row>
    <row r="43" spans="3:115" x14ac:dyDescent="0.3">
      <c r="C43" s="5">
        <v>195</v>
      </c>
      <c r="D43" s="4">
        <v>89.44</v>
      </c>
      <c r="E43" s="4">
        <v>97.007000000000005</v>
      </c>
      <c r="F43" s="4">
        <v>119.015</v>
      </c>
      <c r="G43" s="4">
        <v>165.673</v>
      </c>
      <c r="H43" s="4">
        <v>162.21899999999999</v>
      </c>
      <c r="I43" s="4">
        <v>161.08199999999999</v>
      </c>
      <c r="J43" s="4">
        <v>129.577</v>
      </c>
      <c r="K43" s="4">
        <v>207.708</v>
      </c>
      <c r="L43" s="4">
        <v>143.58799999999999</v>
      </c>
      <c r="M43" s="4">
        <v>203.93600000000001</v>
      </c>
      <c r="N43" s="4">
        <v>84.39</v>
      </c>
      <c r="O43" s="4">
        <v>104.658</v>
      </c>
      <c r="P43" s="4">
        <v>64.334000000000003</v>
      </c>
      <c r="Q43" s="4">
        <v>149.077</v>
      </c>
      <c r="R43" s="4">
        <v>98.051000000000002</v>
      </c>
      <c r="S43" s="4">
        <v>36.091000000000001</v>
      </c>
      <c r="T43" s="4">
        <v>59.896000000000001</v>
      </c>
      <c r="U43" s="4">
        <v>36.031999999999996</v>
      </c>
      <c r="V43" s="4">
        <v>109.89</v>
      </c>
      <c r="W43" s="4">
        <v>93.363</v>
      </c>
      <c r="X43" s="4">
        <v>67.56</v>
      </c>
      <c r="Y43" s="4">
        <v>118.81399999999999</v>
      </c>
      <c r="Z43" s="4">
        <v>67.462000000000003</v>
      </c>
      <c r="AA43" s="4">
        <v>73.525000000000006</v>
      </c>
      <c r="AB43" s="4">
        <v>109.20399999999999</v>
      </c>
      <c r="AC43" s="4">
        <v>95.674000000000007</v>
      </c>
      <c r="AD43" s="4">
        <v>187.953</v>
      </c>
      <c r="AE43" s="4">
        <v>112.131</v>
      </c>
      <c r="AG43" s="3">
        <v>195</v>
      </c>
      <c r="AH43" s="6">
        <f t="shared" si="32"/>
        <v>0.73048620129207198</v>
      </c>
      <c r="AI43" s="6">
        <f t="shared" si="33"/>
        <v>0.66657275769423696</v>
      </c>
      <c r="AJ43" s="6">
        <f t="shared" si="34"/>
        <v>0.56606420927467305</v>
      </c>
      <c r="AK43" s="6">
        <f t="shared" si="35"/>
        <v>0.71187394726891473</v>
      </c>
      <c r="AL43" s="6">
        <f t="shared" si="36"/>
        <v>0.86322976144230823</v>
      </c>
      <c r="AM43" s="6">
        <f t="shared" si="37"/>
        <v>0.82796798782838432</v>
      </c>
      <c r="AN43" s="6">
        <f t="shared" si="38"/>
        <v>0.72311014877730284</v>
      </c>
      <c r="AO43" s="6">
        <f t="shared" si="39"/>
        <v>0.94934001243189881</v>
      </c>
      <c r="AP43" s="6">
        <f t="shared" si="40"/>
        <v>0.75873730488359059</v>
      </c>
      <c r="AQ43" s="6">
        <f t="shared" si="41"/>
        <v>0.58213040958875573</v>
      </c>
      <c r="AR43" s="6">
        <f t="shared" si="42"/>
        <v>0.63309276958393979</v>
      </c>
      <c r="AS43" s="6">
        <f t="shared" si="43"/>
        <v>0.67675853239010386</v>
      </c>
      <c r="AT43" s="6">
        <f t="shared" si="44"/>
        <v>1.4187672290219431</v>
      </c>
      <c r="AU43" s="6">
        <f t="shared" si="45"/>
        <v>0.79717763066425673</v>
      </c>
      <c r="AV43" s="6">
        <f t="shared" si="46"/>
        <v>0.87322551342108545</v>
      </c>
      <c r="AW43" s="6">
        <f t="shared" si="47"/>
        <v>0.98276331554296925</v>
      </c>
      <c r="AX43" s="6">
        <f t="shared" si="48"/>
        <v>0.8274185304397077</v>
      </c>
      <c r="AY43" s="6">
        <f t="shared" si="49"/>
        <v>0.87299510587779217</v>
      </c>
      <c r="AZ43" s="6">
        <f t="shared" si="50"/>
        <v>0.67552697743325563</v>
      </c>
      <c r="BA43" s="6">
        <f t="shared" si="51"/>
        <v>0.86013174259523695</v>
      </c>
      <c r="BB43" s="6">
        <f t="shared" si="52"/>
        <v>1.0291563842427567</v>
      </c>
      <c r="BC43" s="6">
        <f t="shared" si="53"/>
        <v>1.1777055290129452</v>
      </c>
      <c r="BD43" s="6">
        <f t="shared" si="54"/>
        <v>1.1460849769804462</v>
      </c>
      <c r="BE43" s="6">
        <f t="shared" si="55"/>
        <v>0.83549237517329167</v>
      </c>
      <c r="BF43" s="6">
        <f t="shared" si="56"/>
        <v>2.4786417903672429</v>
      </c>
      <c r="BG43" s="6">
        <f t="shared" si="57"/>
        <v>0.83588739974488468</v>
      </c>
      <c r="BH43" s="6">
        <f t="shared" si="58"/>
        <v>1.0220335941620764</v>
      </c>
      <c r="BI43" s="6">
        <f t="shared" si="59"/>
        <v>1.2783997628602699</v>
      </c>
      <c r="BJ43" s="6">
        <f t="shared" si="60"/>
        <v>0.92145613928558379</v>
      </c>
      <c r="BK43" s="6">
        <f t="shared" si="61"/>
        <v>6.9556685847000504E-2</v>
      </c>
      <c r="BM43" s="3">
        <v>195</v>
      </c>
      <c r="BN43" s="6">
        <v>374.01</v>
      </c>
      <c r="BO43" s="6">
        <v>262.22199999999998</v>
      </c>
      <c r="BP43" s="6">
        <v>226.249</v>
      </c>
      <c r="BQ43" s="6">
        <v>254.66800000000001</v>
      </c>
      <c r="BR43" s="6">
        <v>349.27100000000002</v>
      </c>
      <c r="BS43" s="6">
        <v>319.57900000000001</v>
      </c>
      <c r="BT43" s="6">
        <v>109.577</v>
      </c>
      <c r="BU43" s="6">
        <v>379.36099999999999</v>
      </c>
      <c r="BV43" s="6">
        <v>269.44900000000001</v>
      </c>
      <c r="BW43" s="6">
        <v>378.56400000000002</v>
      </c>
      <c r="BX43" s="6">
        <v>143.66499999999999</v>
      </c>
      <c r="BY43" s="6">
        <v>163.67099999999999</v>
      </c>
      <c r="BZ43" s="6">
        <v>97.454999999999998</v>
      </c>
      <c r="CA43" s="6">
        <v>92.233999999999995</v>
      </c>
      <c r="CB43" s="6">
        <v>15.581</v>
      </c>
      <c r="CC43" s="6">
        <v>42.999000000000002</v>
      </c>
      <c r="CD43" s="6">
        <v>20.495999999999999</v>
      </c>
      <c r="CE43" s="6">
        <v>45.844000000000001</v>
      </c>
      <c r="CF43" s="6">
        <v>15.646000000000001</v>
      </c>
      <c r="CG43" s="6">
        <v>335.274</v>
      </c>
      <c r="CH43" s="6">
        <v>236.92699999999999</v>
      </c>
      <c r="CI43" s="6">
        <v>407.75200000000001</v>
      </c>
      <c r="CJ43" s="6">
        <v>298.584</v>
      </c>
      <c r="CL43" s="3">
        <v>195</v>
      </c>
      <c r="CM43" s="6">
        <f>BN43/D$9</f>
        <v>3.0546639551123418</v>
      </c>
      <c r="CN43" s="6">
        <f>BO43/E$9</f>
        <v>1.8018291635459109</v>
      </c>
      <c r="CO43" s="6">
        <f>BP43/F$9</f>
        <v>1.0760951248513675</v>
      </c>
      <c r="CP43" s="6">
        <f>BQ43/G$9</f>
        <v>1.0942731428964285</v>
      </c>
      <c r="CQ43" s="6">
        <f>BR43/H$9</f>
        <v>1.8586054778337708</v>
      </c>
      <c r="CR43" s="6">
        <f>BS43/I$9</f>
        <v>1.642648971220914</v>
      </c>
      <c r="CS43" s="6">
        <f>BT43/J$9</f>
        <v>0.61149926894873718</v>
      </c>
      <c r="CT43" s="6">
        <f>BU43/K$9</f>
        <v>1.7338888076346484</v>
      </c>
      <c r="CU43" s="6">
        <f>BV43/L$9</f>
        <v>1.4238028809063334</v>
      </c>
      <c r="CV43" s="6">
        <f>BW43/M$9</f>
        <v>1.0806018377116238</v>
      </c>
      <c r="CW43" s="6">
        <f>BX43/N$9</f>
        <v>1.0777731098741166</v>
      </c>
      <c r="CX43" s="6">
        <f>BY43/O$9</f>
        <v>1.0583590910854468</v>
      </c>
      <c r="CY43" s="6">
        <f>BZ43/P$9</f>
        <v>2.1491895468078068</v>
      </c>
      <c r="CZ43" s="6">
        <f>CA43/Q$9</f>
        <v>0.4932141214720383</v>
      </c>
      <c r="DA43" s="6">
        <f>CB43/R$9</f>
        <v>0.13876173343070372</v>
      </c>
      <c r="DB43" s="6">
        <f>CC43/S$9</f>
        <v>1.1708691863631415</v>
      </c>
      <c r="DC43" s="6">
        <f>CD43/T$9</f>
        <v>0.28313694069540951</v>
      </c>
      <c r="DD43" s="6">
        <f>CE43/U$9</f>
        <v>1.110723457866938</v>
      </c>
      <c r="DE43" s="6">
        <f>CF43/V$9</f>
        <v>9.6180681489860032E-2</v>
      </c>
      <c r="DF43" s="6">
        <f>CG43/W$9</f>
        <v>3.0888018794048553</v>
      </c>
      <c r="DG43" s="6">
        <f>CH43/X$9</f>
        <v>3.609161258873351</v>
      </c>
      <c r="DH43" s="6">
        <f>CI43/Y$9</f>
        <v>4.0417104454532842</v>
      </c>
      <c r="DI43" s="6">
        <f>CJ43/Z$9</f>
        <v>5.0725243361704297</v>
      </c>
      <c r="DJ43" s="6">
        <f t="shared" si="62"/>
        <v>1.6855788878108462</v>
      </c>
      <c r="DK43" s="6">
        <f t="shared" si="63"/>
        <v>0.26969396205372792</v>
      </c>
    </row>
    <row r="44" spans="3:115" x14ac:dyDescent="0.3">
      <c r="C44" s="5">
        <v>200</v>
      </c>
      <c r="D44" s="4">
        <v>89.822000000000003</v>
      </c>
      <c r="E44" s="4">
        <v>96.132999999999996</v>
      </c>
      <c r="F44" s="4">
        <v>115.90900000000001</v>
      </c>
      <c r="G44" s="4">
        <v>165.04300000000001</v>
      </c>
      <c r="H44" s="4">
        <v>160.53899999999999</v>
      </c>
      <c r="I44" s="4">
        <v>156.09200000000001</v>
      </c>
      <c r="J44" s="4">
        <v>130.72499999999999</v>
      </c>
      <c r="K44" s="4">
        <v>206.679</v>
      </c>
      <c r="L44" s="4">
        <v>142.83699999999999</v>
      </c>
      <c r="M44" s="4">
        <v>203.92699999999999</v>
      </c>
      <c r="N44" s="4">
        <v>84.552999999999997</v>
      </c>
      <c r="O44" s="4">
        <v>104.92100000000001</v>
      </c>
      <c r="P44" s="4">
        <v>58.735999999999997</v>
      </c>
      <c r="Q44" s="4">
        <v>146.874</v>
      </c>
      <c r="R44" s="4">
        <v>97.009</v>
      </c>
      <c r="S44" s="4">
        <v>35.777999999999999</v>
      </c>
      <c r="T44" s="4">
        <v>59.835999999999999</v>
      </c>
      <c r="U44" s="4">
        <v>35.917000000000002</v>
      </c>
      <c r="V44" s="4">
        <v>106.58199999999999</v>
      </c>
      <c r="W44" s="4">
        <v>92.599000000000004</v>
      </c>
      <c r="X44" s="4">
        <v>68.162000000000006</v>
      </c>
      <c r="Y44" s="4">
        <v>115.721</v>
      </c>
      <c r="Z44" s="4">
        <v>65.738</v>
      </c>
      <c r="AA44" s="4">
        <v>68.465999999999994</v>
      </c>
      <c r="AB44" s="4">
        <v>104.691</v>
      </c>
      <c r="AC44" s="4">
        <v>92.100999999999999</v>
      </c>
      <c r="AD44" s="4">
        <v>186.68899999999999</v>
      </c>
      <c r="AE44" s="4">
        <v>109.441</v>
      </c>
      <c r="AG44" s="3">
        <v>200</v>
      </c>
      <c r="AH44" s="6">
        <f t="shared" si="32"/>
        <v>0.73360612223229538</v>
      </c>
      <c r="AI44" s="6">
        <f t="shared" si="33"/>
        <v>0.66056716438422047</v>
      </c>
      <c r="AJ44" s="6">
        <f t="shared" si="34"/>
        <v>0.55129131985731272</v>
      </c>
      <c r="AK44" s="6">
        <f t="shared" si="35"/>
        <v>0.70916692447836105</v>
      </c>
      <c r="AL44" s="6">
        <f t="shared" si="36"/>
        <v>0.85428983455813878</v>
      </c>
      <c r="AM44" s="6">
        <f t="shared" si="37"/>
        <v>0.80231918622880383</v>
      </c>
      <c r="AN44" s="6">
        <f t="shared" si="38"/>
        <v>0.72951661327946249</v>
      </c>
      <c r="AO44" s="6">
        <f t="shared" si="39"/>
        <v>0.94463691542652384</v>
      </c>
      <c r="AP44" s="6">
        <f t="shared" si="40"/>
        <v>0.75476892510277616</v>
      </c>
      <c r="AQ44" s="6">
        <f t="shared" si="41"/>
        <v>0.58210471930510632</v>
      </c>
      <c r="AR44" s="6">
        <f t="shared" si="42"/>
        <v>0.63431559363231249</v>
      </c>
      <c r="AS44" s="6">
        <f t="shared" si="43"/>
        <v>0.67845919066771865</v>
      </c>
      <c r="AT44" s="6">
        <f t="shared" si="44"/>
        <v>1.2953137060315361</v>
      </c>
      <c r="AU44" s="6">
        <f t="shared" si="45"/>
        <v>0.7853972599809631</v>
      </c>
      <c r="AV44" s="6">
        <f t="shared" si="46"/>
        <v>0.86394563881516839</v>
      </c>
      <c r="AW44" s="6">
        <f t="shared" si="47"/>
        <v>0.97424027883672804</v>
      </c>
      <c r="AX44" s="6">
        <f t="shared" si="48"/>
        <v>0.82658967522689919</v>
      </c>
      <c r="AY44" s="6">
        <f t="shared" si="49"/>
        <v>0.87020884818529831</v>
      </c>
      <c r="AZ44" s="6">
        <f t="shared" si="50"/>
        <v>0.65519170360170398</v>
      </c>
      <c r="BA44" s="6">
        <f t="shared" si="51"/>
        <v>0.85309318715740012</v>
      </c>
      <c r="BB44" s="6">
        <f t="shared" si="52"/>
        <v>1.0383267830484721</v>
      </c>
      <c r="BC44" s="6">
        <f t="shared" si="53"/>
        <v>1.1470471621434095</v>
      </c>
      <c r="BD44" s="6">
        <f t="shared" si="54"/>
        <v>1.1167966294616312</v>
      </c>
      <c r="BE44" s="6">
        <f t="shared" si="55"/>
        <v>0.77800504533987858</v>
      </c>
      <c r="BF44" s="6">
        <f t="shared" si="56"/>
        <v>2.3762086340732673</v>
      </c>
      <c r="BG44" s="6">
        <f t="shared" si="57"/>
        <v>0.80467070890632375</v>
      </c>
      <c r="BH44" s="6">
        <f t="shared" si="58"/>
        <v>1.0151603308301749</v>
      </c>
      <c r="BI44" s="6">
        <f t="shared" si="59"/>
        <v>1.2477312112367749</v>
      </c>
      <c r="BJ44" s="6">
        <f t="shared" si="60"/>
        <v>0.90296318971530931</v>
      </c>
      <c r="BK44" s="6">
        <f t="shared" si="61"/>
        <v>6.54292400716249E-2</v>
      </c>
      <c r="BM44" s="3">
        <v>200</v>
      </c>
      <c r="BN44" s="6">
        <v>373.5</v>
      </c>
      <c r="BO44" s="6">
        <v>258.18400000000003</v>
      </c>
      <c r="BP44" s="6">
        <v>218.90600000000001</v>
      </c>
      <c r="BQ44" s="6">
        <v>255.101</v>
      </c>
      <c r="BR44" s="6">
        <v>352.86399999999998</v>
      </c>
      <c r="BS44" s="6">
        <v>318.26400000000001</v>
      </c>
      <c r="BT44" s="6">
        <v>107.477</v>
      </c>
      <c r="BU44" s="6">
        <v>380.17200000000003</v>
      </c>
      <c r="BV44" s="6">
        <v>268.024</v>
      </c>
      <c r="BW44" s="6">
        <v>358.72399999999999</v>
      </c>
      <c r="BX44" s="6">
        <v>143.14400000000001</v>
      </c>
      <c r="BY44" s="6">
        <v>163.50700000000001</v>
      </c>
      <c r="BZ44" s="6">
        <v>94.852000000000004</v>
      </c>
      <c r="CA44" s="6">
        <v>85.650999999999996</v>
      </c>
      <c r="CB44" s="6">
        <v>15.785</v>
      </c>
      <c r="CC44" s="6">
        <v>42.988</v>
      </c>
      <c r="CD44" s="6">
        <v>20.471</v>
      </c>
      <c r="CE44" s="6">
        <v>46.527000000000001</v>
      </c>
      <c r="CF44" s="6">
        <v>15.547000000000001</v>
      </c>
      <c r="CG44" s="6">
        <v>345.40800000000002</v>
      </c>
      <c r="CH44" s="6">
        <v>220.435</v>
      </c>
      <c r="CI44" s="6">
        <v>418.44099999999997</v>
      </c>
      <c r="CJ44" s="6">
        <v>292.637</v>
      </c>
      <c r="CL44" s="3">
        <v>200</v>
      </c>
      <c r="CM44" s="6">
        <f>BN44/D$9</f>
        <v>3.0504986156371747</v>
      </c>
      <c r="CN44" s="6">
        <f>BO44/E$9</f>
        <v>1.7740824978870482</v>
      </c>
      <c r="CO44" s="6">
        <f>BP44/F$9</f>
        <v>1.0411700356718192</v>
      </c>
      <c r="CP44" s="6">
        <f>BQ44/G$9</f>
        <v>1.0961336839572375</v>
      </c>
      <c r="CQ44" s="6">
        <f>BR44/H$9</f>
        <v>1.8777252143187828</v>
      </c>
      <c r="CR44" s="6">
        <f>BS44/I$9</f>
        <v>1.6358898180939703</v>
      </c>
      <c r="CS44" s="6">
        <f>BT44/J$9</f>
        <v>0.59978012656673774</v>
      </c>
      <c r="CT44" s="6">
        <f>BU44/K$9</f>
        <v>1.7375955245164358</v>
      </c>
      <c r="CU44" s="6">
        <f>BV44/L$9</f>
        <v>1.4162729991651077</v>
      </c>
      <c r="CV44" s="6">
        <f>BW44/M$9</f>
        <v>1.0239690346447747</v>
      </c>
      <c r="CW44" s="6">
        <f>BX44/N$9</f>
        <v>1.0738645741121398</v>
      </c>
      <c r="CX44" s="6">
        <f>BY44/O$9</f>
        <v>1.0572986045549191</v>
      </c>
      <c r="CY44" s="6">
        <f>BZ44/P$9</f>
        <v>2.091785202337634</v>
      </c>
      <c r="CZ44" s="6">
        <f>CA44/Q$9</f>
        <v>0.45801204239436166</v>
      </c>
      <c r="DA44" s="6">
        <f>CB44/R$9</f>
        <v>0.14057852270096005</v>
      </c>
      <c r="DB44" s="6">
        <f>CC44/S$9</f>
        <v>1.1705696547217079</v>
      </c>
      <c r="DC44" s="6">
        <f>CD44/T$9</f>
        <v>0.28279158435673929</v>
      </c>
      <c r="DD44" s="6">
        <f>CE44/U$9</f>
        <v>1.1272714057275768</v>
      </c>
      <c r="DE44" s="6">
        <f>CF44/V$9</f>
        <v>9.5572098627307547E-2</v>
      </c>
      <c r="DF44" s="6">
        <f>CG44/W$9</f>
        <v>3.182164079414068</v>
      </c>
      <c r="DG44" s="6">
        <f>CH44/X$9</f>
        <v>3.3579349846144471</v>
      </c>
      <c r="DH44" s="6">
        <f>CI44/Y$9</f>
        <v>4.1476617171857342</v>
      </c>
      <c r="DI44" s="6">
        <f>CJ44/Z$9</f>
        <v>4.9714931281110379</v>
      </c>
      <c r="DJ44" s="6">
        <f t="shared" si="62"/>
        <v>1.6700050064920746</v>
      </c>
      <c r="DK44" s="6">
        <f t="shared" si="63"/>
        <v>0.2673085673541214</v>
      </c>
    </row>
    <row r="45" spans="3:115" x14ac:dyDescent="0.3">
      <c r="C45" s="5">
        <v>205</v>
      </c>
      <c r="D45" s="4">
        <v>91.784000000000006</v>
      </c>
      <c r="E45" s="4">
        <v>98.536000000000001</v>
      </c>
      <c r="F45" s="4">
        <v>120.03</v>
      </c>
      <c r="G45" s="4">
        <v>164.62899999999999</v>
      </c>
      <c r="H45" s="4">
        <v>161.55099999999999</v>
      </c>
      <c r="I45" s="4">
        <v>153.315</v>
      </c>
      <c r="J45" s="4">
        <v>129.614</v>
      </c>
      <c r="K45" s="4">
        <v>208.125</v>
      </c>
      <c r="L45" s="4">
        <v>142.54300000000001</v>
      </c>
      <c r="M45" s="4">
        <v>200.20699999999999</v>
      </c>
      <c r="N45" s="4">
        <v>83.864999999999995</v>
      </c>
      <c r="O45" s="4">
        <v>104.35</v>
      </c>
      <c r="P45" s="4">
        <v>56.890999999999998</v>
      </c>
      <c r="Q45" s="4">
        <v>144.57599999999999</v>
      </c>
      <c r="R45" s="4">
        <v>94.387</v>
      </c>
      <c r="S45" s="4">
        <v>36.454000000000001</v>
      </c>
      <c r="T45" s="4">
        <v>61.225999999999999</v>
      </c>
      <c r="U45" s="4">
        <v>35.597000000000001</v>
      </c>
      <c r="V45" s="4">
        <v>106.529</v>
      </c>
      <c r="W45" s="4">
        <v>91.623999999999995</v>
      </c>
      <c r="X45" s="4">
        <v>66.626000000000005</v>
      </c>
      <c r="Y45" s="4">
        <v>116.117</v>
      </c>
      <c r="Z45" s="4">
        <v>64.709999999999994</v>
      </c>
      <c r="AA45" s="4">
        <v>69.492999999999995</v>
      </c>
      <c r="AB45" s="4">
        <v>92.957999999999998</v>
      </c>
      <c r="AC45" s="4">
        <v>93.257999999999996</v>
      </c>
      <c r="AD45" s="4">
        <v>183.321</v>
      </c>
      <c r="AE45" s="4">
        <v>109.86499999999999</v>
      </c>
      <c r="AG45" s="3">
        <v>205</v>
      </c>
      <c r="AH45" s="6">
        <f t="shared" si="32"/>
        <v>0.74963042821323278</v>
      </c>
      <c r="AI45" s="6">
        <f t="shared" si="33"/>
        <v>0.67707911029265244</v>
      </c>
      <c r="AJ45" s="6">
        <f t="shared" si="34"/>
        <v>0.57089179548156954</v>
      </c>
      <c r="AK45" s="6">
        <f t="shared" si="35"/>
        <v>0.7073880237874256</v>
      </c>
      <c r="AL45" s="6">
        <f t="shared" si="36"/>
        <v>0.85967507622884076</v>
      </c>
      <c r="AM45" s="6">
        <f t="shared" si="37"/>
        <v>0.7880452940360112</v>
      </c>
      <c r="AN45" s="6">
        <f t="shared" si="38"/>
        <v>0.72331662890498571</v>
      </c>
      <c r="AO45" s="6">
        <f t="shared" si="39"/>
        <v>0.9512459322095872</v>
      </c>
      <c r="AP45" s="6">
        <f t="shared" si="40"/>
        <v>0.75321539160669182</v>
      </c>
      <c r="AQ45" s="6">
        <f t="shared" si="41"/>
        <v>0.57148606873007213</v>
      </c>
      <c r="AR45" s="6">
        <f t="shared" si="42"/>
        <v>0.62915422586985548</v>
      </c>
      <c r="AS45" s="6">
        <f t="shared" si="43"/>
        <v>0.67476688695472242</v>
      </c>
      <c r="AT45" s="6">
        <f t="shared" si="44"/>
        <v>1.254625647811225</v>
      </c>
      <c r="AU45" s="6">
        <f t="shared" si="45"/>
        <v>0.77310888420692381</v>
      </c>
      <c r="AV45" s="6">
        <f t="shared" si="46"/>
        <v>0.84059455319452114</v>
      </c>
      <c r="AW45" s="6">
        <f t="shared" si="47"/>
        <v>0.99264785971027136</v>
      </c>
      <c r="AX45" s="6">
        <f t="shared" si="48"/>
        <v>0.84579148765696455</v>
      </c>
      <c r="AY45" s="6">
        <f t="shared" si="49"/>
        <v>0.86245578330183648</v>
      </c>
      <c r="AZ45" s="6">
        <f t="shared" si="50"/>
        <v>0.65486589661468098</v>
      </c>
      <c r="BA45" s="6">
        <f t="shared" si="51"/>
        <v>0.84411073748215015</v>
      </c>
      <c r="BB45" s="6">
        <f t="shared" si="52"/>
        <v>1.0149285561953509</v>
      </c>
      <c r="BC45" s="6">
        <f t="shared" si="53"/>
        <v>1.1509723846718078</v>
      </c>
      <c r="BD45" s="6">
        <f t="shared" si="54"/>
        <v>1.0993323479944956</v>
      </c>
      <c r="BE45" s="6">
        <f t="shared" si="55"/>
        <v>0.78967523465375788</v>
      </c>
      <c r="BF45" s="6">
        <f t="shared" si="56"/>
        <v>2.1099005855917201</v>
      </c>
      <c r="BG45" s="6">
        <f t="shared" si="57"/>
        <v>0.81477922032535954</v>
      </c>
      <c r="BH45" s="6">
        <f t="shared" si="58"/>
        <v>0.99684612916732362</v>
      </c>
      <c r="BI45" s="6">
        <f t="shared" si="59"/>
        <v>1.252565213425757</v>
      </c>
      <c r="BJ45" s="6">
        <f t="shared" si="60"/>
        <v>0.89118197801142096</v>
      </c>
      <c r="BK45" s="6">
        <f t="shared" si="61"/>
        <v>5.7177165961718145E-2</v>
      </c>
      <c r="BM45" s="3">
        <v>205</v>
      </c>
      <c r="BN45" s="6">
        <v>362.3</v>
      </c>
      <c r="BO45" s="6">
        <v>255.97200000000001</v>
      </c>
      <c r="BP45" s="6">
        <v>214.41399999999999</v>
      </c>
      <c r="BQ45" s="6">
        <v>255.31899999999999</v>
      </c>
      <c r="BR45" s="6">
        <v>351.55599999999998</v>
      </c>
      <c r="BS45" s="6">
        <v>330.28</v>
      </c>
      <c r="BT45" s="6">
        <v>108.059</v>
      </c>
      <c r="BU45" s="6">
        <v>371.57100000000003</v>
      </c>
      <c r="BV45" s="6">
        <v>263.49900000000002</v>
      </c>
      <c r="BW45" s="6">
        <v>348.23399999999998</v>
      </c>
      <c r="BX45" s="6">
        <v>140.03399999999999</v>
      </c>
      <c r="BY45" s="6">
        <v>160.34100000000001</v>
      </c>
      <c r="BZ45" s="6">
        <v>92.622</v>
      </c>
      <c r="CA45" s="6">
        <v>83.343000000000004</v>
      </c>
      <c r="CB45" s="6">
        <v>15.007999999999999</v>
      </c>
      <c r="CC45" s="6">
        <v>41.651000000000003</v>
      </c>
      <c r="CD45" s="6">
        <v>20.667999999999999</v>
      </c>
      <c r="CE45" s="6">
        <v>45.774999999999999</v>
      </c>
      <c r="CF45" s="6">
        <v>16.280999999999999</v>
      </c>
      <c r="CG45" s="6">
        <v>355.34</v>
      </c>
      <c r="CH45" s="6">
        <v>209.78100000000001</v>
      </c>
      <c r="CI45" s="6">
        <v>416.11200000000002</v>
      </c>
      <c r="CJ45" s="6">
        <v>290.96199999999999</v>
      </c>
      <c r="CL45" s="3">
        <v>205</v>
      </c>
      <c r="CM45" s="6">
        <f>BN45/D$9</f>
        <v>2.9590244938295807</v>
      </c>
      <c r="CN45" s="6">
        <f>BO45/E$9</f>
        <v>1.7588829871298899</v>
      </c>
      <c r="CO45" s="6">
        <f>BP45/F$9</f>
        <v>1.0198049940546967</v>
      </c>
      <c r="CP45" s="6">
        <f>BQ45/G$9</f>
        <v>1.0970703997800006</v>
      </c>
      <c r="CQ45" s="6">
        <f>BR45/H$9</f>
        <v>1.870764842673251</v>
      </c>
      <c r="CR45" s="6">
        <f>BS45/I$9</f>
        <v>1.6976525435489922</v>
      </c>
      <c r="CS45" s="6">
        <f>BT45/J$9</f>
        <v>0.60302800316974903</v>
      </c>
      <c r="CT45" s="6">
        <f>BU45/K$9</f>
        <v>1.698284215144978</v>
      </c>
      <c r="CU45" s="6">
        <f>BV45/L$9</f>
        <v>1.3923623220570052</v>
      </c>
      <c r="CV45" s="6">
        <f>BW45/M$9</f>
        <v>0.99402558181356271</v>
      </c>
      <c r="CW45" s="6">
        <f>BX45/N$9</f>
        <v>1.0505333913487074</v>
      </c>
      <c r="CX45" s="6">
        <f>BY45/O$9</f>
        <v>1.0368260414107058</v>
      </c>
      <c r="CY45" s="6">
        <f>BZ45/P$9</f>
        <v>2.0426066821038704</v>
      </c>
      <c r="CZ45" s="6">
        <f>CA45/Q$9</f>
        <v>0.44567019240024386</v>
      </c>
      <c r="DA45" s="6">
        <f>CB45/R$9</f>
        <v>0.13365869298042499</v>
      </c>
      <c r="DB45" s="6">
        <f>CC45/S$9</f>
        <v>1.13416294521294</v>
      </c>
      <c r="DC45" s="6">
        <f>CD45/T$9</f>
        <v>0.28551299230546079</v>
      </c>
      <c r="DD45" s="6">
        <f>CE45/U$9</f>
        <v>1.1090517032514415</v>
      </c>
      <c r="DE45" s="6">
        <f>CF45/V$9</f>
        <v>0.10008421803249463</v>
      </c>
      <c r="DF45" s="6">
        <f>CG45/W$9</f>
        <v>3.2736653001059466</v>
      </c>
      <c r="DG45" s="6">
        <f>CH45/X$9</f>
        <v>3.1956402522621334</v>
      </c>
      <c r="DH45" s="6">
        <f>CI45/Y$9</f>
        <v>4.1245762543861391</v>
      </c>
      <c r="DI45" s="6">
        <f>CJ45/Z$9</f>
        <v>4.9430372220240217</v>
      </c>
      <c r="DJ45" s="6">
        <f t="shared" si="62"/>
        <v>1.6506924465663584</v>
      </c>
      <c r="DK45" s="6">
        <f t="shared" si="63"/>
        <v>0.26498307318626119</v>
      </c>
    </row>
    <row r="46" spans="3:115" x14ac:dyDescent="0.3">
      <c r="C46" s="5">
        <v>210</v>
      </c>
      <c r="D46" s="4">
        <v>89.504999999999995</v>
      </c>
      <c r="E46" s="4">
        <v>95.671000000000006</v>
      </c>
      <c r="F46" s="4">
        <v>120.23</v>
      </c>
      <c r="G46" s="4">
        <v>161.66200000000001</v>
      </c>
      <c r="H46" s="4">
        <v>152.42099999999999</v>
      </c>
      <c r="I46" s="4">
        <v>154.346</v>
      </c>
      <c r="J46" s="4">
        <v>132.58000000000001</v>
      </c>
      <c r="K46" s="4">
        <v>209.55199999999999</v>
      </c>
      <c r="L46" s="4">
        <v>142.065</v>
      </c>
      <c r="M46" s="4">
        <v>198.398</v>
      </c>
      <c r="N46" s="4">
        <v>83.024000000000001</v>
      </c>
      <c r="O46" s="4">
        <v>106.51300000000001</v>
      </c>
      <c r="P46" s="4">
        <v>59.094999999999999</v>
      </c>
      <c r="Q46" s="4">
        <v>143.79400000000001</v>
      </c>
      <c r="R46" s="4">
        <v>91.665999999999997</v>
      </c>
      <c r="S46" s="4">
        <v>36.292999999999999</v>
      </c>
      <c r="T46" s="4">
        <v>60.569000000000003</v>
      </c>
      <c r="U46" s="4">
        <v>35.402999999999999</v>
      </c>
      <c r="V46" s="4">
        <v>103.437</v>
      </c>
      <c r="W46" s="4">
        <v>91.126000000000005</v>
      </c>
      <c r="X46" s="4">
        <v>64.08</v>
      </c>
      <c r="Y46" s="4">
        <v>115.55</v>
      </c>
      <c r="Z46" s="4">
        <v>66.003</v>
      </c>
      <c r="AA46" s="4">
        <v>68.06</v>
      </c>
      <c r="AB46" s="4">
        <v>79.150000000000006</v>
      </c>
      <c r="AC46" s="4">
        <v>92.787000000000006</v>
      </c>
      <c r="AD46" s="4">
        <v>180.66499999999999</v>
      </c>
      <c r="AE46" s="4">
        <v>110.018</v>
      </c>
      <c r="AG46" s="3">
        <v>210</v>
      </c>
      <c r="AH46" s="6">
        <f t="shared" si="32"/>
        <v>0.73101707789184822</v>
      </c>
      <c r="AI46" s="6">
        <f t="shared" si="33"/>
        <v>0.6573925830235483</v>
      </c>
      <c r="AJ46" s="6">
        <f t="shared" si="34"/>
        <v>0.57184304399524377</v>
      </c>
      <c r="AK46" s="6">
        <f t="shared" si="35"/>
        <v>0.69463923550238904</v>
      </c>
      <c r="AL46" s="6">
        <f t="shared" si="36"/>
        <v>0.81109083072142019</v>
      </c>
      <c r="AM46" s="6">
        <f t="shared" si="37"/>
        <v>0.79334467568915101</v>
      </c>
      <c r="AN46" s="6">
        <f t="shared" si="38"/>
        <v>0.73986852238356204</v>
      </c>
      <c r="AO46" s="6">
        <f t="shared" si="39"/>
        <v>0.95776810852316352</v>
      </c>
      <c r="AP46" s="6">
        <f t="shared" si="40"/>
        <v>0.75068957864367014</v>
      </c>
      <c r="AQ46" s="6">
        <f t="shared" si="41"/>
        <v>0.5663223217165676</v>
      </c>
      <c r="AR46" s="6">
        <f t="shared" si="42"/>
        <v>0.6228450539392939</v>
      </c>
      <c r="AS46" s="6">
        <f t="shared" si="43"/>
        <v>0.68875366967137863</v>
      </c>
      <c r="AT46" s="6">
        <f t="shared" si="44"/>
        <v>1.3032307861947292</v>
      </c>
      <c r="AU46" s="6">
        <f t="shared" si="45"/>
        <v>0.76892720019678518</v>
      </c>
      <c r="AV46" s="6">
        <f t="shared" si="46"/>
        <v>0.81636179042801416</v>
      </c>
      <c r="AW46" s="6">
        <f t="shared" si="47"/>
        <v>0.98826380568565519</v>
      </c>
      <c r="AX46" s="6">
        <f t="shared" si="48"/>
        <v>0.8367155230767106</v>
      </c>
      <c r="AY46" s="6">
        <f t="shared" si="49"/>
        <v>0.85775548771623777</v>
      </c>
      <c r="AZ46" s="6">
        <f t="shared" si="50"/>
        <v>0.63585843993778923</v>
      </c>
      <c r="BA46" s="6">
        <f t="shared" si="51"/>
        <v>0.83952277857109958</v>
      </c>
      <c r="BB46" s="6">
        <f t="shared" si="52"/>
        <v>0.97614477652865361</v>
      </c>
      <c r="BC46" s="6">
        <f t="shared" si="53"/>
        <v>1.1453521796879647</v>
      </c>
      <c r="BD46" s="6">
        <f t="shared" si="54"/>
        <v>1.1212986086336068</v>
      </c>
      <c r="BE46" s="6">
        <f t="shared" si="55"/>
        <v>0.77339151382923121</v>
      </c>
      <c r="BF46" s="6">
        <f t="shared" si="56"/>
        <v>1.7964955286213629</v>
      </c>
      <c r="BG46" s="6">
        <f t="shared" si="57"/>
        <v>0.81066417375805977</v>
      </c>
      <c r="BH46" s="6">
        <f t="shared" si="58"/>
        <v>0.98240357583699911</v>
      </c>
      <c r="BI46" s="6">
        <f t="shared" si="59"/>
        <v>1.2543095585552717</v>
      </c>
      <c r="BJ46" s="6">
        <f t="shared" si="60"/>
        <v>0.8747239438914074</v>
      </c>
      <c r="BK46" s="6">
        <f t="shared" si="61"/>
        <v>4.9754778750431723E-2</v>
      </c>
      <c r="BM46" s="3">
        <v>210</v>
      </c>
      <c r="BN46" s="6">
        <v>355.88099999999997</v>
      </c>
      <c r="BO46" s="6">
        <v>253.92400000000001</v>
      </c>
      <c r="BP46" s="6">
        <v>211.679</v>
      </c>
      <c r="BQ46" s="6">
        <v>253.74600000000001</v>
      </c>
      <c r="BR46" s="6">
        <v>349.072</v>
      </c>
      <c r="BS46" s="6">
        <v>333.01400000000001</v>
      </c>
      <c r="BT46" s="6">
        <v>106.193</v>
      </c>
      <c r="BU46" s="6">
        <v>365.00599999999997</v>
      </c>
      <c r="BV46" s="6">
        <v>261.35599999999999</v>
      </c>
      <c r="BW46" s="6">
        <v>332.01</v>
      </c>
      <c r="BX46" s="6">
        <v>142.376</v>
      </c>
      <c r="BY46" s="6">
        <v>158.28399999999999</v>
      </c>
      <c r="BZ46" s="6">
        <v>94.93</v>
      </c>
      <c r="CA46" s="6">
        <v>79.733999999999995</v>
      </c>
      <c r="CB46" s="6">
        <v>14.065</v>
      </c>
      <c r="CC46" s="6">
        <v>41.871000000000002</v>
      </c>
      <c r="CD46" s="6">
        <v>20.800999999999998</v>
      </c>
      <c r="CE46" s="6">
        <v>45.027999999999999</v>
      </c>
      <c r="CF46" s="6">
        <v>16.202000000000002</v>
      </c>
      <c r="CG46" s="6">
        <v>357.25599999999997</v>
      </c>
      <c r="CH46" s="6">
        <v>196.19499999999999</v>
      </c>
      <c r="CI46" s="6">
        <v>409.85300000000001</v>
      </c>
      <c r="CJ46" s="6">
        <v>284.37200000000001</v>
      </c>
      <c r="CL46" s="3">
        <v>210</v>
      </c>
      <c r="CM46" s="6">
        <f>BN46/D$9</f>
        <v>2.9065983877686032</v>
      </c>
      <c r="CN46" s="6">
        <f>BO46/E$9</f>
        <v>1.744810384041888</v>
      </c>
      <c r="CO46" s="6">
        <f>BP46/F$9</f>
        <v>1.0067966706302021</v>
      </c>
      <c r="CP46" s="6">
        <f>BQ46/G$9</f>
        <v>1.0903114365267608</v>
      </c>
      <c r="CQ46" s="6">
        <f>BR46/H$9</f>
        <v>1.8575465222088006</v>
      </c>
      <c r="CR46" s="6">
        <f>BS46/I$9</f>
        <v>1.7117054140045542</v>
      </c>
      <c r="CS46" s="6">
        <f>BT46/J$9</f>
        <v>0.59261470808174388</v>
      </c>
      <c r="CT46" s="6">
        <f>BU46/K$9</f>
        <v>1.6682785476617059</v>
      </c>
      <c r="CU46" s="6">
        <f>BV46/L$9</f>
        <v>1.3810384367437092</v>
      </c>
      <c r="CV46" s="6">
        <f>BW46/M$9</f>
        <v>0.94771456382180075</v>
      </c>
      <c r="CW46" s="6">
        <f>BX46/N$9</f>
        <v>1.0681030473075366</v>
      </c>
      <c r="CX46" s="6">
        <f>BY46/O$9</f>
        <v>1.0235246951101225</v>
      </c>
      <c r="CY46" s="6">
        <f>BZ46/P$9</f>
        <v>2.0935053478884114</v>
      </c>
      <c r="CZ46" s="6">
        <f>CA46/Q$9</f>
        <v>0.42637134637391311</v>
      </c>
      <c r="DA46" s="6">
        <f>CB46/R$9</f>
        <v>0.12526049552036764</v>
      </c>
      <c r="DB46" s="6">
        <f>CC46/S$9</f>
        <v>1.1401535780416079</v>
      </c>
      <c r="DC46" s="6">
        <f>CD46/T$9</f>
        <v>0.28735028802718643</v>
      </c>
      <c r="DD46" s="6">
        <f>CE46/U$9</f>
        <v>1.0909531424141106</v>
      </c>
      <c r="DE46" s="6">
        <f>CF46/V$9</f>
        <v>9.9598581202781047E-2</v>
      </c>
      <c r="DF46" s="6">
        <f>CG46/W$9</f>
        <v>3.2913169653139249</v>
      </c>
      <c r="DG46" s="6">
        <f>CH46/X$9</f>
        <v>2.9886817170886268</v>
      </c>
      <c r="DH46" s="6">
        <f>CI46/Y$9</f>
        <v>4.0625359316456198</v>
      </c>
      <c r="DI46" s="6">
        <f>CJ46/Z$9</f>
        <v>4.8310823437473456</v>
      </c>
      <c r="DJ46" s="6">
        <f t="shared" si="62"/>
        <v>1.6276457630944057</v>
      </c>
      <c r="DK46" s="6">
        <f t="shared" si="63"/>
        <v>0.25938065931196724</v>
      </c>
    </row>
    <row r="47" spans="3:115" x14ac:dyDescent="0.3">
      <c r="C47" s="5">
        <v>215</v>
      </c>
      <c r="D47" s="4">
        <v>90.66</v>
      </c>
      <c r="E47" s="4">
        <v>95.272999999999996</v>
      </c>
      <c r="F47" s="4">
        <v>118.97199999999999</v>
      </c>
      <c r="G47" s="4">
        <v>155.94900000000001</v>
      </c>
      <c r="H47" s="4">
        <v>159.44900000000001</v>
      </c>
      <c r="I47" s="4">
        <v>156.096</v>
      </c>
      <c r="J47" s="4">
        <v>131.49799999999999</v>
      </c>
      <c r="K47" s="4">
        <v>202.78399999999999</v>
      </c>
      <c r="L47" s="4">
        <v>139.434</v>
      </c>
      <c r="M47" s="4">
        <v>196.15899999999999</v>
      </c>
      <c r="N47" s="4">
        <v>84.081000000000003</v>
      </c>
      <c r="O47" s="4">
        <v>108.038</v>
      </c>
      <c r="P47" s="4">
        <v>58.523000000000003</v>
      </c>
      <c r="Q47" s="4">
        <v>147.30799999999999</v>
      </c>
      <c r="R47" s="4">
        <v>89.367000000000004</v>
      </c>
      <c r="S47" s="4">
        <v>35.24</v>
      </c>
      <c r="T47" s="4">
        <v>62.453000000000003</v>
      </c>
      <c r="U47" s="4">
        <v>35.335000000000001</v>
      </c>
      <c r="V47" s="4">
        <v>104.952</v>
      </c>
      <c r="W47" s="4">
        <v>88.8</v>
      </c>
      <c r="X47" s="4">
        <v>62.997</v>
      </c>
      <c r="Y47" s="4">
        <v>114.783</v>
      </c>
      <c r="Z47" s="4">
        <v>63.984999999999999</v>
      </c>
      <c r="AA47" s="4">
        <v>67.572000000000003</v>
      </c>
      <c r="AB47" s="4">
        <v>67.954999999999998</v>
      </c>
      <c r="AC47" s="4">
        <v>90.87</v>
      </c>
      <c r="AD47" s="4">
        <v>176.94800000000001</v>
      </c>
      <c r="AE47" s="4">
        <v>107.10299999999999</v>
      </c>
      <c r="AG47" s="3">
        <v>215</v>
      </c>
      <c r="AH47" s="6">
        <f t="shared" si="32"/>
        <v>0.74045034670325638</v>
      </c>
      <c r="AI47" s="6">
        <f t="shared" si="33"/>
        <v>0.6546577705093759</v>
      </c>
      <c r="AJ47" s="6">
        <f t="shared" si="34"/>
        <v>0.56585969084423304</v>
      </c>
      <c r="AK47" s="6">
        <f t="shared" si="35"/>
        <v>0.67009126533979579</v>
      </c>
      <c r="AL47" s="6">
        <f t="shared" si="36"/>
        <v>0.84848952485352902</v>
      </c>
      <c r="AM47" s="6">
        <f t="shared" si="37"/>
        <v>0.80233974639040673</v>
      </c>
      <c r="AN47" s="6">
        <f t="shared" si="38"/>
        <v>0.73383037378483651</v>
      </c>
      <c r="AO47" s="6">
        <f t="shared" si="39"/>
        <v>0.92683461918168852</v>
      </c>
      <c r="AP47" s="6">
        <f t="shared" si="40"/>
        <v>0.73678703909197552</v>
      </c>
      <c r="AQ47" s="6">
        <f t="shared" si="41"/>
        <v>0.55993115003981997</v>
      </c>
      <c r="AR47" s="6">
        <f t="shared" si="42"/>
        <v>0.63077465528365018</v>
      </c>
      <c r="AS47" s="6">
        <f t="shared" si="43"/>
        <v>0.69861490112903024</v>
      </c>
      <c r="AT47" s="6">
        <f t="shared" si="44"/>
        <v>1.2906163854890287</v>
      </c>
      <c r="AU47" s="6">
        <f t="shared" si="45"/>
        <v>0.78771804113237009</v>
      </c>
      <c r="AV47" s="6">
        <f t="shared" si="46"/>
        <v>0.79588728781860607</v>
      </c>
      <c r="AW47" s="6">
        <f t="shared" si="47"/>
        <v>0.95959045855571301</v>
      </c>
      <c r="AX47" s="6">
        <f t="shared" si="48"/>
        <v>0.86274157675889995</v>
      </c>
      <c r="AY47" s="6">
        <f t="shared" si="49"/>
        <v>0.85610796142850221</v>
      </c>
      <c r="AZ47" s="6">
        <f t="shared" si="50"/>
        <v>0.64517160192533485</v>
      </c>
      <c r="BA47" s="6">
        <f t="shared" si="51"/>
        <v>0.8180938781150674</v>
      </c>
      <c r="BB47" s="6">
        <f t="shared" si="52"/>
        <v>0.95964719861073022</v>
      </c>
      <c r="BC47" s="6">
        <f t="shared" si="53"/>
        <v>1.1377495390837182</v>
      </c>
      <c r="BD47" s="6">
        <f t="shared" si="54"/>
        <v>1.0870156125239965</v>
      </c>
      <c r="BE47" s="6">
        <f t="shared" si="55"/>
        <v>0.7678461853139702</v>
      </c>
      <c r="BF47" s="6">
        <f t="shared" si="56"/>
        <v>1.5423986563166734</v>
      </c>
      <c r="BG47" s="6">
        <f t="shared" si="57"/>
        <v>0.79391567212427272</v>
      </c>
      <c r="BH47" s="6">
        <f t="shared" si="58"/>
        <v>0.96219161396621011</v>
      </c>
      <c r="BI47" s="6">
        <f t="shared" si="59"/>
        <v>1.2210757935060197</v>
      </c>
      <c r="BJ47" s="6">
        <f t="shared" si="60"/>
        <v>0.85915816235073972</v>
      </c>
      <c r="BK47" s="6">
        <f t="shared" si="61"/>
        <v>4.2990818731690215E-2</v>
      </c>
      <c r="BM47" s="3">
        <v>215</v>
      </c>
      <c r="BN47" s="6">
        <v>348.863</v>
      </c>
      <c r="BO47" s="6">
        <v>248.28299999999999</v>
      </c>
      <c r="BP47" s="6">
        <v>207.773</v>
      </c>
      <c r="BQ47" s="6">
        <v>252.96199999999999</v>
      </c>
      <c r="BR47" s="6">
        <v>343.03</v>
      </c>
      <c r="BS47" s="6">
        <v>330.09699999999998</v>
      </c>
      <c r="BT47" s="6">
        <v>105.297</v>
      </c>
      <c r="BU47" s="6">
        <v>366.15199999999999</v>
      </c>
      <c r="BV47" s="6">
        <v>259.327</v>
      </c>
      <c r="BW47" s="6">
        <v>321.06700000000001</v>
      </c>
      <c r="BX47" s="6">
        <v>141.488</v>
      </c>
      <c r="BY47" s="6">
        <v>160.934</v>
      </c>
      <c r="BZ47" s="6">
        <v>95.707999999999998</v>
      </c>
      <c r="CA47" s="6">
        <v>78.495000000000005</v>
      </c>
      <c r="CB47" s="6">
        <v>14.35</v>
      </c>
      <c r="CC47" s="6">
        <v>42.850999999999999</v>
      </c>
      <c r="CD47" s="6">
        <v>20.527999999999999</v>
      </c>
      <c r="CE47" s="6">
        <v>43.807000000000002</v>
      </c>
      <c r="CF47" s="6">
        <v>15.779</v>
      </c>
      <c r="CG47" s="6">
        <v>346.26100000000002</v>
      </c>
      <c r="CH47" s="6">
        <v>192.61</v>
      </c>
      <c r="CI47" s="6">
        <v>413.56700000000001</v>
      </c>
      <c r="CJ47" s="6">
        <v>281.435</v>
      </c>
      <c r="CL47" s="3">
        <v>215</v>
      </c>
      <c r="CM47" s="6">
        <f>BN47/D$9</f>
        <v>2.8492800496573807</v>
      </c>
      <c r="CN47" s="6">
        <f>BO47/E$9</f>
        <v>1.7060488830558436</v>
      </c>
      <c r="CO47" s="6">
        <f>BP47/F$9</f>
        <v>0.98821878715814504</v>
      </c>
      <c r="CP47" s="6">
        <f>BQ47/G$9</f>
        <v>1.0869426970540716</v>
      </c>
      <c r="CQ47" s="6">
        <f>BR47/H$9</f>
        <v>1.8253947137360911</v>
      </c>
      <c r="CR47" s="6">
        <f>BS47/I$9</f>
        <v>1.696711916155661</v>
      </c>
      <c r="CS47" s="6">
        <f>BT47/J$9</f>
        <v>0.58761454066542407</v>
      </c>
      <c r="CT47" s="6">
        <f>BU47/K$9</f>
        <v>1.6735163991370798</v>
      </c>
      <c r="CU47" s="6">
        <f>BV47/L$9</f>
        <v>1.3703169419697112</v>
      </c>
      <c r="CV47" s="6">
        <f>BW47/M$9</f>
        <v>0.91647803338024192</v>
      </c>
      <c r="CW47" s="6">
        <f>BX47/N$9</f>
        <v>1.0614412819397141</v>
      </c>
      <c r="CX47" s="6">
        <f>BY47/O$9</f>
        <v>1.0406606055119434</v>
      </c>
      <c r="CY47" s="6">
        <f>BZ47/P$9</f>
        <v>2.1106626971000111</v>
      </c>
      <c r="CZ47" s="6">
        <f>CA47/Q$9</f>
        <v>0.41974589050618699</v>
      </c>
      <c r="DA47" s="6">
        <f>CB47/R$9</f>
        <v>0.12779865700087276</v>
      </c>
      <c r="DB47" s="6">
        <f>CC47/S$9</f>
        <v>1.1668391242784011</v>
      </c>
      <c r="DC47" s="6">
        <f>CD47/T$9</f>
        <v>0.28357899680890741</v>
      </c>
      <c r="DD47" s="6">
        <f>CE47/U$9</f>
        <v>1.0613703542181518</v>
      </c>
      <c r="DE47" s="6">
        <f>CF47/V$9</f>
        <v>9.6998272608238609E-2</v>
      </c>
      <c r="DF47" s="6">
        <f>CG47/W$9</f>
        <v>3.1900225712837997</v>
      </c>
      <c r="DG47" s="6">
        <f>CH47/X$9</f>
        <v>2.9340706212107364</v>
      </c>
      <c r="DH47" s="6">
        <f>CI47/Y$9</f>
        <v>4.0993497611165077</v>
      </c>
      <c r="DI47" s="6">
        <f>CJ47/Z$9</f>
        <v>4.7811868236413364</v>
      </c>
      <c r="DJ47" s="6">
        <f t="shared" si="62"/>
        <v>1.6119238530084545</v>
      </c>
      <c r="DK47" s="6">
        <f t="shared" si="63"/>
        <v>0.25686243537037157</v>
      </c>
    </row>
    <row r="48" spans="3:115" x14ac:dyDescent="0.3">
      <c r="C48" s="5">
        <v>220</v>
      </c>
      <c r="D48" s="4">
        <v>88.197000000000003</v>
      </c>
      <c r="E48" s="4">
        <v>95.763999999999996</v>
      </c>
      <c r="F48" s="4">
        <v>117.715</v>
      </c>
      <c r="G48" s="4">
        <v>158.916</v>
      </c>
      <c r="H48" s="4">
        <v>153.11799999999999</v>
      </c>
      <c r="I48" s="4">
        <v>154.524</v>
      </c>
      <c r="J48" s="4">
        <v>125.428</v>
      </c>
      <c r="K48" s="4">
        <v>202.11799999999999</v>
      </c>
      <c r="L48" s="4">
        <v>140.55099999999999</v>
      </c>
      <c r="M48" s="4">
        <v>191.22300000000001</v>
      </c>
      <c r="N48" s="4">
        <v>82.438000000000002</v>
      </c>
      <c r="O48" s="4">
        <v>103.79600000000001</v>
      </c>
      <c r="P48" s="4">
        <v>58.133000000000003</v>
      </c>
      <c r="Q48" s="4">
        <v>142.32</v>
      </c>
      <c r="R48" s="4">
        <v>87.641999999999996</v>
      </c>
      <c r="S48" s="4">
        <v>34.726999999999997</v>
      </c>
      <c r="T48" s="4">
        <v>63.125</v>
      </c>
      <c r="U48" s="4">
        <v>37.134999999999998</v>
      </c>
      <c r="V48" s="4">
        <v>101.795</v>
      </c>
      <c r="W48" s="4">
        <v>87.216999999999999</v>
      </c>
      <c r="X48" s="4">
        <v>61.9</v>
      </c>
      <c r="Y48" s="4">
        <v>112.869</v>
      </c>
      <c r="Z48" s="4">
        <v>63.609000000000002</v>
      </c>
      <c r="AA48" s="4">
        <v>67.757999999999996</v>
      </c>
      <c r="AB48" s="4">
        <v>60.51</v>
      </c>
      <c r="AC48" s="4">
        <v>90.186000000000007</v>
      </c>
      <c r="AD48" s="4">
        <v>173.83</v>
      </c>
      <c r="AE48" s="4">
        <v>106.708</v>
      </c>
      <c r="AG48" s="3">
        <v>220</v>
      </c>
      <c r="AH48" s="6">
        <f t="shared" si="32"/>
        <v>0.72033420723788999</v>
      </c>
      <c r="AI48" s="6">
        <f t="shared" si="33"/>
        <v>0.65803162212861854</v>
      </c>
      <c r="AJ48" s="6">
        <f t="shared" si="34"/>
        <v>0.55988109393579077</v>
      </c>
      <c r="AK48" s="6">
        <f t="shared" si="35"/>
        <v>0.68284005362483235</v>
      </c>
      <c r="AL48" s="6">
        <f t="shared" si="36"/>
        <v>0.81479983610134044</v>
      </c>
      <c r="AM48" s="6">
        <f t="shared" si="37"/>
        <v>0.7942596028804787</v>
      </c>
      <c r="AN48" s="6">
        <f t="shared" si="38"/>
        <v>0.69995647175686693</v>
      </c>
      <c r="AO48" s="6">
        <f t="shared" si="39"/>
        <v>0.92379063219861779</v>
      </c>
      <c r="AP48" s="6">
        <f t="shared" si="40"/>
        <v>0.7426894095515888</v>
      </c>
      <c r="AQ48" s="6">
        <f t="shared" si="41"/>
        <v>0.54584145669617246</v>
      </c>
      <c r="AR48" s="6">
        <f t="shared" si="42"/>
        <v>0.61844888895557326</v>
      </c>
      <c r="AS48" s="6">
        <f t="shared" si="43"/>
        <v>0.67118451172354932</v>
      </c>
      <c r="AT48" s="6">
        <f t="shared" si="44"/>
        <v>1.2820156577351418</v>
      </c>
      <c r="AU48" s="6">
        <f t="shared" si="45"/>
        <v>0.76104510015721416</v>
      </c>
      <c r="AV48" s="6">
        <f t="shared" si="46"/>
        <v>0.78052473148923285</v>
      </c>
      <c r="AW48" s="6">
        <f t="shared" si="47"/>
        <v>0.94562139200522821</v>
      </c>
      <c r="AX48" s="6">
        <f t="shared" si="48"/>
        <v>0.87202475514235589</v>
      </c>
      <c r="AY48" s="6">
        <f t="shared" si="49"/>
        <v>0.89971895139797442</v>
      </c>
      <c r="AZ48" s="6">
        <f t="shared" si="50"/>
        <v>0.62576457064171687</v>
      </c>
      <c r="BA48" s="6">
        <f t="shared" si="51"/>
        <v>0.80351006495002075</v>
      </c>
      <c r="BB48" s="6">
        <f t="shared" si="52"/>
        <v>0.94293635560430178</v>
      </c>
      <c r="BC48" s="6">
        <f t="shared" si="53"/>
        <v>1.1187776301964594</v>
      </c>
      <c r="BD48" s="6">
        <f t="shared" si="54"/>
        <v>1.0806278986799858</v>
      </c>
      <c r="BE48" s="6">
        <f t="shared" si="55"/>
        <v>0.76995977364150814</v>
      </c>
      <c r="BF48" s="6">
        <f t="shared" si="56"/>
        <v>1.3734168595941714</v>
      </c>
      <c r="BG48" s="6">
        <f t="shared" si="57"/>
        <v>0.78793968093099664</v>
      </c>
      <c r="BH48" s="6">
        <f t="shared" si="58"/>
        <v>0.94523683938640901</v>
      </c>
      <c r="BI48" s="6">
        <f t="shared" si="59"/>
        <v>1.2165724188252462</v>
      </c>
      <c r="BJ48" s="6">
        <f t="shared" si="60"/>
        <v>0.8442053738274744</v>
      </c>
      <c r="BK48" s="6">
        <f t="shared" si="61"/>
        <v>4.0046539912554246E-2</v>
      </c>
      <c r="BM48" s="3">
        <v>220</v>
      </c>
      <c r="BN48" s="6">
        <v>344.55799999999999</v>
      </c>
      <c r="BO48" s="6">
        <v>244.994</v>
      </c>
      <c r="BP48" s="6">
        <v>211.43100000000001</v>
      </c>
      <c r="BQ48" s="6">
        <v>256.17899999999997</v>
      </c>
      <c r="BR48" s="6">
        <v>345.30099999999999</v>
      </c>
      <c r="BS48" s="6">
        <v>330.51400000000001</v>
      </c>
      <c r="BT48" s="6">
        <v>102.601</v>
      </c>
      <c r="BU48" s="6">
        <v>367.48399999999998</v>
      </c>
      <c r="BV48" s="6">
        <v>256.18</v>
      </c>
      <c r="BW48" s="6">
        <v>310.39499999999998</v>
      </c>
      <c r="BX48" s="6">
        <v>137.874</v>
      </c>
      <c r="BY48" s="6">
        <v>160.98400000000001</v>
      </c>
      <c r="BZ48" s="6">
        <v>97.495999999999995</v>
      </c>
      <c r="CA48" s="6">
        <v>77.319000000000003</v>
      </c>
      <c r="CB48" s="6">
        <v>13.84</v>
      </c>
      <c r="CC48" s="6">
        <v>42.445</v>
      </c>
      <c r="CD48" s="6">
        <v>20.504999999999999</v>
      </c>
      <c r="CE48" s="6">
        <v>43.183999999999997</v>
      </c>
      <c r="CF48" s="6">
        <v>16.404</v>
      </c>
      <c r="CG48" s="6">
        <v>334.125</v>
      </c>
      <c r="CH48" s="6">
        <v>187.86</v>
      </c>
      <c r="CI48" s="6">
        <v>402.21199999999999</v>
      </c>
      <c r="CJ48" s="6">
        <v>281.96600000000001</v>
      </c>
      <c r="CL48" s="3">
        <v>220</v>
      </c>
      <c r="CM48" s="6">
        <f>BN48/D$9</f>
        <v>2.8141196840875864</v>
      </c>
      <c r="CN48" s="6">
        <f>BO48/E$9</f>
        <v>1.6834488871786766</v>
      </c>
      <c r="CO48" s="6">
        <f>BP48/F$9</f>
        <v>1.0056171224732462</v>
      </c>
      <c r="CP48" s="6">
        <f>BQ48/G$9</f>
        <v>1.1007657007321852</v>
      </c>
      <c r="CQ48" s="6">
        <f>BR48/H$9</f>
        <v>1.8374795791848701</v>
      </c>
      <c r="CR48" s="6">
        <f>BS48/I$9</f>
        <v>1.6988553130027604</v>
      </c>
      <c r="CS48" s="6">
        <f>BT48/J$9</f>
        <v>0.57256939406453344</v>
      </c>
      <c r="CT48" s="6">
        <f>BU48/K$9</f>
        <v>1.6796043731032213</v>
      </c>
      <c r="CU48" s="6">
        <f>BV48/L$9</f>
        <v>1.3536877926085624</v>
      </c>
      <c r="CV48" s="6">
        <f>BW48/M$9</f>
        <v>0.88601506592412227</v>
      </c>
      <c r="CW48" s="6">
        <f>BX48/N$9</f>
        <v>1.0343290972107608</v>
      </c>
      <c r="CX48" s="6">
        <f>BY48/O$9</f>
        <v>1.0409839245761288</v>
      </c>
      <c r="CY48" s="6">
        <f>BZ48/P$9</f>
        <v>2.1500937258793691</v>
      </c>
      <c r="CZ48" s="6">
        <f>CA48/Q$9</f>
        <v>0.41345732222495535</v>
      </c>
      <c r="DA48" s="6">
        <f>CB48/R$9</f>
        <v>0.123256683825232</v>
      </c>
      <c r="DB48" s="6">
        <f>CC48/S$9</f>
        <v>1.1557836836945867</v>
      </c>
      <c r="DC48" s="6">
        <f>CD48/T$9</f>
        <v>0.28326126897733084</v>
      </c>
      <c r="DD48" s="6">
        <f>CE48/U$9</f>
        <v>1.0462761060231622</v>
      </c>
      <c r="DE48" s="6">
        <f>CF48/V$9</f>
        <v>0.10084033613445378</v>
      </c>
      <c r="DF48" s="6">
        <f>CG48/W$9</f>
        <v>3.0782164079414067</v>
      </c>
      <c r="DG48" s="6">
        <f>CH48/X$9</f>
        <v>2.8617128233251075</v>
      </c>
      <c r="DH48" s="6">
        <f>CI48/Y$9</f>
        <v>3.9867969787681146</v>
      </c>
      <c r="DI48" s="6">
        <f>CJ48/Z$9</f>
        <v>4.7902077705859369</v>
      </c>
      <c r="DJ48" s="6">
        <f t="shared" si="62"/>
        <v>1.5955382191967957</v>
      </c>
      <c r="DK48" s="6">
        <f t="shared" si="63"/>
        <v>0.25320830394508798</v>
      </c>
    </row>
    <row r="49" spans="2:115" x14ac:dyDescent="0.3">
      <c r="C49" s="5">
        <v>225</v>
      </c>
      <c r="D49" s="4">
        <v>90.762</v>
      </c>
      <c r="E49" s="4">
        <v>92.594999999999999</v>
      </c>
      <c r="F49" s="4">
        <v>113.70699999999999</v>
      </c>
      <c r="G49" s="4">
        <v>159.398</v>
      </c>
      <c r="H49" s="4">
        <v>154.21899999999999</v>
      </c>
      <c r="I49" s="4">
        <v>152.774</v>
      </c>
      <c r="J49" s="4">
        <v>126.842</v>
      </c>
      <c r="K49" s="4">
        <v>201.14</v>
      </c>
      <c r="L49" s="4">
        <v>137.76499999999999</v>
      </c>
      <c r="M49" s="4">
        <v>190.321</v>
      </c>
      <c r="N49" s="4">
        <v>82.009</v>
      </c>
      <c r="O49" s="4">
        <v>104.22499999999999</v>
      </c>
      <c r="P49" s="4">
        <v>59.107999999999997</v>
      </c>
      <c r="Q49" s="4">
        <v>141.00899999999999</v>
      </c>
      <c r="R49" s="4">
        <v>86.826999999999998</v>
      </c>
      <c r="S49" s="4">
        <v>35.014000000000003</v>
      </c>
      <c r="T49" s="4">
        <v>63.856999999999999</v>
      </c>
      <c r="U49" s="4">
        <v>36.500999999999998</v>
      </c>
      <c r="V49" s="4">
        <v>103.73699999999999</v>
      </c>
      <c r="W49" s="4">
        <v>86.506</v>
      </c>
      <c r="X49" s="4">
        <v>61.887</v>
      </c>
      <c r="Y49" s="4">
        <v>113.214</v>
      </c>
      <c r="Z49" s="4">
        <v>61.634</v>
      </c>
      <c r="AA49" s="4">
        <v>65.102999999999994</v>
      </c>
      <c r="AB49" s="4">
        <v>55.308999999999997</v>
      </c>
      <c r="AC49" s="4">
        <v>87.355000000000004</v>
      </c>
      <c r="AD49" s="4">
        <v>168.679</v>
      </c>
      <c r="AE49" s="4">
        <v>106.649</v>
      </c>
      <c r="AG49" s="3">
        <v>225</v>
      </c>
      <c r="AH49" s="6">
        <f t="shared" si="32"/>
        <v>0.74128341459828984</v>
      </c>
      <c r="AI49" s="6">
        <f t="shared" si="33"/>
        <v>0.63625619283863921</v>
      </c>
      <c r="AJ49" s="6">
        <f t="shared" si="34"/>
        <v>0.54081807372175983</v>
      </c>
      <c r="AK49" s="6">
        <f t="shared" si="35"/>
        <v>0.68491114090268468</v>
      </c>
      <c r="AL49" s="6">
        <f t="shared" si="36"/>
        <v>0.82065868104150153</v>
      </c>
      <c r="AM49" s="6">
        <f t="shared" si="37"/>
        <v>0.78526453217922298</v>
      </c>
      <c r="AN49" s="6">
        <f t="shared" si="38"/>
        <v>0.70784736096074652</v>
      </c>
      <c r="AO49" s="6">
        <f t="shared" si="39"/>
        <v>0.91932063329555003</v>
      </c>
      <c r="AP49" s="6">
        <f t="shared" si="40"/>
        <v>0.72796783023155032</v>
      </c>
      <c r="AQ49" s="6">
        <f t="shared" si="41"/>
        <v>0.54326671937932269</v>
      </c>
      <c r="AR49" s="6">
        <f t="shared" si="42"/>
        <v>0.61523053609206435</v>
      </c>
      <c r="AS49" s="6">
        <f t="shared" si="43"/>
        <v>0.67395858929425911</v>
      </c>
      <c r="AT49" s="6">
        <f t="shared" si="44"/>
        <v>1.3035174771198588</v>
      </c>
      <c r="AU49" s="6">
        <f t="shared" si="45"/>
        <v>0.75403462990492276</v>
      </c>
      <c r="AV49" s="6">
        <f t="shared" si="46"/>
        <v>0.77326648023796374</v>
      </c>
      <c r="AW49" s="6">
        <f t="shared" si="47"/>
        <v>0.95343644483171786</v>
      </c>
      <c r="AX49" s="6">
        <f t="shared" si="48"/>
        <v>0.88213678873862056</v>
      </c>
      <c r="AY49" s="6">
        <f t="shared" si="49"/>
        <v>0.88435819159761586</v>
      </c>
      <c r="AZ49" s="6">
        <f t="shared" si="50"/>
        <v>0.63770263043037256</v>
      </c>
      <c r="BA49" s="6">
        <f t="shared" si="51"/>
        <v>0.79695978626376152</v>
      </c>
      <c r="BB49" s="6">
        <f t="shared" si="52"/>
        <v>0.94273832373640432</v>
      </c>
      <c r="BC49" s="6">
        <f t="shared" si="53"/>
        <v>1.1221973316416549</v>
      </c>
      <c r="BD49" s="6">
        <f t="shared" si="54"/>
        <v>1.0470754123982808</v>
      </c>
      <c r="BE49" s="6">
        <f t="shared" si="55"/>
        <v>0.7397900047726188</v>
      </c>
      <c r="BF49" s="6">
        <f t="shared" si="56"/>
        <v>1.2553679241000499</v>
      </c>
      <c r="BG49" s="6">
        <f t="shared" si="57"/>
        <v>0.76320571738104814</v>
      </c>
      <c r="BH49" s="6">
        <f t="shared" si="58"/>
        <v>0.91722720376724431</v>
      </c>
      <c r="BI49" s="6">
        <f t="shared" si="59"/>
        <v>1.2158997628602699</v>
      </c>
      <c r="BJ49" s="6">
        <f t="shared" si="60"/>
        <v>0.83520349336849986</v>
      </c>
      <c r="BK49" s="6">
        <f t="shared" si="61"/>
        <v>3.85737559596981E-2</v>
      </c>
      <c r="BM49" s="3">
        <v>225</v>
      </c>
      <c r="BN49" s="6">
        <v>337.09199999999998</v>
      </c>
      <c r="BO49" s="6">
        <v>245.53299999999999</v>
      </c>
      <c r="BP49" s="6">
        <v>210.20400000000001</v>
      </c>
      <c r="BQ49" s="6">
        <v>253.26499999999999</v>
      </c>
      <c r="BR49" s="6">
        <v>340.56799999999998</v>
      </c>
      <c r="BS49" s="6">
        <v>308.887</v>
      </c>
      <c r="BT49" s="6">
        <v>103.69</v>
      </c>
      <c r="BU49" s="6">
        <v>367.10500000000002</v>
      </c>
      <c r="BV49" s="6">
        <v>256.065</v>
      </c>
      <c r="BW49" s="6">
        <v>302.64999999999998</v>
      </c>
      <c r="BX49" s="6">
        <v>141.26300000000001</v>
      </c>
      <c r="BY49" s="6">
        <v>163.351</v>
      </c>
      <c r="BZ49" s="6">
        <v>98.331000000000003</v>
      </c>
      <c r="CA49" s="6">
        <v>78.099000000000004</v>
      </c>
      <c r="CB49" s="6">
        <v>14.427</v>
      </c>
      <c r="CC49" s="6">
        <v>43.018000000000001</v>
      </c>
      <c r="CD49" s="6">
        <v>20.542999999999999</v>
      </c>
      <c r="CE49" s="6">
        <v>42.468000000000004</v>
      </c>
      <c r="CF49" s="6">
        <v>16.219000000000001</v>
      </c>
      <c r="CG49" s="6">
        <v>320.90899999999999</v>
      </c>
      <c r="CH49" s="6">
        <v>181.03200000000001</v>
      </c>
      <c r="CI49" s="6">
        <v>393.84899999999999</v>
      </c>
      <c r="CJ49" s="6">
        <v>278.93299999999999</v>
      </c>
      <c r="CL49" s="3">
        <v>225</v>
      </c>
      <c r="CM49" s="6">
        <f>BN49/D$9</f>
        <v>2.7531423811040598</v>
      </c>
      <c r="CN49" s="6">
        <f>BO49/E$9</f>
        <v>1.6871525654327941</v>
      </c>
      <c r="CO49" s="6">
        <f>BP49/F$9</f>
        <v>0.99978121284185495</v>
      </c>
      <c r="CP49" s="6">
        <f>BQ49/G$9</f>
        <v>1.0882446461104809</v>
      </c>
      <c r="CQ49" s="6">
        <f>BR49/H$9</f>
        <v>1.812293463742743</v>
      </c>
      <c r="CR49" s="6">
        <f>BS49/I$9</f>
        <v>1.5876916592564418</v>
      </c>
      <c r="CS49" s="6">
        <f>BT49/J$9</f>
        <v>0.57864660647119881</v>
      </c>
      <c r="CT49" s="6">
        <f>BU49/K$9</f>
        <v>1.6778721342645071</v>
      </c>
      <c r="CU49" s="6">
        <f>BV49/L$9</f>
        <v>1.3530801179417267</v>
      </c>
      <c r="CV49" s="6">
        <f>BW49/M$9</f>
        <v>0.86390714960593951</v>
      </c>
      <c r="CW49" s="6">
        <f>BX49/N$9</f>
        <v>1.059753334633678</v>
      </c>
      <c r="CX49" s="6">
        <f>BY49/O$9</f>
        <v>1.0562898490746608</v>
      </c>
      <c r="CY49" s="6">
        <f>BZ49/P$9</f>
        <v>2.1685081045319219</v>
      </c>
      <c r="CZ49" s="6">
        <f>CA49/Q$9</f>
        <v>0.41762831139107837</v>
      </c>
      <c r="DA49" s="6">
        <f>CB49/R$9</f>
        <v>0.12848440589209695</v>
      </c>
      <c r="DB49" s="6">
        <f>CC49/S$9</f>
        <v>1.1713865591983446</v>
      </c>
      <c r="DC49" s="6">
        <f>CD49/T$9</f>
        <v>0.28378621061210957</v>
      </c>
      <c r="DD49" s="6">
        <f>CE49/U$9</f>
        <v>1.0289286233464168</v>
      </c>
      <c r="DE49" s="6">
        <f>CF49/V$9</f>
        <v>9.9703085330694094E-2</v>
      </c>
      <c r="DF49" s="6">
        <f>CG49/W$9</f>
        <v>2.9564604541895063</v>
      </c>
      <c r="DG49" s="6">
        <f>CH49/X$9</f>
        <v>2.757700393017092</v>
      </c>
      <c r="DH49" s="6">
        <f>CI49/Y$9</f>
        <v>3.9039014333009536</v>
      </c>
      <c r="DI49" s="6">
        <f>CJ49/Z$9</f>
        <v>4.7386813448176275</v>
      </c>
      <c r="DJ49" s="6">
        <f t="shared" si="62"/>
        <v>1.5727401759177362</v>
      </c>
      <c r="DK49" s="6">
        <f t="shared" si="63"/>
        <v>0.24730314360199704</v>
      </c>
    </row>
    <row r="50" spans="2:115" x14ac:dyDescent="0.3">
      <c r="C50" s="5">
        <v>230</v>
      </c>
      <c r="D50" s="4">
        <v>90.518000000000001</v>
      </c>
      <c r="E50" s="4">
        <v>91.74</v>
      </c>
      <c r="F50" s="4">
        <v>112.455</v>
      </c>
      <c r="G50" s="4">
        <v>153.34299999999999</v>
      </c>
      <c r="H50" s="4">
        <v>152.45500000000001</v>
      </c>
      <c r="I50" s="4">
        <v>150.185</v>
      </c>
      <c r="J50" s="4">
        <v>127.34099999999999</v>
      </c>
      <c r="K50" s="4">
        <v>203.87799999999999</v>
      </c>
      <c r="L50" s="4">
        <v>137.96799999999999</v>
      </c>
      <c r="M50" s="4">
        <v>189.34</v>
      </c>
      <c r="N50" s="4">
        <v>83.802000000000007</v>
      </c>
      <c r="O50" s="4">
        <v>105.146</v>
      </c>
      <c r="P50" s="4">
        <v>59.107999999999997</v>
      </c>
      <c r="Q50" s="4">
        <v>136.67699999999999</v>
      </c>
      <c r="R50" s="4">
        <v>84.340999999999994</v>
      </c>
      <c r="S50" s="4">
        <v>34.466999999999999</v>
      </c>
      <c r="T50" s="4">
        <v>62.341000000000001</v>
      </c>
      <c r="U50" s="4">
        <v>35.606000000000002</v>
      </c>
      <c r="V50" s="4">
        <v>100.122</v>
      </c>
      <c r="W50" s="4">
        <v>85.512</v>
      </c>
      <c r="X50" s="4">
        <v>58.445</v>
      </c>
      <c r="Y50" s="4">
        <v>110.833</v>
      </c>
      <c r="Z50" s="4">
        <v>60.88</v>
      </c>
      <c r="AA50" s="4">
        <v>65.745000000000005</v>
      </c>
      <c r="AB50" s="4">
        <v>56.145000000000003</v>
      </c>
      <c r="AC50" s="4">
        <v>87.856999999999999</v>
      </c>
      <c r="AD50" s="4">
        <v>165.63800000000001</v>
      </c>
      <c r="AE50" s="4">
        <v>106.65300000000001</v>
      </c>
      <c r="AG50" s="3">
        <v>230</v>
      </c>
      <c r="AH50" s="6">
        <f t="shared" si="32"/>
        <v>0.73929058551605298</v>
      </c>
      <c r="AI50" s="6">
        <f t="shared" si="33"/>
        <v>0.63038115590492738</v>
      </c>
      <c r="AJ50" s="6">
        <f t="shared" si="34"/>
        <v>0.53486325802615931</v>
      </c>
      <c r="AK50" s="6">
        <f t="shared" si="35"/>
        <v>0.65889364408236217</v>
      </c>
      <c r="AL50" s="6">
        <f t="shared" si="36"/>
        <v>0.81127175781312366</v>
      </c>
      <c r="AM50" s="6">
        <f t="shared" si="37"/>
        <v>0.77195696758176524</v>
      </c>
      <c r="AN50" s="6">
        <f t="shared" si="38"/>
        <v>0.71063205241246918</v>
      </c>
      <c r="AO50" s="6">
        <f t="shared" si="39"/>
        <v>0.93183480200372948</v>
      </c>
      <c r="AP50" s="6">
        <f t="shared" si="40"/>
        <v>0.72904050812170396</v>
      </c>
      <c r="AQ50" s="6">
        <f t="shared" si="41"/>
        <v>0.5404664784615516</v>
      </c>
      <c r="AR50" s="6">
        <f t="shared" si="42"/>
        <v>0.62868160062416545</v>
      </c>
      <c r="AS50" s="6">
        <f t="shared" si="43"/>
        <v>0.67991412645655247</v>
      </c>
      <c r="AT50" s="6">
        <f t="shared" si="44"/>
        <v>1.3035174771198588</v>
      </c>
      <c r="AU50" s="6">
        <f t="shared" si="45"/>
        <v>0.73086959776691651</v>
      </c>
      <c r="AV50" s="6">
        <f t="shared" si="46"/>
        <v>0.75112658746415395</v>
      </c>
      <c r="AW50" s="6">
        <f t="shared" si="47"/>
        <v>0.9385415532077116</v>
      </c>
      <c r="AX50" s="6">
        <f t="shared" si="48"/>
        <v>0.86119438036165719</v>
      </c>
      <c r="AY50" s="6">
        <f t="shared" si="49"/>
        <v>0.86267383825168387</v>
      </c>
      <c r="AZ50" s="6">
        <f t="shared" si="50"/>
        <v>0.61548013499474408</v>
      </c>
      <c r="BA50" s="6">
        <f t="shared" si="51"/>
        <v>0.78780229397945556</v>
      </c>
      <c r="BB50" s="6">
        <f t="shared" si="52"/>
        <v>0.89030557840538649</v>
      </c>
      <c r="BC50" s="6">
        <f t="shared" si="53"/>
        <v>1.0985964355807545</v>
      </c>
      <c r="BD50" s="6">
        <f t="shared" si="54"/>
        <v>1.0342660075089616</v>
      </c>
      <c r="BE50" s="6">
        <f t="shared" si="55"/>
        <v>0.74708529351605657</v>
      </c>
      <c r="BF50" s="6">
        <f t="shared" si="56"/>
        <v>1.2743429116165055</v>
      </c>
      <c r="BG50" s="6">
        <f t="shared" si="57"/>
        <v>0.76759160565447593</v>
      </c>
      <c r="BH50" s="6">
        <f t="shared" si="58"/>
        <v>0.90069113272902268</v>
      </c>
      <c r="BI50" s="6">
        <f t="shared" si="59"/>
        <v>1.2159453666545057</v>
      </c>
      <c r="BJ50" s="6">
        <f t="shared" si="60"/>
        <v>0.82668775470772915</v>
      </c>
      <c r="BK50" s="6">
        <f t="shared" si="61"/>
        <v>3.8680666890329521E-2</v>
      </c>
      <c r="BM50" s="3">
        <v>230</v>
      </c>
      <c r="BN50" s="6">
        <v>338.90800000000002</v>
      </c>
      <c r="BO50" s="6">
        <v>245.91499999999999</v>
      </c>
      <c r="BP50" s="6">
        <v>207.84899999999999</v>
      </c>
      <c r="BQ50" s="6">
        <v>254.28399999999999</v>
      </c>
      <c r="BR50" s="6">
        <v>344.71499999999997</v>
      </c>
      <c r="BS50" s="6">
        <v>312.779</v>
      </c>
      <c r="BT50" s="6">
        <v>102.883</v>
      </c>
      <c r="BU50" s="6">
        <v>359.16</v>
      </c>
      <c r="BV50" s="6">
        <v>255.58600000000001</v>
      </c>
      <c r="BW50" s="6">
        <v>295.25200000000001</v>
      </c>
      <c r="BX50" s="6">
        <v>138.929</v>
      </c>
      <c r="BY50" s="6">
        <v>160.411</v>
      </c>
      <c r="BZ50" s="6">
        <v>97.525999999999996</v>
      </c>
      <c r="CA50" s="6">
        <v>77.126999999999995</v>
      </c>
      <c r="CB50" s="6">
        <v>14.176</v>
      </c>
      <c r="CC50" s="6">
        <v>42.831000000000003</v>
      </c>
      <c r="CD50" s="6">
        <v>20.364000000000001</v>
      </c>
      <c r="CE50" s="6">
        <v>43.408999999999999</v>
      </c>
      <c r="CF50" s="6">
        <v>15.933999999999999</v>
      </c>
      <c r="CG50" s="6">
        <v>313.03399999999999</v>
      </c>
      <c r="CH50" s="6">
        <v>180.02</v>
      </c>
      <c r="CI50" s="6">
        <v>388.36500000000001</v>
      </c>
      <c r="CJ50" s="6">
        <v>274.45600000000002</v>
      </c>
      <c r="CL50" s="3">
        <v>230</v>
      </c>
      <c r="CM50" s="6">
        <f>BN50/D$9</f>
        <v>2.7679742565685772</v>
      </c>
      <c r="CN50" s="6">
        <f>BO50/E$9</f>
        <v>1.6897774357353414</v>
      </c>
      <c r="CO50" s="6">
        <f>BP50/F$9</f>
        <v>0.98858026159334123</v>
      </c>
      <c r="CP50" s="6">
        <f>BQ50/G$9</f>
        <v>1.0926231480526623</v>
      </c>
      <c r="CQ50" s="6">
        <f>BR50/H$9</f>
        <v>1.8343612475455111</v>
      </c>
      <c r="CR50" s="6">
        <f>BS50/I$9</f>
        <v>1.6076966964960346</v>
      </c>
      <c r="CS50" s="6">
        <f>BT50/J$9</f>
        <v>0.57414310747011621</v>
      </c>
      <c r="CT50" s="6">
        <f>BU50/K$9</f>
        <v>1.6415591063658637</v>
      </c>
      <c r="CU50" s="6">
        <f>BV50/L$9</f>
        <v>1.3505490208511672</v>
      </c>
      <c r="CV50" s="6">
        <f>BW50/M$9</f>
        <v>0.84278973644623456</v>
      </c>
      <c r="CW50" s="6">
        <f>BX50/N$9</f>
        <v>1.0422436945790634</v>
      </c>
      <c r="CX50" s="6">
        <f>BY50/O$9</f>
        <v>1.0372786881005653</v>
      </c>
      <c r="CY50" s="6">
        <f>BZ50/P$9</f>
        <v>2.1507553203219758</v>
      </c>
      <c r="CZ50" s="6">
        <f>CA50/Q$9</f>
        <v>0.41243061719944812</v>
      </c>
      <c r="DA50" s="6">
        <f>CB50/R$9</f>
        <v>0.12624904262330122</v>
      </c>
      <c r="DB50" s="6">
        <f>CC50/S$9</f>
        <v>1.1662945212939768</v>
      </c>
      <c r="DC50" s="6">
        <f>CD50/T$9</f>
        <v>0.28131345922723067</v>
      </c>
      <c r="DD50" s="6">
        <f>CE50/U$9</f>
        <v>1.0517274797693463</v>
      </c>
      <c r="DE50" s="6">
        <f>CF50/V$9</f>
        <v>9.7951104362739974E-2</v>
      </c>
      <c r="DF50" s="6">
        <f>CG50/W$9</f>
        <v>2.8839098991201806</v>
      </c>
      <c r="DG50" s="6">
        <f>CH50/X$9</f>
        <v>2.7422843737623008</v>
      </c>
      <c r="DH50" s="6">
        <f>CI50/Y$9</f>
        <v>3.8495430485894975</v>
      </c>
      <c r="DI50" s="6">
        <f>CJ50/Z$9</f>
        <v>4.6626233797122136</v>
      </c>
      <c r="DJ50" s="6">
        <f t="shared" si="62"/>
        <v>1.5606373324255083</v>
      </c>
      <c r="DK50" s="6">
        <f t="shared" si="63"/>
        <v>0.24391006978987295</v>
      </c>
    </row>
    <row r="51" spans="2:115" x14ac:dyDescent="0.3">
      <c r="C51" s="5">
        <v>235</v>
      </c>
      <c r="D51" s="4">
        <v>90.518000000000001</v>
      </c>
      <c r="E51" s="4">
        <v>90.02</v>
      </c>
      <c r="F51" s="4">
        <v>111.417</v>
      </c>
      <c r="G51" s="4">
        <v>152.35499999999999</v>
      </c>
      <c r="H51" s="4">
        <v>152.54499999999999</v>
      </c>
      <c r="I51" s="4">
        <v>149.92099999999999</v>
      </c>
      <c r="J51" s="4">
        <v>125.262</v>
      </c>
      <c r="K51" s="4">
        <v>204.31100000000001</v>
      </c>
      <c r="L51" s="4">
        <v>133.34700000000001</v>
      </c>
      <c r="M51" s="4">
        <v>184.78399999999999</v>
      </c>
      <c r="N51" s="4">
        <v>79.328999999999994</v>
      </c>
      <c r="O51" s="4">
        <v>102.992</v>
      </c>
      <c r="P51" s="4">
        <v>59.634</v>
      </c>
      <c r="Q51" s="4">
        <v>137.221</v>
      </c>
      <c r="R51" s="4">
        <v>81.853999999999999</v>
      </c>
      <c r="S51" s="4">
        <v>35.524999999999999</v>
      </c>
      <c r="T51" s="4">
        <v>60.088000000000001</v>
      </c>
      <c r="U51" s="4">
        <v>36.094999999999999</v>
      </c>
      <c r="V51" s="4">
        <v>96.593000000000004</v>
      </c>
      <c r="W51" s="4">
        <v>85.7</v>
      </c>
      <c r="X51" s="4">
        <v>57.558999999999997</v>
      </c>
      <c r="Y51" s="4">
        <v>108.68</v>
      </c>
      <c r="Z51" s="4">
        <v>59.540999999999997</v>
      </c>
      <c r="AA51" s="4">
        <v>64.984999999999999</v>
      </c>
      <c r="AB51" s="4">
        <v>54.661000000000001</v>
      </c>
      <c r="AC51" s="4">
        <v>88.679000000000002</v>
      </c>
      <c r="AD51" s="4">
        <v>162.42400000000001</v>
      </c>
      <c r="AE51" s="4">
        <v>104.878</v>
      </c>
      <c r="AG51" s="3">
        <v>235</v>
      </c>
      <c r="AH51" s="6">
        <f t="shared" si="32"/>
        <v>0.73929058551605298</v>
      </c>
      <c r="AI51" s="6">
        <f t="shared" si="33"/>
        <v>0.61856236815523835</v>
      </c>
      <c r="AJ51" s="6">
        <f t="shared" si="34"/>
        <v>0.52992627824019023</v>
      </c>
      <c r="AK51" s="6">
        <f t="shared" si="35"/>
        <v>0.65464834484892231</v>
      </c>
      <c r="AL51" s="6">
        <f t="shared" si="36"/>
        <v>0.8117506824676326</v>
      </c>
      <c r="AM51" s="6">
        <f t="shared" si="37"/>
        <v>0.7705999969159758</v>
      </c>
      <c r="AN51" s="6">
        <f t="shared" si="38"/>
        <v>0.69903010145428979</v>
      </c>
      <c r="AO51" s="6">
        <f t="shared" si="39"/>
        <v>0.93381385059782807</v>
      </c>
      <c r="AP51" s="6">
        <f t="shared" si="40"/>
        <v>0.70462255476998192</v>
      </c>
      <c r="AQ51" s="6">
        <f t="shared" si="41"/>
        <v>0.52746148598309572</v>
      </c>
      <c r="AR51" s="6">
        <f t="shared" si="42"/>
        <v>0.59512520818016768</v>
      </c>
      <c r="AS51" s="6">
        <f t="shared" si="43"/>
        <v>0.6659855411714497</v>
      </c>
      <c r="AT51" s="6">
        <f t="shared" si="44"/>
        <v>1.3151174330135627</v>
      </c>
      <c r="AU51" s="6">
        <f t="shared" si="45"/>
        <v>0.73377859533918699</v>
      </c>
      <c r="AV51" s="6">
        <f t="shared" si="46"/>
        <v>0.72897778886058817</v>
      </c>
      <c r="AW51" s="6">
        <f t="shared" si="47"/>
        <v>0.96735105108375996</v>
      </c>
      <c r="AX51" s="6">
        <f t="shared" si="48"/>
        <v>0.83007086712069522</v>
      </c>
      <c r="AY51" s="6">
        <f t="shared" si="49"/>
        <v>0.87452149052672379</v>
      </c>
      <c r="AZ51" s="6">
        <f t="shared" si="50"/>
        <v>0.5937863075003228</v>
      </c>
      <c r="BA51" s="6">
        <f t="shared" si="51"/>
        <v>0.78953429453222168</v>
      </c>
      <c r="BB51" s="6">
        <f t="shared" si="52"/>
        <v>0.87680894494714068</v>
      </c>
      <c r="BC51" s="6">
        <f t="shared" si="53"/>
        <v>1.0772555161271138</v>
      </c>
      <c r="BD51" s="6">
        <f t="shared" si="54"/>
        <v>1.0115182712399979</v>
      </c>
      <c r="BE51" s="6">
        <f t="shared" si="55"/>
        <v>0.73844912615622371</v>
      </c>
      <c r="BF51" s="6">
        <f t="shared" si="56"/>
        <v>1.240660039039448</v>
      </c>
      <c r="BG51" s="6">
        <f t="shared" si="57"/>
        <v>0.77477327928148321</v>
      </c>
      <c r="BH51" s="6">
        <f t="shared" si="58"/>
        <v>0.88321433814933037</v>
      </c>
      <c r="BI51" s="6">
        <f t="shared" si="59"/>
        <v>1.1957086829624224</v>
      </c>
      <c r="BJ51" s="6">
        <f t="shared" si="60"/>
        <v>0.81722653657789446</v>
      </c>
      <c r="BK51" s="6">
        <f t="shared" si="61"/>
        <v>3.8768641130091284E-2</v>
      </c>
      <c r="BM51" s="3">
        <v>235</v>
      </c>
      <c r="BN51" s="6">
        <v>328.03699999999998</v>
      </c>
      <c r="BO51" s="6">
        <v>247.37899999999999</v>
      </c>
      <c r="BP51" s="6">
        <v>206.31100000000001</v>
      </c>
      <c r="BQ51" s="6">
        <v>252.19300000000001</v>
      </c>
      <c r="BR51" s="6">
        <v>348.61399999999998</v>
      </c>
      <c r="BS51" s="6">
        <v>318.89800000000002</v>
      </c>
      <c r="BT51" s="6">
        <v>99.451999999999998</v>
      </c>
      <c r="BU51" s="6">
        <v>364.28300000000002</v>
      </c>
      <c r="BV51" s="6">
        <v>252.28899999999999</v>
      </c>
      <c r="BW51" s="6">
        <v>291.68</v>
      </c>
      <c r="BX51" s="6">
        <v>137.54400000000001</v>
      </c>
      <c r="BY51" s="6">
        <v>158.27799999999999</v>
      </c>
      <c r="BZ51" s="6">
        <v>101.73</v>
      </c>
      <c r="CA51" s="6">
        <v>75.129000000000005</v>
      </c>
      <c r="CB51" s="6">
        <v>14.07</v>
      </c>
      <c r="CC51" s="6">
        <v>42.509</v>
      </c>
      <c r="CD51" s="6">
        <v>20.6</v>
      </c>
      <c r="CE51" s="6">
        <v>41.982999999999997</v>
      </c>
      <c r="CF51" s="6">
        <v>15.587999999999999</v>
      </c>
      <c r="CG51" s="6">
        <v>302.87099999999998</v>
      </c>
      <c r="CH51" s="6">
        <v>176.733</v>
      </c>
      <c r="CI51" s="6">
        <v>379.99799999999999</v>
      </c>
      <c r="CJ51" s="6">
        <v>273.51600000000002</v>
      </c>
      <c r="CL51" s="3">
        <v>235</v>
      </c>
      <c r="CM51" s="6">
        <f>BN51/D$9</f>
        <v>2.6791871870890809</v>
      </c>
      <c r="CN51" s="6">
        <f>BO51/E$9</f>
        <v>1.6998371480990304</v>
      </c>
      <c r="CO51" s="6">
        <f>BP51/F$9</f>
        <v>0.98126516052318669</v>
      </c>
      <c r="CP51" s="6">
        <f>BQ51/G$9</f>
        <v>1.0836384105049672</v>
      </c>
      <c r="CQ51" s="6">
        <f>BR51/H$9</f>
        <v>1.8551093278558544</v>
      </c>
      <c r="CR51" s="6">
        <f>BS51/I$9</f>
        <v>1.6391486037080254</v>
      </c>
      <c r="CS51" s="6">
        <f>BT51/J$9</f>
        <v>0.5549962610355258</v>
      </c>
      <c r="CT51" s="6">
        <f>BU51/K$9</f>
        <v>1.6649740392701744</v>
      </c>
      <c r="CU51" s="6">
        <f>BV51/L$9</f>
        <v>1.3331272523593629</v>
      </c>
      <c r="CV51" s="6">
        <f>BW51/M$9</f>
        <v>0.83259354831343291</v>
      </c>
      <c r="CW51" s="6">
        <f>BX51/N$9</f>
        <v>1.031853441161908</v>
      </c>
      <c r="CX51" s="6">
        <f>BY51/O$9</f>
        <v>1.0234858968224203</v>
      </c>
      <c r="CY51" s="6">
        <f>BZ51/P$9</f>
        <v>2.2434667548792593</v>
      </c>
      <c r="CZ51" s="6">
        <f>CA51/Q$9</f>
        <v>0.40174646802776381</v>
      </c>
      <c r="DA51" s="6">
        <f>CB51/R$9</f>
        <v>0.12530502466914842</v>
      </c>
      <c r="DB51" s="6">
        <f>CC51/S$9</f>
        <v>1.1575264132447447</v>
      </c>
      <c r="DC51" s="6">
        <f>CD51/T$9</f>
        <v>0.28457362306427775</v>
      </c>
      <c r="DD51" s="6">
        <f>CE51/U$9</f>
        <v>1.0171778843824197</v>
      </c>
      <c r="DE51" s="6">
        <f>CF51/V$9</f>
        <v>9.5824137994627259E-2</v>
      </c>
      <c r="DF51" s="6">
        <f>CG51/W$9</f>
        <v>2.7902805288129344</v>
      </c>
      <c r="DG51" s="6">
        <f>CH51/X$9</f>
        <v>2.6922127776254454</v>
      </c>
      <c r="DH51" s="6">
        <f>CI51/Y$9</f>
        <v>3.7666078544099282</v>
      </c>
      <c r="DI51" s="6">
        <f>CJ51/Z$9</f>
        <v>4.6466540951021864</v>
      </c>
      <c r="DJ51" s="6">
        <f t="shared" si="62"/>
        <v>1.5478518190850308</v>
      </c>
      <c r="DK51" s="6">
        <f t="shared" si="63"/>
        <v>0.24095748457447405</v>
      </c>
    </row>
    <row r="52" spans="2:115" x14ac:dyDescent="0.3">
      <c r="C52" s="5">
        <v>240</v>
      </c>
      <c r="D52" s="4">
        <v>92.141000000000005</v>
      </c>
      <c r="E52" s="4">
        <v>88.712999999999994</v>
      </c>
      <c r="F52" s="4">
        <v>110.71</v>
      </c>
      <c r="G52" s="4">
        <v>154.60400000000001</v>
      </c>
      <c r="H52" s="4">
        <v>147.876</v>
      </c>
      <c r="I52" s="4">
        <v>148.71199999999999</v>
      </c>
      <c r="J52" s="4">
        <v>124.14700000000001</v>
      </c>
      <c r="K52" s="4">
        <v>202.46700000000001</v>
      </c>
      <c r="L52" s="4">
        <v>131.864</v>
      </c>
      <c r="M52" s="4">
        <v>175.68199999999999</v>
      </c>
      <c r="N52" s="4">
        <v>75.876000000000005</v>
      </c>
      <c r="O52" s="4">
        <v>102.56699999999999</v>
      </c>
      <c r="P52" s="4">
        <v>59.563000000000002</v>
      </c>
      <c r="Q52" s="4">
        <v>138.89599999999999</v>
      </c>
      <c r="R52" s="4">
        <v>80.703999999999994</v>
      </c>
      <c r="S52" s="4">
        <v>36.654000000000003</v>
      </c>
      <c r="T52" s="4">
        <v>62.459000000000003</v>
      </c>
      <c r="U52" s="4">
        <v>35.479999999999997</v>
      </c>
      <c r="V52" s="4">
        <v>96.819000000000003</v>
      </c>
      <c r="W52" s="4">
        <v>84.534999999999997</v>
      </c>
      <c r="X52" s="4">
        <v>57.768999999999998</v>
      </c>
      <c r="Y52" s="4">
        <v>107.70699999999999</v>
      </c>
      <c r="Z52" s="4">
        <v>59.676000000000002</v>
      </c>
      <c r="AA52" s="4">
        <v>63.021000000000001</v>
      </c>
      <c r="AB52" s="4">
        <v>52.796999999999997</v>
      </c>
      <c r="AC52" s="4">
        <v>85.242999999999995</v>
      </c>
      <c r="AD52" s="4">
        <v>164.10400000000001</v>
      </c>
      <c r="AE52" s="4">
        <v>102.694</v>
      </c>
      <c r="AG52" s="3">
        <v>240</v>
      </c>
      <c r="AH52" s="6">
        <f t="shared" si="32"/>
        <v>0.75254616584584988</v>
      </c>
      <c r="AI52" s="6">
        <f t="shared" si="33"/>
        <v>0.60958146374311994</v>
      </c>
      <c r="AJ52" s="6">
        <f t="shared" si="34"/>
        <v>0.52656361474435198</v>
      </c>
      <c r="AK52" s="6">
        <f t="shared" si="35"/>
        <v>0.6643119865250422</v>
      </c>
      <c r="AL52" s="6">
        <f t="shared" si="36"/>
        <v>0.7869051356687119</v>
      </c>
      <c r="AM52" s="6">
        <f t="shared" si="37"/>
        <v>0.7643856880715082</v>
      </c>
      <c r="AN52" s="6">
        <f t="shared" si="38"/>
        <v>0.69280779490384725</v>
      </c>
      <c r="AO52" s="6">
        <f t="shared" si="39"/>
        <v>0.92538575450656335</v>
      </c>
      <c r="AP52" s="6">
        <f t="shared" si="40"/>
        <v>0.69678619363156946</v>
      </c>
      <c r="AQ52" s="6">
        <f t="shared" si="41"/>
        <v>0.50148004578579441</v>
      </c>
      <c r="AR52" s="6">
        <f t="shared" si="42"/>
        <v>0.56922084352353375</v>
      </c>
      <c r="AS52" s="6">
        <f t="shared" si="43"/>
        <v>0.66323732912587463</v>
      </c>
      <c r="AT52" s="6">
        <f t="shared" si="44"/>
        <v>1.3135516594993937</v>
      </c>
      <c r="AU52" s="6">
        <f t="shared" si="45"/>
        <v>0.74273552720233571</v>
      </c>
      <c r="AV52" s="6">
        <f t="shared" si="46"/>
        <v>0.71873608464100591</v>
      </c>
      <c r="AW52" s="6">
        <f t="shared" si="47"/>
        <v>0.99809388955451495</v>
      </c>
      <c r="AX52" s="6">
        <f t="shared" si="48"/>
        <v>0.86282446228018084</v>
      </c>
      <c r="AY52" s="6">
        <f t="shared" si="49"/>
        <v>0.85962106895382073</v>
      </c>
      <c r="AZ52" s="6">
        <f t="shared" si="50"/>
        <v>0.59517559767140216</v>
      </c>
      <c r="BA52" s="6">
        <f t="shared" si="51"/>
        <v>0.77880141876641018</v>
      </c>
      <c r="BB52" s="6">
        <f t="shared" si="52"/>
        <v>0.88000792127471583</v>
      </c>
      <c r="BC52" s="6">
        <f t="shared" si="53"/>
        <v>1.067610966833852</v>
      </c>
      <c r="BD52" s="6">
        <f t="shared" si="54"/>
        <v>1.0138117323276081</v>
      </c>
      <c r="BE52" s="6">
        <f t="shared" si="55"/>
        <v>0.71613145155791913</v>
      </c>
      <c r="BF52" s="6">
        <f t="shared" si="56"/>
        <v>1.1983521721367287</v>
      </c>
      <c r="BG52" s="6">
        <f t="shared" si="57"/>
        <v>0.7447535340474235</v>
      </c>
      <c r="BH52" s="6">
        <f t="shared" si="58"/>
        <v>0.89234968814742721</v>
      </c>
      <c r="BI52" s="6">
        <f t="shared" si="59"/>
        <v>1.1708090113097409</v>
      </c>
      <c r="BJ52" s="6">
        <f t="shared" si="60"/>
        <v>0.81094922151000859</v>
      </c>
      <c r="BK52" s="6">
        <f t="shared" si="61"/>
        <v>3.8661622858981566E-2</v>
      </c>
      <c r="BM52" s="3">
        <v>240</v>
      </c>
      <c r="BN52" s="6">
        <v>326.19</v>
      </c>
      <c r="BO52" s="6">
        <v>249.047</v>
      </c>
      <c r="BP52" s="6">
        <v>198.745</v>
      </c>
      <c r="BQ52" s="6">
        <v>252.881</v>
      </c>
      <c r="BR52" s="6">
        <v>344.15</v>
      </c>
      <c r="BS52" s="6">
        <v>306.11900000000003</v>
      </c>
      <c r="BT52" s="6">
        <v>97.465999999999994</v>
      </c>
      <c r="BU52" s="6">
        <v>362.66699999999997</v>
      </c>
      <c r="BV52" s="6">
        <v>250.821</v>
      </c>
      <c r="BW52" s="6">
        <v>298.024</v>
      </c>
      <c r="BX52" s="6">
        <v>138.73500000000001</v>
      </c>
      <c r="BY52" s="6">
        <v>159.86699999999999</v>
      </c>
      <c r="BZ52" s="6">
        <v>100.069</v>
      </c>
      <c r="CA52" s="6">
        <v>71.558000000000007</v>
      </c>
      <c r="CB52" s="6">
        <v>13.205</v>
      </c>
      <c r="CC52" s="6">
        <v>41.896000000000001</v>
      </c>
      <c r="CD52" s="6">
        <v>21.134</v>
      </c>
      <c r="CE52" s="6">
        <v>42.536000000000001</v>
      </c>
      <c r="CF52" s="6">
        <v>15.65</v>
      </c>
      <c r="CG52" s="6">
        <v>312.846</v>
      </c>
      <c r="CH52" s="6">
        <v>179.96600000000001</v>
      </c>
      <c r="CI52" s="6">
        <v>373.62400000000002</v>
      </c>
      <c r="CJ52" s="6">
        <v>265.86200000000002</v>
      </c>
      <c r="CL52" s="3">
        <v>240</v>
      </c>
      <c r="CM52" s="6">
        <f>BN52/D$9</f>
        <v>2.6641021243231324</v>
      </c>
      <c r="CN52" s="6">
        <f>BO52/E$9</f>
        <v>1.7112986236609382</v>
      </c>
      <c r="CO52" s="6">
        <f>BP52/F$9</f>
        <v>0.94527942925089181</v>
      </c>
      <c r="CP52" s="6">
        <f>BQ52/G$9</f>
        <v>1.0865946512667148</v>
      </c>
      <c r="CQ52" s="6">
        <f>BR52/H$9</f>
        <v>1.8313546649922041</v>
      </c>
      <c r="CR52" s="6">
        <f>BS52/I$9</f>
        <v>1.5734640274272558</v>
      </c>
      <c r="CS52" s="6">
        <f>BT52/J$9</f>
        <v>0.54391330066854915</v>
      </c>
      <c r="CT52" s="6">
        <f>BU52/K$9</f>
        <v>1.6575880288127536</v>
      </c>
      <c r="CU52" s="6">
        <f>BV52/L$9</f>
        <v>1.3253701531340161</v>
      </c>
      <c r="CV52" s="6">
        <f>BW52/M$9</f>
        <v>0.85070234381021159</v>
      </c>
      <c r="CW52" s="6">
        <f>BX52/N$9</f>
        <v>1.040788308901859</v>
      </c>
      <c r="CX52" s="6">
        <f>BY52/O$9</f>
        <v>1.0337609766822291</v>
      </c>
      <c r="CY52" s="6">
        <f>BZ52/P$9</f>
        <v>2.2068364759069357</v>
      </c>
      <c r="CZ52" s="6">
        <f>CA52/Q$9</f>
        <v>0.38265082403773143</v>
      </c>
      <c r="DA52" s="6">
        <f>CB52/R$9</f>
        <v>0.11760148193007143</v>
      </c>
      <c r="DB52" s="6">
        <f>CC52/S$9</f>
        <v>1.1408343317721383</v>
      </c>
      <c r="DC52" s="6">
        <f>CD52/T$9</f>
        <v>0.29195043445827407</v>
      </c>
      <c r="DD52" s="6">
        <f>CE52/U$9</f>
        <v>1.0305761496341523</v>
      </c>
      <c r="DE52" s="6">
        <f>CF52/V$9</f>
        <v>9.62052706964278E-2</v>
      </c>
      <c r="DF52" s="6">
        <f>CG52/W$9</f>
        <v>2.8821778985674142</v>
      </c>
      <c r="DG52" s="6">
        <f>CH52/X$9</f>
        <v>2.7414617798494958</v>
      </c>
      <c r="DH52" s="6">
        <f>CI52/Y$9</f>
        <v>3.7034276311876777</v>
      </c>
      <c r="DI52" s="6">
        <f>CJ52/Z$9</f>
        <v>4.5166233457350122</v>
      </c>
      <c r="DJ52" s="6">
        <f t="shared" si="62"/>
        <v>1.5380244459437429</v>
      </c>
      <c r="DK52" s="6">
        <f t="shared" si="63"/>
        <v>0.23784630873302684</v>
      </c>
    </row>
    <row r="54" spans="2:115" ht="18" x14ac:dyDescent="0.3">
      <c r="B54" s="2" t="s">
        <v>234</v>
      </c>
      <c r="C54" s="34" t="s">
        <v>108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8"/>
      <c r="Q54" s="34" t="s">
        <v>107</v>
      </c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8"/>
      <c r="AE54" s="55" t="s">
        <v>106</v>
      </c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8"/>
      <c r="AT54" s="55" t="s">
        <v>105</v>
      </c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</row>
    <row r="55" spans="2:115" x14ac:dyDescent="0.3">
      <c r="C55" s="6" t="s">
        <v>0</v>
      </c>
      <c r="D55" s="6" t="s">
        <v>3</v>
      </c>
      <c r="E55" s="6" t="s">
        <v>4</v>
      </c>
      <c r="F55" s="6" t="s">
        <v>5</v>
      </c>
      <c r="G55" s="6" t="s">
        <v>65</v>
      </c>
      <c r="H55" s="6" t="s">
        <v>7</v>
      </c>
      <c r="I55" s="6" t="s">
        <v>8</v>
      </c>
      <c r="J55" s="6" t="s">
        <v>9</v>
      </c>
      <c r="K55" s="6" t="s">
        <v>10</v>
      </c>
      <c r="L55" s="6" t="s">
        <v>11</v>
      </c>
      <c r="M55" s="6" t="s">
        <v>12</v>
      </c>
      <c r="N55" s="3" t="s">
        <v>1</v>
      </c>
      <c r="O55" s="3" t="s">
        <v>2</v>
      </c>
      <c r="P55" s="8"/>
      <c r="Q55" s="6" t="s">
        <v>0</v>
      </c>
      <c r="R55" s="6" t="s">
        <v>3</v>
      </c>
      <c r="S55" s="6" t="s">
        <v>4</v>
      </c>
      <c r="T55" s="6" t="s">
        <v>5</v>
      </c>
      <c r="U55" s="6" t="s">
        <v>65</v>
      </c>
      <c r="V55" s="6" t="s">
        <v>7</v>
      </c>
      <c r="W55" s="6" t="s">
        <v>8</v>
      </c>
      <c r="X55" s="6" t="s">
        <v>9</v>
      </c>
      <c r="Y55" s="6" t="s">
        <v>10</v>
      </c>
      <c r="Z55" s="6" t="s">
        <v>11</v>
      </c>
      <c r="AA55" s="6" t="s">
        <v>12</v>
      </c>
      <c r="AB55" s="3" t="s">
        <v>1</v>
      </c>
      <c r="AC55" s="3" t="s">
        <v>2</v>
      </c>
      <c r="AD55" s="8"/>
      <c r="AE55" s="6" t="s">
        <v>0</v>
      </c>
      <c r="AF55" s="6" t="s">
        <v>3</v>
      </c>
      <c r="AG55" s="6" t="s">
        <v>4</v>
      </c>
      <c r="AH55" s="6" t="s">
        <v>5</v>
      </c>
      <c r="AI55" s="6" t="s">
        <v>65</v>
      </c>
      <c r="AJ55" s="6" t="s">
        <v>7</v>
      </c>
      <c r="AK55" s="6" t="s">
        <v>8</v>
      </c>
      <c r="AL55" s="6" t="s">
        <v>9</v>
      </c>
      <c r="AM55" s="6" t="s">
        <v>10</v>
      </c>
      <c r="AN55" s="6" t="s">
        <v>11</v>
      </c>
      <c r="AO55" s="6" t="s">
        <v>12</v>
      </c>
      <c r="AP55" s="6" t="s">
        <v>50</v>
      </c>
      <c r="AQ55" s="3" t="s">
        <v>1</v>
      </c>
      <c r="AR55" s="3" t="s">
        <v>2</v>
      </c>
      <c r="AS55" s="8"/>
      <c r="AT55" s="6" t="s">
        <v>0</v>
      </c>
      <c r="AU55" s="6" t="s">
        <v>3</v>
      </c>
      <c r="AV55" s="6" t="s">
        <v>4</v>
      </c>
      <c r="AW55" s="6" t="s">
        <v>5</v>
      </c>
      <c r="AX55" s="6" t="s">
        <v>65</v>
      </c>
      <c r="AY55" s="6" t="s">
        <v>7</v>
      </c>
      <c r="AZ55" s="6" t="s">
        <v>8</v>
      </c>
      <c r="BA55" s="6" t="s">
        <v>9</v>
      </c>
      <c r="BB55" s="6" t="s">
        <v>10</v>
      </c>
      <c r="BC55" s="6" t="s">
        <v>11</v>
      </c>
      <c r="BD55" s="6" t="s">
        <v>12</v>
      </c>
      <c r="BE55" s="6" t="s">
        <v>50</v>
      </c>
      <c r="BF55" s="3" t="s">
        <v>1</v>
      </c>
      <c r="BG55" s="3" t="s">
        <v>2</v>
      </c>
    </row>
    <row r="56" spans="2:115" x14ac:dyDescent="0.3">
      <c r="C56" s="6">
        <v>0</v>
      </c>
      <c r="D56" s="6">
        <v>2.6230000000000002</v>
      </c>
      <c r="E56" s="6">
        <v>1.7965</v>
      </c>
      <c r="F56" s="6">
        <v>0.43566666666666665</v>
      </c>
      <c r="G56" s="6">
        <v>3.5403333333333333</v>
      </c>
      <c r="H56" s="6">
        <v>1.2193333333333334</v>
      </c>
      <c r="I56" s="6">
        <v>0.72399999999999998</v>
      </c>
      <c r="J56" s="6">
        <v>0.56499999999999995</v>
      </c>
      <c r="K56" s="6">
        <v>0.82</v>
      </c>
      <c r="L56" s="6">
        <v>0.90250000000000008</v>
      </c>
      <c r="M56" s="6">
        <v>0.77249999999999996</v>
      </c>
      <c r="N56" s="6">
        <f>AVERAGE(D56:M56)</f>
        <v>1.3398833333333333</v>
      </c>
      <c r="O56" s="6">
        <f>STDEV(D56:M56)/SQRT(10)</f>
        <v>0.32132141426526828</v>
      </c>
      <c r="P56" s="8"/>
      <c r="Q56" s="6">
        <v>0</v>
      </c>
      <c r="R56" s="6">
        <v>0.89824999999999999</v>
      </c>
      <c r="S56" s="6">
        <v>0.92616666666666669</v>
      </c>
      <c r="T56" s="6">
        <v>0.83499999999999996</v>
      </c>
      <c r="U56" s="6">
        <v>2.0377142857142858</v>
      </c>
      <c r="V56" s="6">
        <v>2.4089999999999998</v>
      </c>
      <c r="W56" s="6">
        <v>2.3030000000000004</v>
      </c>
      <c r="X56" s="6">
        <v>0.77349999999999997</v>
      </c>
      <c r="Y56" s="6">
        <v>0.70733333333333348</v>
      </c>
      <c r="Z56" s="6">
        <v>0.81516666666666671</v>
      </c>
      <c r="AA56" s="6">
        <v>2.5636249999999996</v>
      </c>
      <c r="AB56" s="6">
        <f>AVERAGE(R56:AA56)</f>
        <v>1.4268755952380952</v>
      </c>
      <c r="AC56" s="6">
        <f>STDEV(R56:AA56)/SQRT(10)</f>
        <v>0.24937221519028163</v>
      </c>
      <c r="AD56" s="8"/>
      <c r="AE56" s="6">
        <v>0</v>
      </c>
      <c r="AF56" s="6">
        <v>0.67849999999999999</v>
      </c>
      <c r="AG56" s="6">
        <v>0.78800000000000003</v>
      </c>
      <c r="AH56" s="6">
        <v>1.5760000000000001</v>
      </c>
      <c r="AI56" s="6">
        <v>1.3325</v>
      </c>
      <c r="AJ56" s="6">
        <v>1.2625000000000002</v>
      </c>
      <c r="AK56" s="6">
        <v>1.4300000000000002</v>
      </c>
      <c r="AL56" s="6">
        <v>1.1779999999999999</v>
      </c>
      <c r="AM56" s="6">
        <v>1.0489999999999999</v>
      </c>
      <c r="AN56" s="6">
        <v>0.751</v>
      </c>
      <c r="AO56" s="6">
        <v>1.1779999999999999</v>
      </c>
      <c r="AP56" s="6">
        <v>0.91849999999999998</v>
      </c>
      <c r="AQ56" s="6">
        <f>AVERAGE(AF56:AP56)</f>
        <v>1.1038181818181816</v>
      </c>
      <c r="AR56" s="6">
        <f>STDEV(AF56:AP56)/SQRT(11)</f>
        <v>8.8435730971122381E-2</v>
      </c>
      <c r="AS56" s="8"/>
      <c r="AT56" s="6">
        <v>0</v>
      </c>
      <c r="AU56" s="6">
        <v>1.6643999999999999</v>
      </c>
      <c r="AV56" s="6">
        <v>2.1773999999999996</v>
      </c>
      <c r="AW56" s="6">
        <v>1.8985714285714288</v>
      </c>
      <c r="AX56" s="6">
        <v>2.3228333333333335</v>
      </c>
      <c r="AY56" s="6">
        <v>1.389</v>
      </c>
      <c r="AZ56" s="6">
        <v>1.665142857142857</v>
      </c>
      <c r="BA56" s="6">
        <v>1.1448</v>
      </c>
      <c r="BB56" s="6">
        <v>1.3809999999999998</v>
      </c>
      <c r="BC56" s="6">
        <v>1.2407999999999999</v>
      </c>
      <c r="BD56" s="6">
        <v>0.95100000000000007</v>
      </c>
      <c r="BE56" s="6">
        <v>0.91216666666666679</v>
      </c>
      <c r="BF56" s="6">
        <f>AVERAGE(AU56:BE56)</f>
        <v>1.5224649350649351</v>
      </c>
      <c r="BG56" s="6">
        <f>STDEV(AU56:BE56)/SQRT(11)</f>
        <v>0.14175252002822655</v>
      </c>
    </row>
    <row r="57" spans="2:115" x14ac:dyDescent="0.3">
      <c r="C57" s="6">
        <v>0.5</v>
      </c>
      <c r="D57" s="6">
        <v>2.657</v>
      </c>
      <c r="E57" s="6">
        <v>2.6025</v>
      </c>
      <c r="F57" s="6">
        <v>0.91066666666666662</v>
      </c>
      <c r="G57" s="6">
        <v>2.7493333333333339</v>
      </c>
      <c r="H57" s="6">
        <v>1.4846666666666668</v>
      </c>
      <c r="I57" s="6">
        <v>0.88100000000000001</v>
      </c>
      <c r="J57" s="6">
        <v>0.751</v>
      </c>
      <c r="K57" s="6">
        <v>9.5340000000000007</v>
      </c>
      <c r="L57" s="6">
        <v>2.4820000000000002</v>
      </c>
      <c r="M57" s="6">
        <v>2.0235000000000003</v>
      </c>
      <c r="N57" s="6">
        <f>AVERAGE(D57:M57)</f>
        <v>2.607566666666667</v>
      </c>
      <c r="O57" s="6">
        <f>STDEV(D57:M57)/SQRT(10)</f>
        <v>0.80913666580536148</v>
      </c>
      <c r="P57" s="8"/>
      <c r="Q57" s="6">
        <v>0.5</v>
      </c>
      <c r="R57" s="6">
        <v>1.318125</v>
      </c>
      <c r="S57" s="6">
        <v>1.2753333333333334</v>
      </c>
      <c r="T57" s="6">
        <v>0.99119999999999986</v>
      </c>
      <c r="U57" s="6">
        <v>1.9845714285714287</v>
      </c>
      <c r="V57" s="6">
        <v>2.3671666666666664</v>
      </c>
      <c r="W57" s="6">
        <v>4.5071666666666665</v>
      </c>
      <c r="X57" s="6">
        <v>0.72016666666666662</v>
      </c>
      <c r="Y57" s="6">
        <v>0.751</v>
      </c>
      <c r="Z57" s="6">
        <v>0.90116666666666667</v>
      </c>
      <c r="AA57" s="6">
        <v>3.0532500000000002</v>
      </c>
      <c r="AB57" s="6">
        <f>AVERAGE(R57:AA57)</f>
        <v>1.7869146428571425</v>
      </c>
      <c r="AC57" s="6">
        <f>STDEV(R57:AA57)/SQRT(10)</f>
        <v>0.38714622206808558</v>
      </c>
      <c r="AD57" s="8"/>
      <c r="AE57" s="6">
        <v>0.5</v>
      </c>
      <c r="AF57" s="6">
        <v>0.73049999999999993</v>
      </c>
      <c r="AG57" s="6">
        <v>2.9055</v>
      </c>
      <c r="AH57" s="6">
        <v>1.738</v>
      </c>
      <c r="AI57" s="6">
        <v>1.222</v>
      </c>
      <c r="AJ57" s="6">
        <v>1.8205</v>
      </c>
      <c r="AK57" s="6">
        <v>2.0069999999999997</v>
      </c>
      <c r="AL57" s="6">
        <v>1.8045</v>
      </c>
      <c r="AM57" s="6">
        <v>4.5199999999999996</v>
      </c>
      <c r="AN57" s="6">
        <v>1.0845</v>
      </c>
      <c r="AO57" s="6">
        <v>3.5074999999999998</v>
      </c>
      <c r="AP57" s="6">
        <v>1.8039999999999998</v>
      </c>
      <c r="AQ57" s="6">
        <f>AVERAGE(AF57:AP57)</f>
        <v>2.1039999999999996</v>
      </c>
      <c r="AR57" s="6">
        <f>STDEV(AF57:AP57)/SQRT(11)</f>
        <v>0.3378611132080489</v>
      </c>
      <c r="AS57" s="8"/>
      <c r="AT57" s="6">
        <v>0.5</v>
      </c>
      <c r="AU57" s="6">
        <v>1.8268</v>
      </c>
      <c r="AV57" s="6">
        <v>2.5544000000000002</v>
      </c>
      <c r="AW57" s="6">
        <v>1.8032857142857144</v>
      </c>
      <c r="AX57" s="6">
        <v>1.8183333333333331</v>
      </c>
      <c r="AY57" s="6">
        <v>1.5135000000000003</v>
      </c>
      <c r="AZ57" s="6">
        <v>2.0582857142857143</v>
      </c>
      <c r="BA57" s="6">
        <v>1.169</v>
      </c>
      <c r="BB57" s="6">
        <v>1.6019999999999999</v>
      </c>
      <c r="BC57" s="6">
        <v>0.88360000000000005</v>
      </c>
      <c r="BD57" s="6">
        <v>1.0787500000000001</v>
      </c>
      <c r="BE57" s="6">
        <v>0.78883333333333339</v>
      </c>
      <c r="BF57" s="6">
        <f>AVERAGE(AU57:BE57)</f>
        <v>1.5542534632034632</v>
      </c>
      <c r="BG57" s="6">
        <f>STDEV(AU57:BE57)/SQRT(11)</f>
        <v>0.16165301936524223</v>
      </c>
    </row>
    <row r="58" spans="2:115" x14ac:dyDescent="0.3">
      <c r="C58" s="6">
        <v>1.0009999999999999</v>
      </c>
      <c r="D58" s="6">
        <v>6.4994999999999994</v>
      </c>
      <c r="E58" s="6">
        <v>8.6859999999999999</v>
      </c>
      <c r="F58" s="6">
        <v>4.5856666666666666</v>
      </c>
      <c r="G58" s="6">
        <v>6.5986666666666665</v>
      </c>
      <c r="H58" s="6">
        <v>3.718</v>
      </c>
      <c r="I58" s="6">
        <v>1.7994999999999999</v>
      </c>
      <c r="J58" s="6">
        <v>0.86899999999999999</v>
      </c>
      <c r="K58" s="6">
        <v>21.928000000000001</v>
      </c>
      <c r="L58" s="6">
        <v>11.084999999999999</v>
      </c>
      <c r="M58" s="6">
        <v>4.8719999999999999</v>
      </c>
      <c r="N58" s="6">
        <f>AVERAGE(D58:M58)</f>
        <v>7.0641333333333325</v>
      </c>
      <c r="O58" s="6">
        <f>STDEV(D58:M58)/SQRT(10)</f>
        <v>1.9105226671267053</v>
      </c>
      <c r="P58" s="8"/>
      <c r="Q58" s="6">
        <v>1.0009999999999999</v>
      </c>
      <c r="R58" s="6">
        <v>1.7332500000000002</v>
      </c>
      <c r="S58" s="6">
        <v>1.5815000000000001</v>
      </c>
      <c r="T58" s="6">
        <v>1.8791999999999998</v>
      </c>
      <c r="U58" s="6">
        <v>2.8962857142857139</v>
      </c>
      <c r="V58" s="6">
        <v>2.6301666666666668</v>
      </c>
      <c r="W58" s="6">
        <v>5.3421666666666665</v>
      </c>
      <c r="X58" s="6">
        <v>0.623</v>
      </c>
      <c r="Y58" s="6">
        <v>1.1786666666666668</v>
      </c>
      <c r="Z58" s="6">
        <v>1.3905000000000001</v>
      </c>
      <c r="AA58" s="6">
        <v>2.8478749999999997</v>
      </c>
      <c r="AB58" s="6">
        <f>AVERAGE(R58:AA58)</f>
        <v>2.2102610714285715</v>
      </c>
      <c r="AC58" s="6">
        <f>STDEV(R58:AA58)/SQRT(10)</f>
        <v>0.41966135975165503</v>
      </c>
      <c r="AD58" s="8"/>
      <c r="AE58" s="6">
        <v>1.0009999999999999</v>
      </c>
      <c r="AF58" s="6">
        <v>1.1869999999999998</v>
      </c>
      <c r="AG58" s="6">
        <v>15.265000000000001</v>
      </c>
      <c r="AH58" s="6">
        <v>2.4079999999999999</v>
      </c>
      <c r="AI58" s="6">
        <v>2.6869999999999998</v>
      </c>
      <c r="AJ58" s="6">
        <v>9.839500000000001</v>
      </c>
      <c r="AK58" s="6">
        <v>4.9969999999999999</v>
      </c>
      <c r="AL58" s="6">
        <v>4.7285000000000004</v>
      </c>
      <c r="AM58" s="6">
        <v>22.015999999999998</v>
      </c>
      <c r="AN58" s="6">
        <v>7.3525000000000009</v>
      </c>
      <c r="AO58" s="6">
        <v>15.629000000000001</v>
      </c>
      <c r="AP58" s="6">
        <v>11.687000000000001</v>
      </c>
      <c r="AQ58" s="6">
        <f>AVERAGE(AF58:AP58)</f>
        <v>8.8905909090909105</v>
      </c>
      <c r="AR58" s="6">
        <f>STDEV(AF58:AP58)/SQRT(11)</f>
        <v>2.0039473702694681</v>
      </c>
      <c r="AS58" s="8"/>
      <c r="AT58" s="6">
        <v>1.0009999999999999</v>
      </c>
      <c r="AU58" s="6">
        <v>1.5298000000000003</v>
      </c>
      <c r="AV58" s="6">
        <v>2.9421999999999993</v>
      </c>
      <c r="AW58" s="6">
        <v>1.8457142857142859</v>
      </c>
      <c r="AX58" s="6">
        <v>1.9071666666666669</v>
      </c>
      <c r="AY58" s="6">
        <v>1.9684999999999999</v>
      </c>
      <c r="AZ58" s="6">
        <v>1.9335714285714285</v>
      </c>
      <c r="BA58" s="6">
        <v>1.1812</v>
      </c>
      <c r="BB58" s="6">
        <v>2.2004999999999999</v>
      </c>
      <c r="BC58" s="6">
        <v>1.3069999999999999</v>
      </c>
      <c r="BD58" s="6">
        <v>1.66025</v>
      </c>
      <c r="BE58" s="6">
        <v>1.0254999999999999</v>
      </c>
      <c r="BF58" s="6">
        <f>AVERAGE(AU58:BE58)</f>
        <v>1.7728547619047623</v>
      </c>
      <c r="BG58" s="6">
        <f>STDEV(AU58:BE58)/SQRT(11)</f>
        <v>0.16054097313118007</v>
      </c>
    </row>
    <row r="59" spans="2:115" x14ac:dyDescent="0.3">
      <c r="C59" s="6">
        <v>1.5009999999999999</v>
      </c>
      <c r="D59" s="6">
        <v>14.2685</v>
      </c>
      <c r="E59" s="6">
        <v>19.213000000000001</v>
      </c>
      <c r="F59" s="6">
        <v>6.1966666666666663</v>
      </c>
      <c r="G59" s="6">
        <v>12.433666666666667</v>
      </c>
      <c r="H59" s="6">
        <v>8.772333333333334</v>
      </c>
      <c r="I59" s="6">
        <v>2.0380000000000003</v>
      </c>
      <c r="J59" s="6">
        <v>0.99849999999999994</v>
      </c>
      <c r="K59" s="6">
        <v>35.455000000000005</v>
      </c>
      <c r="L59" s="6">
        <v>24.196000000000002</v>
      </c>
      <c r="M59" s="6">
        <v>8.161999999999999</v>
      </c>
      <c r="N59" s="6">
        <f>AVERAGE(D59:M59)</f>
        <v>13.173366666666666</v>
      </c>
      <c r="O59" s="6">
        <f>STDEV(D59:M59)/SQRT(10)</f>
        <v>3.3690985867014311</v>
      </c>
      <c r="P59" s="8"/>
      <c r="Q59" s="6">
        <v>1.5009999999999999</v>
      </c>
      <c r="R59" s="6">
        <v>2.7596250000000002</v>
      </c>
      <c r="S59" s="6">
        <v>2.4095</v>
      </c>
      <c r="T59" s="6">
        <v>2.6307999999999998</v>
      </c>
      <c r="U59" s="6">
        <v>3.5310000000000001</v>
      </c>
      <c r="V59" s="6">
        <v>3.1641666666666666</v>
      </c>
      <c r="W59" s="6">
        <v>4.6719999999999997</v>
      </c>
      <c r="X59" s="6">
        <v>0.79433333333333334</v>
      </c>
      <c r="Y59" s="6">
        <v>1.6881666666666666</v>
      </c>
      <c r="Z59" s="6">
        <v>2.6476666666666664</v>
      </c>
      <c r="AA59" s="6">
        <v>2.5823749999999999</v>
      </c>
      <c r="AB59" s="6">
        <f>AVERAGE(R59:AA59)</f>
        <v>2.6879633333333333</v>
      </c>
      <c r="AC59" s="6">
        <f>STDEV(R59:AA59)/SQRT(10)</f>
        <v>0.32588388301691879</v>
      </c>
      <c r="AD59" s="8"/>
      <c r="AE59" s="6">
        <v>1.5009999999999999</v>
      </c>
      <c r="AF59" s="6">
        <v>2.4299999999999997</v>
      </c>
      <c r="AG59" s="6">
        <v>29.854500000000002</v>
      </c>
      <c r="AH59" s="6">
        <v>4.0389999999999997</v>
      </c>
      <c r="AI59" s="6">
        <v>5.5949999999999998</v>
      </c>
      <c r="AJ59" s="6">
        <v>17.663</v>
      </c>
      <c r="AK59" s="6">
        <v>16.1845</v>
      </c>
      <c r="AL59" s="6">
        <v>12.823499999999999</v>
      </c>
      <c r="AM59" s="6">
        <v>48.162500000000001</v>
      </c>
      <c r="AN59" s="6">
        <v>19.7545</v>
      </c>
      <c r="AO59" s="6">
        <v>27.683999999999997</v>
      </c>
      <c r="AP59" s="6">
        <v>28.585999999999999</v>
      </c>
      <c r="AQ59" s="6">
        <f>AVERAGE(AF59:AP59)</f>
        <v>19.34331818181818</v>
      </c>
      <c r="AR59" s="6">
        <f>STDEV(AF59:AP59)/SQRT(11)</f>
        <v>4.1129526721149929</v>
      </c>
      <c r="AS59" s="8"/>
      <c r="AT59" s="6">
        <v>1.5009999999999999</v>
      </c>
      <c r="AU59" s="6">
        <v>2.1762000000000001</v>
      </c>
      <c r="AV59" s="6">
        <v>3.3521999999999998</v>
      </c>
      <c r="AW59" s="6">
        <v>2.0845714285714285</v>
      </c>
      <c r="AX59" s="6">
        <v>1.7371666666666667</v>
      </c>
      <c r="AY59" s="6">
        <v>3.4111666666666665</v>
      </c>
      <c r="AZ59" s="6">
        <v>2.9805714285714289</v>
      </c>
      <c r="BA59" s="6">
        <v>1.6689999999999998</v>
      </c>
      <c r="BB59" s="6">
        <v>3.1020000000000003</v>
      </c>
      <c r="BC59" s="6">
        <v>1.5652000000000001</v>
      </c>
      <c r="BD59" s="6">
        <v>2.1432500000000001</v>
      </c>
      <c r="BE59" s="6">
        <v>0.99483333333333335</v>
      </c>
      <c r="BF59" s="6">
        <f>AVERAGE(AU59:BE59)</f>
        <v>2.2923781385281385</v>
      </c>
      <c r="BG59" s="6">
        <f>STDEV(AU59:BE59)/SQRT(11)</f>
        <v>0.24294029477481721</v>
      </c>
    </row>
    <row r="60" spans="2:115" x14ac:dyDescent="0.3">
      <c r="C60" s="6">
        <v>2.0009999999999999</v>
      </c>
      <c r="D60" s="6">
        <v>19.8</v>
      </c>
      <c r="E60" s="6">
        <v>30.212499999999999</v>
      </c>
      <c r="F60" s="6">
        <v>6.7739999999999982</v>
      </c>
      <c r="G60" s="6">
        <v>19.873999999999999</v>
      </c>
      <c r="H60" s="6">
        <v>13.936</v>
      </c>
      <c r="I60" s="6">
        <v>2.3214999999999999</v>
      </c>
      <c r="J60" s="6">
        <v>0.92100000000000004</v>
      </c>
      <c r="K60" s="6">
        <v>45.376666666666665</v>
      </c>
      <c r="L60" s="6">
        <v>38.194499999999998</v>
      </c>
      <c r="M60" s="6">
        <v>11.776</v>
      </c>
      <c r="N60" s="6">
        <f>AVERAGE(D60:M60)</f>
        <v>18.918616666666669</v>
      </c>
      <c r="O60" s="6">
        <f>STDEV(D60:M60)/SQRT(10)</f>
        <v>4.7417098717715254</v>
      </c>
      <c r="P60" s="8"/>
      <c r="Q60" s="6">
        <v>2.0009999999999999</v>
      </c>
      <c r="R60" s="6">
        <v>2.3158750000000001</v>
      </c>
      <c r="S60" s="6">
        <v>3.7536666666666672</v>
      </c>
      <c r="T60" s="6">
        <v>3.2222</v>
      </c>
      <c r="U60" s="6">
        <v>3.963714285714286</v>
      </c>
      <c r="V60" s="6">
        <v>3.6371666666666669</v>
      </c>
      <c r="W60" s="6">
        <v>6.1153333333333331</v>
      </c>
      <c r="X60" s="6">
        <v>0.6828333333333334</v>
      </c>
      <c r="Y60" s="6">
        <v>2.6836666666666669</v>
      </c>
      <c r="Z60" s="6">
        <v>4.0458333333333334</v>
      </c>
      <c r="AA60" s="6">
        <v>3.2011249999999993</v>
      </c>
      <c r="AB60" s="6">
        <f>AVERAGE(R60:AA60)</f>
        <v>3.3621414285714288</v>
      </c>
      <c r="AC60" s="6">
        <f>STDEV(R60:AA60)/SQRT(10)</f>
        <v>0.43991822833839805</v>
      </c>
      <c r="AD60" s="8"/>
      <c r="AE60" s="6">
        <v>2.0009999999999999</v>
      </c>
      <c r="AF60" s="6">
        <v>3.8334999999999999</v>
      </c>
      <c r="AG60" s="6">
        <v>41.257999999999996</v>
      </c>
      <c r="AH60" s="6">
        <v>6.1215000000000002</v>
      </c>
      <c r="AI60" s="6">
        <v>10.690000000000001</v>
      </c>
      <c r="AJ60" s="6">
        <v>25.941000000000003</v>
      </c>
      <c r="AK60" s="6">
        <v>24.686</v>
      </c>
      <c r="AL60" s="6">
        <v>24.740000000000002</v>
      </c>
      <c r="AM60" s="6">
        <v>70.093499999999992</v>
      </c>
      <c r="AN60" s="6">
        <v>42.628</v>
      </c>
      <c r="AO60" s="6">
        <v>40.603999999999999</v>
      </c>
      <c r="AP60" s="6">
        <v>49.126999999999995</v>
      </c>
      <c r="AQ60" s="6">
        <f>AVERAGE(AF60:AP60)</f>
        <v>30.883863636363632</v>
      </c>
      <c r="AR60" s="6">
        <f>STDEV(AF60:AP60)/SQRT(11)</f>
        <v>6.0779164585971364</v>
      </c>
      <c r="AS60" s="8"/>
      <c r="AT60" s="6">
        <v>2.0009999999999999</v>
      </c>
      <c r="AU60" s="6">
        <v>1.8744000000000001</v>
      </c>
      <c r="AV60" s="6">
        <v>3.1464000000000003</v>
      </c>
      <c r="AW60" s="6">
        <v>1.9895714285714285</v>
      </c>
      <c r="AX60" s="6">
        <v>2.5478333333333336</v>
      </c>
      <c r="AY60" s="6">
        <v>4.9099999999999993</v>
      </c>
      <c r="AZ60" s="6">
        <v>3.4085714285714284</v>
      </c>
      <c r="BA60" s="6">
        <v>2.6766000000000001</v>
      </c>
      <c r="BB60" s="6">
        <v>3.9830000000000005</v>
      </c>
      <c r="BC60" s="6">
        <v>2.0667999999999997</v>
      </c>
      <c r="BD60" s="6">
        <v>2.8115000000000001</v>
      </c>
      <c r="BE60" s="6">
        <v>1.5199999999999998</v>
      </c>
      <c r="BF60" s="6">
        <f>AVERAGE(AU60:BE60)</f>
        <v>2.8122432900432899</v>
      </c>
      <c r="BG60" s="6">
        <f>STDEV(AU60:BE60)/SQRT(11)</f>
        <v>0.30314641183873647</v>
      </c>
    </row>
    <row r="61" spans="2:115" x14ac:dyDescent="0.3">
      <c r="C61" s="6">
        <v>2.5009999999999999</v>
      </c>
      <c r="D61" s="6">
        <v>24.863999999999997</v>
      </c>
      <c r="E61" s="6">
        <v>43.807000000000002</v>
      </c>
      <c r="F61" s="6">
        <v>7.6306666666666674</v>
      </c>
      <c r="G61" s="6">
        <v>29.913333333333338</v>
      </c>
      <c r="H61" s="6">
        <v>20.403333333333332</v>
      </c>
      <c r="I61" s="6">
        <v>2.3304999999999998</v>
      </c>
      <c r="J61" s="6">
        <v>1.3045</v>
      </c>
      <c r="K61" s="6">
        <v>52.015000000000008</v>
      </c>
      <c r="L61" s="6">
        <v>52.938000000000002</v>
      </c>
      <c r="M61" s="6">
        <v>13.952500000000001</v>
      </c>
      <c r="N61" s="6">
        <f>AVERAGE(D61:M61)</f>
        <v>24.915883333333333</v>
      </c>
      <c r="O61" s="6">
        <f>STDEV(D61:M61)/SQRT(10)</f>
        <v>6.1539392929761503</v>
      </c>
      <c r="P61" s="8"/>
      <c r="Q61" s="6">
        <v>2.5009999999999999</v>
      </c>
      <c r="R61" s="6">
        <v>3.3450000000000002</v>
      </c>
      <c r="S61" s="6">
        <v>4.3790000000000004</v>
      </c>
      <c r="T61" s="6">
        <v>7.0915999999999997</v>
      </c>
      <c r="U61" s="6">
        <v>5.8304285714285706</v>
      </c>
      <c r="V61" s="6">
        <v>4.1870000000000003</v>
      </c>
      <c r="W61" s="6">
        <v>7.738500000000001</v>
      </c>
      <c r="X61" s="6">
        <v>0.79816666666666658</v>
      </c>
      <c r="Y61" s="6">
        <v>3.1300000000000003</v>
      </c>
      <c r="Z61" s="6">
        <v>6.7414999999999994</v>
      </c>
      <c r="AA61" s="6">
        <v>4.3661249999999994</v>
      </c>
      <c r="AB61" s="6">
        <f>AVERAGE(R61:AA61)</f>
        <v>4.7607320238095241</v>
      </c>
      <c r="AC61" s="6">
        <f>STDEV(R61:AA61)/SQRT(10)</f>
        <v>0.66969189354075453</v>
      </c>
      <c r="AD61" s="8"/>
      <c r="AE61" s="6">
        <v>2.5009999999999999</v>
      </c>
      <c r="AF61" s="6">
        <v>5.2195</v>
      </c>
      <c r="AG61" s="6">
        <v>48.620000000000005</v>
      </c>
      <c r="AH61" s="6">
        <v>9.9644999999999992</v>
      </c>
      <c r="AI61" s="6">
        <v>16.441500000000001</v>
      </c>
      <c r="AJ61" s="6">
        <v>35.856999999999999</v>
      </c>
      <c r="AK61" s="6">
        <v>32.18</v>
      </c>
      <c r="AL61" s="6">
        <v>38.521999999999998</v>
      </c>
      <c r="AM61" s="6">
        <v>94.367999999999995</v>
      </c>
      <c r="AN61" s="6">
        <v>63.486000000000004</v>
      </c>
      <c r="AO61" s="6">
        <v>53.399500000000003</v>
      </c>
      <c r="AP61" s="6">
        <v>68.686000000000007</v>
      </c>
      <c r="AQ61" s="6">
        <f>AVERAGE(AF61:AP61)</f>
        <v>42.431272727272727</v>
      </c>
      <c r="AR61" s="6">
        <f>STDEV(AF61:AP61)/SQRT(11)</f>
        <v>8.1276777149451807</v>
      </c>
      <c r="AS61" s="8"/>
      <c r="AT61" s="6">
        <v>2.5009999999999999</v>
      </c>
      <c r="AU61" s="6">
        <v>2.3807999999999998</v>
      </c>
      <c r="AV61" s="6">
        <v>3.4221999999999992</v>
      </c>
      <c r="AW61" s="6">
        <v>2.2600000000000002</v>
      </c>
      <c r="AX61" s="6">
        <v>2.4683333333333328</v>
      </c>
      <c r="AY61" s="6">
        <v>5.4818333333333342</v>
      </c>
      <c r="AZ61" s="6">
        <v>4.2241428571428568</v>
      </c>
      <c r="BA61" s="6">
        <v>3.5911999999999997</v>
      </c>
      <c r="BB61" s="6">
        <v>4.9982500000000005</v>
      </c>
      <c r="BC61" s="6">
        <v>2.0615999999999999</v>
      </c>
      <c r="BD61" s="6">
        <v>3.5687500000000001</v>
      </c>
      <c r="BE61" s="6">
        <v>1.8641666666666667</v>
      </c>
      <c r="BF61" s="6">
        <f>AVERAGE(AU61:BE61)</f>
        <v>3.3019341991341991</v>
      </c>
      <c r="BG61" s="6">
        <f>STDEV(AU61:BE61)/SQRT(11)</f>
        <v>0.36784205445740592</v>
      </c>
    </row>
    <row r="62" spans="2:115" x14ac:dyDescent="0.3">
      <c r="C62" s="6">
        <v>3.0009999999999999</v>
      </c>
      <c r="D62" s="6">
        <v>29.033000000000001</v>
      </c>
      <c r="E62" s="6">
        <v>58.117999999999995</v>
      </c>
      <c r="F62" s="6">
        <v>8.5409999999999986</v>
      </c>
      <c r="G62" s="6">
        <v>41.761666666666663</v>
      </c>
      <c r="H62" s="6">
        <v>25.651</v>
      </c>
      <c r="I62" s="6">
        <v>2.3214999999999999</v>
      </c>
      <c r="J62" s="6">
        <v>1.8105</v>
      </c>
      <c r="K62" s="6">
        <v>55.620000000000005</v>
      </c>
      <c r="L62" s="6">
        <v>58.999499999999998</v>
      </c>
      <c r="M62" s="6">
        <v>16.7805</v>
      </c>
      <c r="N62" s="6">
        <f>AVERAGE(D62:M62)</f>
        <v>29.863666666666667</v>
      </c>
      <c r="O62" s="6">
        <f>STDEV(D62:M62)/SQRT(10)</f>
        <v>7.181742502113722</v>
      </c>
      <c r="P62" s="8"/>
      <c r="Q62" s="6">
        <v>3.0009999999999999</v>
      </c>
      <c r="R62" s="6">
        <v>5.2062500000000007</v>
      </c>
      <c r="S62" s="6">
        <v>7.5788333333333329</v>
      </c>
      <c r="T62" s="6">
        <v>9.5533999999999999</v>
      </c>
      <c r="U62" s="6">
        <v>8.8232857142857153</v>
      </c>
      <c r="V62" s="6">
        <v>4.8556666666666661</v>
      </c>
      <c r="W62" s="6">
        <v>9.4689999999999994</v>
      </c>
      <c r="X62" s="6">
        <v>0.8198333333333333</v>
      </c>
      <c r="Y62" s="6">
        <v>3.6163333333333334</v>
      </c>
      <c r="Z62" s="6">
        <v>9.2159999999999993</v>
      </c>
      <c r="AA62" s="6">
        <v>5.056375000000001</v>
      </c>
      <c r="AB62" s="6">
        <f>AVERAGE(R62:AA62)</f>
        <v>6.419497738095238</v>
      </c>
      <c r="AC62" s="6">
        <f>STDEV(R62:AA62)/SQRT(10)</f>
        <v>0.9372127791689866</v>
      </c>
      <c r="AD62" s="8"/>
      <c r="AE62" s="6">
        <v>3.0009999999999999</v>
      </c>
      <c r="AF62" s="6">
        <v>7.1545000000000005</v>
      </c>
      <c r="AG62" s="6">
        <v>55.536000000000001</v>
      </c>
      <c r="AH62" s="6">
        <v>14.019500000000001</v>
      </c>
      <c r="AI62" s="6">
        <v>22.905000000000001</v>
      </c>
      <c r="AJ62" s="6">
        <v>48.531999999999996</v>
      </c>
      <c r="AK62" s="6">
        <v>39.83</v>
      </c>
      <c r="AL62" s="6">
        <v>50.930500000000002</v>
      </c>
      <c r="AM62" s="6">
        <v>119.5705</v>
      </c>
      <c r="AN62" s="6">
        <v>68.222999999999999</v>
      </c>
      <c r="AO62" s="6">
        <v>66.0505</v>
      </c>
      <c r="AP62" s="6">
        <v>87.33</v>
      </c>
      <c r="AQ62" s="6">
        <f>AVERAGE(AF62:AP62)</f>
        <v>52.734681818181819</v>
      </c>
      <c r="AR62" s="6">
        <f>STDEV(AF62:AP62)/SQRT(11)</f>
        <v>9.8823008197559261</v>
      </c>
      <c r="AS62" s="8"/>
      <c r="AT62" s="6">
        <v>3.0009999999999999</v>
      </c>
      <c r="AU62" s="6">
        <v>3.1521999999999997</v>
      </c>
      <c r="AV62" s="6">
        <v>3.7938000000000001</v>
      </c>
      <c r="AW62" s="6">
        <v>2.5781428571428573</v>
      </c>
      <c r="AX62" s="6">
        <v>2.9526666666666661</v>
      </c>
      <c r="AY62" s="6">
        <v>5.7321666666666671</v>
      </c>
      <c r="AZ62" s="6">
        <v>4.3632857142857144</v>
      </c>
      <c r="BA62" s="6">
        <v>4.0494000000000003</v>
      </c>
      <c r="BB62" s="6">
        <v>7.7504999999999988</v>
      </c>
      <c r="BC62" s="6">
        <v>2.4380000000000002</v>
      </c>
      <c r="BD62" s="6">
        <v>3.6379999999999999</v>
      </c>
      <c r="BE62" s="6">
        <v>2.4585000000000004</v>
      </c>
      <c r="BF62" s="6">
        <f>AVERAGE(AU62:BE62)</f>
        <v>3.9006056277056271</v>
      </c>
      <c r="BG62" s="6">
        <f>STDEV(AU62:BE62)/SQRT(11)</f>
        <v>0.48541805041389097</v>
      </c>
    </row>
    <row r="63" spans="2:115" x14ac:dyDescent="0.3">
      <c r="C63" s="6">
        <v>3.5019999999999998</v>
      </c>
      <c r="D63" s="6">
        <v>37.335000000000001</v>
      </c>
      <c r="E63" s="6">
        <v>73.978499999999997</v>
      </c>
      <c r="F63" s="6">
        <v>10.136000000000001</v>
      </c>
      <c r="G63" s="6">
        <v>50.393666666666661</v>
      </c>
      <c r="H63" s="6">
        <v>31.363333333333333</v>
      </c>
      <c r="I63" s="6">
        <v>2.3289999999999997</v>
      </c>
      <c r="J63" s="6">
        <v>2.0365000000000002</v>
      </c>
      <c r="K63" s="6">
        <v>60.533333333333331</v>
      </c>
      <c r="L63" s="6">
        <v>61.153500000000001</v>
      </c>
      <c r="M63" s="6">
        <v>20.296500000000002</v>
      </c>
      <c r="N63" s="6">
        <f>AVERAGE(D63:M63)</f>
        <v>34.955533333333328</v>
      </c>
      <c r="O63" s="6">
        <f>STDEV(D63:M63)/SQRT(10)</f>
        <v>8.2322542391063216</v>
      </c>
      <c r="P63" s="8"/>
      <c r="Q63" s="6">
        <v>3.5019999999999998</v>
      </c>
      <c r="R63" s="6">
        <v>5.251125</v>
      </c>
      <c r="S63" s="6">
        <v>8.0548333333333328</v>
      </c>
      <c r="T63" s="6">
        <v>10.4382</v>
      </c>
      <c r="U63" s="6">
        <v>11.195285714285715</v>
      </c>
      <c r="V63" s="6">
        <v>6.4856666666666669</v>
      </c>
      <c r="W63" s="6">
        <v>7.7896666666666663</v>
      </c>
      <c r="X63" s="6">
        <v>1.0980000000000001</v>
      </c>
      <c r="Y63" s="6">
        <v>4.9418333333333333</v>
      </c>
      <c r="Z63" s="6">
        <v>9.0658333333333339</v>
      </c>
      <c r="AA63" s="6">
        <v>5.4392499999999995</v>
      </c>
      <c r="AB63" s="6">
        <f>AVERAGE(R63:AA63)</f>
        <v>6.975969404761905</v>
      </c>
      <c r="AC63" s="6">
        <f>STDEV(R63:AA63)/SQRT(10)</f>
        <v>0.94427207749180486</v>
      </c>
      <c r="AD63" s="8"/>
      <c r="AE63" s="6">
        <v>3.5019999999999998</v>
      </c>
      <c r="AF63" s="6">
        <v>8.6574999999999989</v>
      </c>
      <c r="AG63" s="6">
        <v>61.1205</v>
      </c>
      <c r="AH63" s="6">
        <v>19.579499999999999</v>
      </c>
      <c r="AI63" s="6">
        <v>32.838000000000001</v>
      </c>
      <c r="AJ63" s="6">
        <v>60.014499999999998</v>
      </c>
      <c r="AK63" s="6">
        <v>46.390500000000003</v>
      </c>
      <c r="AL63" s="6">
        <v>62.085000000000001</v>
      </c>
      <c r="AM63" s="6">
        <v>129.744</v>
      </c>
      <c r="AN63" s="6">
        <v>76.732500000000002</v>
      </c>
      <c r="AO63" s="6">
        <v>78.957999999999998</v>
      </c>
      <c r="AP63" s="6">
        <v>109.25999999999999</v>
      </c>
      <c r="AQ63" s="6">
        <f>AVERAGE(AF63:AP63)</f>
        <v>62.307272727272725</v>
      </c>
      <c r="AR63" s="6">
        <f>STDEV(AF63:AP63)/SQRT(11)</f>
        <v>10.90040103127229</v>
      </c>
      <c r="AS63" s="8"/>
      <c r="AT63" s="6">
        <v>3.5019999999999998</v>
      </c>
      <c r="AU63" s="6">
        <v>3.9167999999999998</v>
      </c>
      <c r="AV63" s="6">
        <v>3.8702000000000005</v>
      </c>
      <c r="AW63" s="6">
        <v>3.1881428571428572</v>
      </c>
      <c r="AX63" s="6">
        <v>2.9441666666666673</v>
      </c>
      <c r="AY63" s="6">
        <v>5.9498333333333333</v>
      </c>
      <c r="AZ63" s="6">
        <v>4.6521428571428576</v>
      </c>
      <c r="BA63" s="6">
        <v>5.6616</v>
      </c>
      <c r="BB63" s="6">
        <v>7.2287499999999998</v>
      </c>
      <c r="BC63" s="6">
        <v>4.2683999999999997</v>
      </c>
      <c r="BD63" s="6">
        <v>3.8037500000000004</v>
      </c>
      <c r="BE63" s="6">
        <v>3.3445</v>
      </c>
      <c r="BF63" s="6">
        <f>AVERAGE(AU63:BE63)</f>
        <v>4.4389350649350652</v>
      </c>
      <c r="BG63" s="6">
        <f>STDEV(AU63:BE63)/SQRT(11)</f>
        <v>0.40035753059621726</v>
      </c>
    </row>
    <row r="64" spans="2:115" x14ac:dyDescent="0.3">
      <c r="C64" s="6">
        <v>4.0019999999999998</v>
      </c>
      <c r="D64" s="6">
        <v>46.817499999999995</v>
      </c>
      <c r="E64" s="6">
        <v>78.5535</v>
      </c>
      <c r="F64" s="6">
        <v>13.658666666666667</v>
      </c>
      <c r="G64" s="6">
        <v>59.490000000000009</v>
      </c>
      <c r="H64" s="6">
        <v>30.301666666666666</v>
      </c>
      <c r="I64" s="6">
        <v>2.8574999999999999</v>
      </c>
      <c r="J64" s="6">
        <v>2.5145</v>
      </c>
      <c r="K64" s="6">
        <v>58.788999999999994</v>
      </c>
      <c r="L64" s="6">
        <v>60.205500000000001</v>
      </c>
      <c r="M64" s="6">
        <v>26.154499999999999</v>
      </c>
      <c r="N64" s="6">
        <f>AVERAGE(D64:M64)</f>
        <v>37.934233333333324</v>
      </c>
      <c r="O64" s="6">
        <f>STDEV(D64:M64)/SQRT(10)</f>
        <v>8.4298906006550514</v>
      </c>
      <c r="P64" s="8"/>
      <c r="Q64" s="6">
        <v>4.0019999999999998</v>
      </c>
      <c r="R64" s="6">
        <v>8.4595000000000002</v>
      </c>
      <c r="S64" s="6">
        <v>9.2178333333333331</v>
      </c>
      <c r="T64" s="6">
        <v>13.6844</v>
      </c>
      <c r="U64" s="6">
        <v>14.165714285714285</v>
      </c>
      <c r="V64" s="6">
        <v>7.8273333333333328</v>
      </c>
      <c r="W64" s="6">
        <v>12.970833333333333</v>
      </c>
      <c r="X64" s="6">
        <v>1.1796666666666666</v>
      </c>
      <c r="Y64" s="6">
        <v>6.4470000000000001</v>
      </c>
      <c r="Z64" s="6">
        <v>11.069666666666668</v>
      </c>
      <c r="AA64" s="6">
        <v>6.4351250000000002</v>
      </c>
      <c r="AB64" s="6">
        <f>AVERAGE(R64:AA64)</f>
        <v>9.1457072619047626</v>
      </c>
      <c r="AC64" s="6">
        <f>STDEV(R64:AA64)/SQRT(10)</f>
        <v>1.2668231648253412</v>
      </c>
      <c r="AD64" s="8"/>
      <c r="AE64" s="6">
        <v>4.0019999999999998</v>
      </c>
      <c r="AF64" s="6">
        <v>11.187000000000001</v>
      </c>
      <c r="AG64" s="6">
        <v>67.230500000000006</v>
      </c>
      <c r="AH64" s="6">
        <v>25.2605</v>
      </c>
      <c r="AI64" s="6">
        <v>41.4955</v>
      </c>
      <c r="AJ64" s="6">
        <v>76.776499999999999</v>
      </c>
      <c r="AK64" s="6">
        <v>52.503</v>
      </c>
      <c r="AL64" s="6">
        <v>74.103999999999999</v>
      </c>
      <c r="AM64" s="6">
        <v>154.53550000000001</v>
      </c>
      <c r="AN64" s="6">
        <v>89.984499999999997</v>
      </c>
      <c r="AO64" s="6">
        <v>92.6875</v>
      </c>
      <c r="AP64" s="6">
        <v>130.70350000000002</v>
      </c>
      <c r="AQ64" s="6">
        <f>AVERAGE(AF64:AP64)</f>
        <v>74.224363636363648</v>
      </c>
      <c r="AR64" s="6">
        <f>STDEV(AF64:AP64)/SQRT(11)</f>
        <v>12.862435827755974</v>
      </c>
      <c r="AS64" s="8"/>
      <c r="AT64" s="6">
        <v>4.0019999999999998</v>
      </c>
      <c r="AU64" s="6">
        <v>3.9875999999999996</v>
      </c>
      <c r="AV64" s="6">
        <v>4.3494000000000002</v>
      </c>
      <c r="AW64" s="6">
        <v>3.8635714285714284</v>
      </c>
      <c r="AX64" s="6">
        <v>2.7131666666666665</v>
      </c>
      <c r="AY64" s="6">
        <v>5.9564999999999992</v>
      </c>
      <c r="AZ64" s="6">
        <v>4.8364285714285709</v>
      </c>
      <c r="BA64" s="6">
        <v>5.8317999999999994</v>
      </c>
      <c r="BB64" s="6">
        <v>9.6487499999999997</v>
      </c>
      <c r="BC64" s="6">
        <v>4.2050000000000001</v>
      </c>
      <c r="BD64" s="6">
        <v>4.7134999999999998</v>
      </c>
      <c r="BE64" s="6">
        <v>3.9431666666666665</v>
      </c>
      <c r="BF64" s="6">
        <f>AVERAGE(AU64:BE64)</f>
        <v>4.9135348484848489</v>
      </c>
      <c r="BG64" s="6">
        <f>STDEV(AU64:BE64)/SQRT(11)</f>
        <v>0.54741119557838225</v>
      </c>
    </row>
    <row r="65" spans="3:59" x14ac:dyDescent="0.3">
      <c r="C65" s="6">
        <v>4.5019999999999998</v>
      </c>
      <c r="D65" s="6">
        <v>52.131500000000003</v>
      </c>
      <c r="E65" s="6">
        <v>83.323999999999998</v>
      </c>
      <c r="F65" s="6">
        <v>16.444666666666667</v>
      </c>
      <c r="G65" s="6">
        <v>65.367666666666665</v>
      </c>
      <c r="H65" s="6">
        <v>36.012999999999998</v>
      </c>
      <c r="I65" s="6">
        <v>3.5070000000000001</v>
      </c>
      <c r="J65" s="6">
        <v>3.3119999999999998</v>
      </c>
      <c r="K65" s="6">
        <v>62.171333333333337</v>
      </c>
      <c r="L65" s="6">
        <v>64.587000000000003</v>
      </c>
      <c r="M65" s="6">
        <v>35.189</v>
      </c>
      <c r="N65" s="6">
        <f>AVERAGE(D65:M65)</f>
        <v>42.20471666666667</v>
      </c>
      <c r="O65" s="6">
        <f>STDEV(D65:M65)/SQRT(10)</f>
        <v>8.8108428319130052</v>
      </c>
      <c r="P65" s="8"/>
      <c r="Q65" s="6">
        <v>4.5019999999999998</v>
      </c>
      <c r="R65" s="6">
        <v>10.513625000000001</v>
      </c>
      <c r="S65" s="6">
        <v>12.232166666666664</v>
      </c>
      <c r="T65" s="6">
        <v>10.5268</v>
      </c>
      <c r="U65" s="6">
        <v>17.992285714285714</v>
      </c>
      <c r="V65" s="6">
        <v>9.9223333333333326</v>
      </c>
      <c r="W65" s="6">
        <v>11.210166666666666</v>
      </c>
      <c r="X65" s="6">
        <v>1.0063333333333333</v>
      </c>
      <c r="Y65" s="6">
        <v>8.2329999999999988</v>
      </c>
      <c r="Z65" s="6">
        <v>13.797833333333335</v>
      </c>
      <c r="AA65" s="6">
        <v>6.7702499999999999</v>
      </c>
      <c r="AB65" s="6">
        <f>AVERAGE(R65:AA65)</f>
        <v>10.220479404761905</v>
      </c>
      <c r="AC65" s="6">
        <f>STDEV(R65:AA65)/SQRT(10)</f>
        <v>1.4112567442671151</v>
      </c>
      <c r="AD65" s="8"/>
      <c r="AE65" s="6">
        <v>4.5019999999999998</v>
      </c>
      <c r="AF65" s="6">
        <v>12.0175</v>
      </c>
      <c r="AG65" s="6">
        <v>68.697499999999991</v>
      </c>
      <c r="AH65" s="6">
        <v>34.027999999999999</v>
      </c>
      <c r="AI65" s="6">
        <v>49.5745</v>
      </c>
      <c r="AJ65" s="6">
        <v>97.85499999999999</v>
      </c>
      <c r="AK65" s="6">
        <v>58.078999999999994</v>
      </c>
      <c r="AL65" s="6">
        <v>83.292000000000002</v>
      </c>
      <c r="AM65" s="6">
        <v>169.6705</v>
      </c>
      <c r="AN65" s="6">
        <v>102.9435</v>
      </c>
      <c r="AO65" s="6">
        <v>106.68100000000001</v>
      </c>
      <c r="AP65" s="6">
        <v>150.50700000000001</v>
      </c>
      <c r="AQ65" s="6">
        <f>AVERAGE(AF65:AP65)</f>
        <v>84.849590909090907</v>
      </c>
      <c r="AR65" s="6">
        <f>STDEV(AF65:AP65)/SQRT(11)</f>
        <v>14.33060390068278</v>
      </c>
      <c r="AS65" s="8"/>
      <c r="AT65" s="6">
        <v>4.5019999999999998</v>
      </c>
      <c r="AU65" s="6">
        <v>3.2207999999999997</v>
      </c>
      <c r="AV65" s="6">
        <v>4.5602</v>
      </c>
      <c r="AW65" s="6">
        <v>5.6064285714285713</v>
      </c>
      <c r="AX65" s="6">
        <v>3.4763333333333333</v>
      </c>
      <c r="AY65" s="6">
        <v>6.9304999999999994</v>
      </c>
      <c r="AZ65" s="6">
        <v>5.581142857142857</v>
      </c>
      <c r="BA65" s="6">
        <v>6.6388000000000007</v>
      </c>
      <c r="BB65" s="6">
        <v>10.503</v>
      </c>
      <c r="BC65" s="6">
        <v>4.7467999999999995</v>
      </c>
      <c r="BD65" s="6">
        <v>5.7339999999999991</v>
      </c>
      <c r="BE65" s="6">
        <v>4.9481666666666673</v>
      </c>
      <c r="BF65" s="6">
        <f>AVERAGE(AU65:BE65)</f>
        <v>5.63147012987013</v>
      </c>
      <c r="BG65" s="6">
        <f>STDEV(AU65:BE65)/SQRT(11)</f>
        <v>0.59772886278059711</v>
      </c>
    </row>
    <row r="66" spans="3:59" x14ac:dyDescent="0.3">
      <c r="C66" s="6">
        <v>5.0030000000000001</v>
      </c>
      <c r="D66" s="6">
        <v>58.1145</v>
      </c>
      <c r="E66" s="6">
        <v>101.29300000000001</v>
      </c>
      <c r="F66" s="6">
        <v>19.462666666666667</v>
      </c>
      <c r="G66" s="6">
        <v>71.401666666666671</v>
      </c>
      <c r="H66" s="6">
        <v>35.368000000000002</v>
      </c>
      <c r="I66" s="6">
        <v>4.4044999999999996</v>
      </c>
      <c r="J66" s="6">
        <v>4.8449999999999998</v>
      </c>
      <c r="K66" s="6">
        <v>63.874666666666677</v>
      </c>
      <c r="L66" s="6">
        <v>63.018000000000001</v>
      </c>
      <c r="M66" s="6">
        <v>42.655000000000001</v>
      </c>
      <c r="N66" s="6">
        <f>AVERAGE(D66:M66)</f>
        <v>46.4437</v>
      </c>
      <c r="O66" s="6">
        <f>STDEV(D66:M66)/SQRT(10)</f>
        <v>9.8369186226250829</v>
      </c>
      <c r="P66" s="8"/>
      <c r="Q66" s="6">
        <v>5.0030000000000001</v>
      </c>
      <c r="R66" s="6">
        <v>18.149875000000002</v>
      </c>
      <c r="S66" s="6">
        <v>19.072166666666668</v>
      </c>
      <c r="T66" s="6">
        <v>9.9923999999999999</v>
      </c>
      <c r="U66" s="6">
        <v>23.315000000000001</v>
      </c>
      <c r="V66" s="6">
        <v>15.757</v>
      </c>
      <c r="W66" s="6">
        <v>11.637333333333332</v>
      </c>
      <c r="X66" s="6">
        <v>0.9900000000000001</v>
      </c>
      <c r="Y66" s="6">
        <v>9.5449999999999999</v>
      </c>
      <c r="Z66" s="6">
        <v>13.042166666666667</v>
      </c>
      <c r="AA66" s="6">
        <v>7.4913750000000006</v>
      </c>
      <c r="AB66" s="6">
        <f>AVERAGE(R66:AA66)</f>
        <v>12.899231666666669</v>
      </c>
      <c r="AC66" s="6">
        <f>STDEV(R66:AA66)/SQRT(10)</f>
        <v>2.0404725013699432</v>
      </c>
      <c r="AD66" s="8"/>
      <c r="AE66" s="6">
        <v>5.0030000000000001</v>
      </c>
      <c r="AF66" s="6">
        <v>14.371</v>
      </c>
      <c r="AG66" s="6">
        <v>71.961500000000001</v>
      </c>
      <c r="AH66" s="6">
        <v>38.387</v>
      </c>
      <c r="AI66" s="6">
        <v>56.04</v>
      </c>
      <c r="AJ66" s="6">
        <v>113.508</v>
      </c>
      <c r="AK66" s="6">
        <v>65.853000000000009</v>
      </c>
      <c r="AL66" s="6">
        <v>96.226500000000001</v>
      </c>
      <c r="AM66" s="6">
        <v>190.7165</v>
      </c>
      <c r="AN66" s="6">
        <v>108.148</v>
      </c>
      <c r="AO66" s="6">
        <v>121.5805</v>
      </c>
      <c r="AP66" s="6">
        <v>172.91249999999999</v>
      </c>
      <c r="AQ66" s="6">
        <f>AVERAGE(AF66:AP66)</f>
        <v>95.427681818181824</v>
      </c>
      <c r="AR66" s="6">
        <f>STDEV(AF66:AP66)/SQRT(11)</f>
        <v>16.253029466179903</v>
      </c>
      <c r="AS66" s="8"/>
      <c r="AT66" s="6">
        <v>5.0030000000000001</v>
      </c>
      <c r="AU66" s="6">
        <v>5.1395999999999997</v>
      </c>
      <c r="AV66" s="6">
        <v>4.6840000000000002</v>
      </c>
      <c r="AW66" s="6">
        <v>4.8768571428571423</v>
      </c>
      <c r="AX66" s="6">
        <v>3.6630000000000003</v>
      </c>
      <c r="AY66" s="6">
        <v>7.7258333333333313</v>
      </c>
      <c r="AZ66" s="6">
        <v>5.5425714285714287</v>
      </c>
      <c r="BA66" s="6">
        <v>7.1975999999999996</v>
      </c>
      <c r="BB66" s="6">
        <v>13.481749999999998</v>
      </c>
      <c r="BC66" s="6">
        <v>7.8263999999999996</v>
      </c>
      <c r="BD66" s="6">
        <v>5.6794999999999991</v>
      </c>
      <c r="BE66" s="6">
        <v>6.0518333333333336</v>
      </c>
      <c r="BF66" s="6">
        <f>AVERAGE(AU66:BE66)</f>
        <v>6.5335404761904758</v>
      </c>
      <c r="BG66" s="6">
        <f>STDEV(AU66:BE66)/SQRT(11)</f>
        <v>0.79831389087381532</v>
      </c>
    </row>
    <row r="67" spans="3:59" x14ac:dyDescent="0.3">
      <c r="C67" s="6">
        <v>5.5030000000000001</v>
      </c>
      <c r="D67" s="6">
        <v>67.53</v>
      </c>
      <c r="E67" s="6">
        <v>112.51300000000001</v>
      </c>
      <c r="F67" s="6">
        <v>23.373000000000001</v>
      </c>
      <c r="G67" s="6">
        <v>72.178333333333342</v>
      </c>
      <c r="H67" s="6">
        <v>36.007666666666665</v>
      </c>
      <c r="I67" s="6">
        <v>6.7319999999999993</v>
      </c>
      <c r="J67" s="6">
        <v>7.4085000000000001</v>
      </c>
      <c r="K67" s="6">
        <v>67.655999999999992</v>
      </c>
      <c r="L67" s="6">
        <v>67.817999999999998</v>
      </c>
      <c r="M67" s="6">
        <v>51.771500000000003</v>
      </c>
      <c r="N67" s="6">
        <f>AVERAGE(D67:M67)</f>
        <v>51.298799999999993</v>
      </c>
      <c r="O67" s="6">
        <f>STDEV(D67:M67)/SQRT(10)</f>
        <v>10.495225164942369</v>
      </c>
      <c r="P67" s="8"/>
      <c r="Q67" s="6">
        <v>5.5030000000000001</v>
      </c>
      <c r="R67" s="6">
        <v>25.247250000000001</v>
      </c>
      <c r="S67" s="6">
        <v>18.012333333333331</v>
      </c>
      <c r="T67" s="6">
        <v>12.6508</v>
      </c>
      <c r="U67" s="6">
        <v>32.933142857142862</v>
      </c>
      <c r="V67" s="6">
        <v>14.875500000000002</v>
      </c>
      <c r="W67" s="6">
        <v>8.5615000000000006</v>
      </c>
      <c r="X67" s="6">
        <v>1.5029999999999999</v>
      </c>
      <c r="Y67" s="6">
        <v>10.095499999999999</v>
      </c>
      <c r="Z67" s="6">
        <v>14.887166666666666</v>
      </c>
      <c r="AA67" s="6">
        <v>10.2735</v>
      </c>
      <c r="AB67" s="6">
        <f>AVERAGE(R67:AA67)</f>
        <v>14.903969285714286</v>
      </c>
      <c r="AC67" s="6">
        <f>STDEV(R67:AA67)/SQRT(10)</f>
        <v>2.8109900676304909</v>
      </c>
      <c r="AD67" s="8"/>
      <c r="AE67" s="6">
        <v>5.5030000000000001</v>
      </c>
      <c r="AF67" s="6">
        <v>19.216999999999999</v>
      </c>
      <c r="AG67" s="6">
        <v>77.109499999999997</v>
      </c>
      <c r="AH67" s="6">
        <v>45.506500000000003</v>
      </c>
      <c r="AI67" s="6">
        <v>62.646500000000003</v>
      </c>
      <c r="AJ67" s="6">
        <v>127.61150000000001</v>
      </c>
      <c r="AK67" s="6">
        <v>72.45750000000001</v>
      </c>
      <c r="AL67" s="6">
        <v>109.1545</v>
      </c>
      <c r="AM67" s="6">
        <v>214.97649999999999</v>
      </c>
      <c r="AN67" s="6">
        <v>127.4485</v>
      </c>
      <c r="AO67" s="6">
        <v>137.0985</v>
      </c>
      <c r="AP67" s="6">
        <v>202.71</v>
      </c>
      <c r="AQ67" s="6">
        <f>AVERAGE(AF67:AP67)</f>
        <v>108.72150000000001</v>
      </c>
      <c r="AR67" s="6">
        <f>STDEV(AF67:AP67)/SQRT(11)</f>
        <v>18.606311493806217</v>
      </c>
      <c r="AS67" s="8"/>
      <c r="AT67" s="6">
        <v>5.5030000000000001</v>
      </c>
      <c r="AU67" s="6">
        <v>4.4007999999999994</v>
      </c>
      <c r="AV67" s="6">
        <v>6.1609999999999996</v>
      </c>
      <c r="AW67" s="6">
        <v>5.5668571428571436</v>
      </c>
      <c r="AX67" s="6">
        <v>3.8690000000000002</v>
      </c>
      <c r="AY67" s="6">
        <v>7.9933333333333323</v>
      </c>
      <c r="AZ67" s="6">
        <v>5.7454285714285716</v>
      </c>
      <c r="BA67" s="6">
        <v>7.9459999999999997</v>
      </c>
      <c r="BB67" s="6">
        <v>14.098750000000001</v>
      </c>
      <c r="BC67" s="6">
        <v>6.1575999999999995</v>
      </c>
      <c r="BD67" s="6">
        <v>6.3167499999999999</v>
      </c>
      <c r="BE67" s="6">
        <v>6.7433333333333332</v>
      </c>
      <c r="BF67" s="6">
        <f>AVERAGE(AU67:BE67)</f>
        <v>6.8180774891774893</v>
      </c>
      <c r="BG67" s="6">
        <f>STDEV(AU67:BE67)/SQRT(11)</f>
        <v>0.82043747494787234</v>
      </c>
    </row>
    <row r="68" spans="3:59" x14ac:dyDescent="0.3">
      <c r="C68" s="6">
        <v>6.0030000000000001</v>
      </c>
      <c r="D68" s="6">
        <v>72.676500000000004</v>
      </c>
      <c r="E68" s="6">
        <v>126.67649999999999</v>
      </c>
      <c r="F68" s="6">
        <v>28.122666666666664</v>
      </c>
      <c r="G68" s="6">
        <v>78.310666666666677</v>
      </c>
      <c r="H68" s="6">
        <v>36.99666666666667</v>
      </c>
      <c r="I68" s="6">
        <v>10.1525</v>
      </c>
      <c r="J68" s="6">
        <v>11.317500000000001</v>
      </c>
      <c r="K68" s="6">
        <v>68.680333333333337</v>
      </c>
      <c r="L68" s="6">
        <v>69.697000000000003</v>
      </c>
      <c r="M68" s="6">
        <v>60.856000000000002</v>
      </c>
      <c r="N68" s="6">
        <f>AVERAGE(D68:M68)</f>
        <v>56.348633333333339</v>
      </c>
      <c r="O68" s="6">
        <f>STDEV(D68:M68)/SQRT(10)</f>
        <v>11.244057468577195</v>
      </c>
      <c r="P68" s="8"/>
      <c r="Q68" s="6">
        <v>6.0030000000000001</v>
      </c>
      <c r="R68" s="6">
        <v>31.233374999999999</v>
      </c>
      <c r="S68" s="6">
        <v>20.619666666666664</v>
      </c>
      <c r="T68" s="6">
        <v>17.058399999999999</v>
      </c>
      <c r="U68" s="6">
        <v>42.968714285714277</v>
      </c>
      <c r="V68" s="6">
        <v>17.117166666666666</v>
      </c>
      <c r="W68" s="6">
        <v>11.318999999999997</v>
      </c>
      <c r="X68" s="6">
        <v>2.8028333333333335</v>
      </c>
      <c r="Y68" s="6">
        <v>11.052666666666667</v>
      </c>
      <c r="Z68" s="6">
        <v>16.093333333333334</v>
      </c>
      <c r="AA68" s="6">
        <v>11.493625000000002</v>
      </c>
      <c r="AB68" s="6">
        <f>AVERAGE(R68:AA68)</f>
        <v>18.175878095238094</v>
      </c>
      <c r="AC68" s="6">
        <f>STDEV(R68:AA68)/SQRT(10)</f>
        <v>3.6157089426012403</v>
      </c>
      <c r="AD68" s="8"/>
      <c r="AE68" s="6">
        <v>6.0030000000000001</v>
      </c>
      <c r="AF68" s="6">
        <v>26.906500000000001</v>
      </c>
      <c r="AG68" s="6">
        <v>79.043999999999997</v>
      </c>
      <c r="AH68" s="6">
        <v>53.038499999999999</v>
      </c>
      <c r="AI68" s="6">
        <v>69.423500000000004</v>
      </c>
      <c r="AJ68" s="6">
        <v>142.54599999999999</v>
      </c>
      <c r="AK68" s="6">
        <v>79.353499999999997</v>
      </c>
      <c r="AL68" s="6">
        <v>124.251</v>
      </c>
      <c r="AM68" s="6">
        <v>221.548</v>
      </c>
      <c r="AN68" s="6">
        <v>140.04349999999999</v>
      </c>
      <c r="AO68" s="6">
        <v>151.95949999999999</v>
      </c>
      <c r="AP68" s="6">
        <v>235.23149999999998</v>
      </c>
      <c r="AQ68" s="6">
        <f>AVERAGE(AF68:AP68)</f>
        <v>120.30413636363636</v>
      </c>
      <c r="AR68" s="6">
        <f>STDEV(AF68:AP68)/SQRT(11)</f>
        <v>20.130614074665989</v>
      </c>
      <c r="AS68" s="8"/>
      <c r="AT68" s="6">
        <v>6.0030000000000001</v>
      </c>
      <c r="AU68" s="6">
        <v>3.8940000000000006</v>
      </c>
      <c r="AV68" s="6">
        <v>7.6436000000000011</v>
      </c>
      <c r="AW68" s="6">
        <v>6.6341428571428569</v>
      </c>
      <c r="AX68" s="6">
        <v>4.3938333333333333</v>
      </c>
      <c r="AY68" s="6">
        <v>10.132833333333332</v>
      </c>
      <c r="AZ68" s="6">
        <v>5.7214285714285706</v>
      </c>
      <c r="BA68" s="6">
        <v>8.3279999999999994</v>
      </c>
      <c r="BB68" s="6">
        <v>20.190249999999999</v>
      </c>
      <c r="BC68" s="6">
        <v>8.1297999999999995</v>
      </c>
      <c r="BD68" s="6">
        <v>6.6452499999999999</v>
      </c>
      <c r="BE68" s="6">
        <v>7.7691666666666661</v>
      </c>
      <c r="BF68" s="6">
        <f>AVERAGE(AU68:BE68)</f>
        <v>8.1347549783549784</v>
      </c>
      <c r="BG68" s="6">
        <f>STDEV(AU68:BE68)/SQRT(11)</f>
        <v>1.3211999960505019</v>
      </c>
    </row>
    <row r="69" spans="3:59" x14ac:dyDescent="0.3">
      <c r="C69" s="6">
        <v>6.5030000000000001</v>
      </c>
      <c r="D69" s="6">
        <v>84.533000000000001</v>
      </c>
      <c r="E69" s="6">
        <v>153.20600000000002</v>
      </c>
      <c r="F69" s="6">
        <v>27.51166666666667</v>
      </c>
      <c r="G69" s="6">
        <v>86.623000000000005</v>
      </c>
      <c r="H69" s="6">
        <v>40.37166666666667</v>
      </c>
      <c r="I69" s="6">
        <v>15.452999999999999</v>
      </c>
      <c r="J69" s="6">
        <v>22.670999999999999</v>
      </c>
      <c r="K69" s="6">
        <v>80.242000000000004</v>
      </c>
      <c r="L69" s="6">
        <v>70.658999999999992</v>
      </c>
      <c r="M69" s="6">
        <v>70.238500000000002</v>
      </c>
      <c r="N69" s="6">
        <f>AVERAGE(D69:M69)</f>
        <v>65.15088333333334</v>
      </c>
      <c r="O69" s="6">
        <f>STDEV(D69:M69)/SQRT(10)</f>
        <v>12.986970869270868</v>
      </c>
      <c r="P69" s="8"/>
      <c r="Q69" s="6">
        <v>6.5030000000000001</v>
      </c>
      <c r="R69" s="6">
        <v>37.622875000000001</v>
      </c>
      <c r="S69" s="6">
        <v>23.080333333333332</v>
      </c>
      <c r="T69" s="6">
        <v>14.748399999999998</v>
      </c>
      <c r="U69" s="6">
        <v>48.897428571428563</v>
      </c>
      <c r="V69" s="6">
        <v>19.230666666666668</v>
      </c>
      <c r="W69" s="6">
        <v>13.957500000000001</v>
      </c>
      <c r="X69" s="6">
        <v>3.6116666666666664</v>
      </c>
      <c r="Y69" s="6">
        <v>9.5488333333333326</v>
      </c>
      <c r="Z69" s="6">
        <v>17.892166666666665</v>
      </c>
      <c r="AA69" s="6">
        <v>13.954000000000001</v>
      </c>
      <c r="AB69" s="6">
        <f>AVERAGE(R69:AA69)</f>
        <v>20.254387023809528</v>
      </c>
      <c r="AC69" s="6">
        <f>STDEV(R69:AA69)/SQRT(10)</f>
        <v>4.2660843889916382</v>
      </c>
      <c r="AD69" s="8"/>
      <c r="AE69" s="6">
        <v>6.5030000000000001</v>
      </c>
      <c r="AF69" s="6">
        <v>36.206000000000003</v>
      </c>
      <c r="AG69" s="6">
        <v>83.052000000000007</v>
      </c>
      <c r="AH69" s="6">
        <v>59.010499999999993</v>
      </c>
      <c r="AI69" s="6">
        <v>77.073999999999998</v>
      </c>
      <c r="AJ69" s="6">
        <v>160.95400000000001</v>
      </c>
      <c r="AK69" s="6">
        <v>87.609000000000009</v>
      </c>
      <c r="AL69" s="6">
        <v>134.67700000000002</v>
      </c>
      <c r="AM69" s="6">
        <v>240.28199999999998</v>
      </c>
      <c r="AN69" s="6">
        <v>148.27799999999999</v>
      </c>
      <c r="AO69" s="6">
        <v>168.22450000000001</v>
      </c>
      <c r="AP69" s="6">
        <v>270.41049999999996</v>
      </c>
      <c r="AQ69" s="6">
        <f>AVERAGE(AF69:AP69)</f>
        <v>133.25250000000003</v>
      </c>
      <c r="AR69" s="6">
        <f>STDEV(AF69:AP69)/SQRT(11)</f>
        <v>22.396261955148574</v>
      </c>
      <c r="AS69" s="8"/>
      <c r="AT69" s="6">
        <v>6.5030000000000001</v>
      </c>
      <c r="AU69" s="6">
        <v>4.3429999999999991</v>
      </c>
      <c r="AV69" s="6">
        <v>8.0019999999999989</v>
      </c>
      <c r="AW69" s="6">
        <v>7.4321428571428569</v>
      </c>
      <c r="AX69" s="6">
        <v>4.3203333333333331</v>
      </c>
      <c r="AY69" s="6">
        <v>10.688499999999998</v>
      </c>
      <c r="AZ69" s="6">
        <v>6.7608571428571427</v>
      </c>
      <c r="BA69" s="6">
        <v>9.2478000000000016</v>
      </c>
      <c r="BB69" s="6">
        <v>16.704750000000001</v>
      </c>
      <c r="BC69" s="6">
        <v>9.3010000000000002</v>
      </c>
      <c r="BD69" s="6">
        <v>7.6312499999999996</v>
      </c>
      <c r="BE69" s="6">
        <v>8.6549999999999994</v>
      </c>
      <c r="BF69" s="6">
        <f>AVERAGE(AU69:BE69)</f>
        <v>8.4624212121212121</v>
      </c>
      <c r="BG69" s="6">
        <f>STDEV(AU69:BE69)/SQRT(11)</f>
        <v>1.0145965682623159</v>
      </c>
    </row>
    <row r="70" spans="3:59" x14ac:dyDescent="0.3">
      <c r="C70" s="6">
        <v>7.0030000000000001</v>
      </c>
      <c r="D70" s="6">
        <v>98.963999999999999</v>
      </c>
      <c r="E70" s="6">
        <v>181.21350000000001</v>
      </c>
      <c r="F70" s="6">
        <v>28.162333333333333</v>
      </c>
      <c r="G70" s="6">
        <v>85.331666666666663</v>
      </c>
      <c r="H70" s="6">
        <v>40.363333333333337</v>
      </c>
      <c r="I70" s="6">
        <v>21.195</v>
      </c>
      <c r="J70" s="6">
        <v>31.549499999999998</v>
      </c>
      <c r="K70" s="6">
        <v>90.463999999999999</v>
      </c>
      <c r="L70" s="6">
        <v>79.114499999999992</v>
      </c>
      <c r="M70" s="6">
        <v>85.658000000000001</v>
      </c>
      <c r="N70" s="6">
        <f>AVERAGE(D70:M70)</f>
        <v>74.201583333333332</v>
      </c>
      <c r="O70" s="6">
        <f>STDEV(D70:M70)/SQRT(10)</f>
        <v>15.093043491283787</v>
      </c>
      <c r="P70" s="8"/>
      <c r="Q70" s="6">
        <v>7.0030000000000001</v>
      </c>
      <c r="R70" s="6">
        <v>37.868625000000002</v>
      </c>
      <c r="S70" s="6">
        <v>26.409333333333336</v>
      </c>
      <c r="T70" s="6">
        <v>12.151199999999999</v>
      </c>
      <c r="U70" s="6">
        <v>54.594285714285711</v>
      </c>
      <c r="V70" s="6">
        <v>18.770833333333332</v>
      </c>
      <c r="W70" s="6">
        <v>13.692</v>
      </c>
      <c r="X70" s="6">
        <v>3.5461666666666667</v>
      </c>
      <c r="Y70" s="6">
        <v>9.8513333333333328</v>
      </c>
      <c r="Z70" s="6">
        <v>25.222833333333337</v>
      </c>
      <c r="AA70" s="6">
        <v>11.418125</v>
      </c>
      <c r="AB70" s="6">
        <f>AVERAGE(R70:AA70)</f>
        <v>21.352473571428575</v>
      </c>
      <c r="AC70" s="6">
        <f>STDEV(R70:AA70)/SQRT(10)</f>
        <v>4.8492795327255394</v>
      </c>
      <c r="AD70" s="8"/>
      <c r="AE70" s="6">
        <v>7.0030000000000001</v>
      </c>
      <c r="AF70" s="6">
        <v>47.3095</v>
      </c>
      <c r="AG70" s="6">
        <v>91.411999999999992</v>
      </c>
      <c r="AH70" s="6">
        <v>67.074999999999989</v>
      </c>
      <c r="AI70" s="6">
        <v>83.231499999999997</v>
      </c>
      <c r="AJ70" s="6">
        <v>177.61399999999998</v>
      </c>
      <c r="AK70" s="6">
        <v>97.521500000000003</v>
      </c>
      <c r="AL70" s="6">
        <v>149.3125</v>
      </c>
      <c r="AM70" s="6">
        <v>266.45050000000003</v>
      </c>
      <c r="AN70" s="6">
        <v>155.82999999999998</v>
      </c>
      <c r="AO70" s="6">
        <v>194.30849999999998</v>
      </c>
      <c r="AP70" s="6">
        <v>301.90049999999997</v>
      </c>
      <c r="AQ70" s="6">
        <f>AVERAGE(AF70:AP70)</f>
        <v>148.3605</v>
      </c>
      <c r="AR70" s="6">
        <f>STDEV(AF70:AP70)/SQRT(11)</f>
        <v>24.759135086597098</v>
      </c>
      <c r="AS70" s="8"/>
      <c r="AT70" s="6">
        <v>7.0030000000000001</v>
      </c>
      <c r="AU70" s="6">
        <v>6.2501999999999995</v>
      </c>
      <c r="AV70" s="6">
        <v>8.2302</v>
      </c>
      <c r="AW70" s="6">
        <v>7.6007142857142869</v>
      </c>
      <c r="AX70" s="6">
        <v>5.5308333333333337</v>
      </c>
      <c r="AY70" s="6">
        <v>11.249833333333335</v>
      </c>
      <c r="AZ70" s="6">
        <v>6.992571428571428</v>
      </c>
      <c r="BA70" s="6">
        <v>9.6514000000000006</v>
      </c>
      <c r="BB70" s="6">
        <v>18.576000000000001</v>
      </c>
      <c r="BC70" s="6">
        <v>11.384</v>
      </c>
      <c r="BD70" s="6">
        <v>9.3927499999999995</v>
      </c>
      <c r="BE70" s="6">
        <v>9.4934999999999992</v>
      </c>
      <c r="BF70" s="6">
        <f>AVERAGE(AU70:BE70)</f>
        <v>9.486545670995671</v>
      </c>
      <c r="BG70" s="6">
        <f>STDEV(AU70:BE70)/SQRT(11)</f>
        <v>1.0738206411575866</v>
      </c>
    </row>
    <row r="71" spans="3:59" x14ac:dyDescent="0.3">
      <c r="C71" s="6">
        <v>7.5030000000000001</v>
      </c>
      <c r="D71" s="6">
        <v>109.0325</v>
      </c>
      <c r="E71" s="6">
        <v>189.6405</v>
      </c>
      <c r="F71" s="6">
        <v>26.233999999999998</v>
      </c>
      <c r="G71" s="6">
        <v>104.145</v>
      </c>
      <c r="H71" s="6">
        <v>44.14233333333334</v>
      </c>
      <c r="I71" s="6">
        <v>29.016500000000001</v>
      </c>
      <c r="J71" s="6">
        <v>35.846499999999999</v>
      </c>
      <c r="K71" s="6">
        <v>103.81666666666666</v>
      </c>
      <c r="L71" s="6">
        <v>88.489499999999992</v>
      </c>
      <c r="M71" s="6">
        <v>100.6815</v>
      </c>
      <c r="N71" s="6">
        <f>AVERAGE(D71:M71)</f>
        <v>83.104500000000002</v>
      </c>
      <c r="O71" s="6">
        <f>STDEV(D71:M71)/SQRT(10)</f>
        <v>16.035710368455387</v>
      </c>
      <c r="P71" s="8"/>
      <c r="Q71" s="6">
        <v>7.5030000000000001</v>
      </c>
      <c r="R71" s="6">
        <v>39.931499999999993</v>
      </c>
      <c r="S71" s="6">
        <v>26.246333333333336</v>
      </c>
      <c r="T71" s="6">
        <v>16.528600000000001</v>
      </c>
      <c r="U71" s="6">
        <v>65.657571428571416</v>
      </c>
      <c r="V71" s="6">
        <v>32.774333333333338</v>
      </c>
      <c r="W71" s="6">
        <v>15.471333333333332</v>
      </c>
      <c r="X71" s="6">
        <v>3.3921666666666663</v>
      </c>
      <c r="Y71" s="6">
        <v>9.0106666666666655</v>
      </c>
      <c r="Z71" s="6">
        <v>25.001833333333327</v>
      </c>
      <c r="AA71" s="6">
        <v>14.009</v>
      </c>
      <c r="AB71" s="6">
        <f>AVERAGE(R71:AA71)</f>
        <v>24.802333809523805</v>
      </c>
      <c r="AC71" s="6">
        <f>STDEV(R71:AA71)/SQRT(10)</f>
        <v>5.7188869601012797</v>
      </c>
      <c r="AD71" s="8"/>
      <c r="AE71" s="6">
        <v>7.5030000000000001</v>
      </c>
      <c r="AF71" s="6">
        <v>62.799499999999995</v>
      </c>
      <c r="AG71" s="6">
        <v>92.994</v>
      </c>
      <c r="AH71" s="6">
        <v>78.512</v>
      </c>
      <c r="AI71" s="6">
        <v>88.475999999999999</v>
      </c>
      <c r="AJ71" s="6">
        <v>192.32400000000001</v>
      </c>
      <c r="AK71" s="6">
        <v>108.303</v>
      </c>
      <c r="AL71" s="6">
        <v>149.82750000000001</v>
      </c>
      <c r="AM71" s="6">
        <v>279.11</v>
      </c>
      <c r="AN71" s="6">
        <v>162.89349999999999</v>
      </c>
      <c r="AO71" s="6">
        <v>213.44</v>
      </c>
      <c r="AP71" s="6">
        <v>328.91149999999999</v>
      </c>
      <c r="AQ71" s="6">
        <f>AVERAGE(AF71:AP71)</f>
        <v>159.78099999999998</v>
      </c>
      <c r="AR71" s="6">
        <f>STDEV(AF71:AP71)/SQRT(11)</f>
        <v>26.128456065614134</v>
      </c>
      <c r="AS71" s="8"/>
      <c r="AT71" s="6">
        <v>7.5030000000000001</v>
      </c>
      <c r="AU71" s="6">
        <v>6.0515999999999988</v>
      </c>
      <c r="AV71" s="6">
        <v>9.7606000000000002</v>
      </c>
      <c r="AW71" s="6">
        <v>9.1612857142857145</v>
      </c>
      <c r="AX71" s="6">
        <v>5.5078333333333331</v>
      </c>
      <c r="AY71" s="6">
        <v>10.003</v>
      </c>
      <c r="AZ71" s="6">
        <v>7.4437142857142868</v>
      </c>
      <c r="BA71" s="6">
        <v>10.772</v>
      </c>
      <c r="BB71" s="6">
        <v>20.071249999999999</v>
      </c>
      <c r="BC71" s="6">
        <v>12.888200000000001</v>
      </c>
      <c r="BD71" s="6">
        <v>9.7710000000000008</v>
      </c>
      <c r="BE71" s="6">
        <v>11.087999999999999</v>
      </c>
      <c r="BF71" s="6">
        <f>AVERAGE(AU71:BE71)</f>
        <v>10.22895303030303</v>
      </c>
      <c r="BG71" s="6">
        <f>STDEV(AU71:BE71)/SQRT(11)</f>
        <v>1.1835697698019674</v>
      </c>
    </row>
    <row r="72" spans="3:59" x14ac:dyDescent="0.3">
      <c r="C72" s="6">
        <v>8.0039999999999996</v>
      </c>
      <c r="D72" s="6">
        <v>118.7345</v>
      </c>
      <c r="E72" s="6">
        <v>211.99</v>
      </c>
      <c r="F72" s="6">
        <v>27.263666666666666</v>
      </c>
      <c r="G72" s="6">
        <v>114.87466666666667</v>
      </c>
      <c r="H72" s="6">
        <v>45.249333333333333</v>
      </c>
      <c r="I72" s="6">
        <v>37.3855</v>
      </c>
      <c r="J72" s="6">
        <v>42.960999999999999</v>
      </c>
      <c r="K72" s="6">
        <v>111.56366666666666</v>
      </c>
      <c r="L72" s="6">
        <v>95.116</v>
      </c>
      <c r="M72" s="6">
        <v>110.00899999999999</v>
      </c>
      <c r="N72" s="6">
        <f>AVERAGE(D72:M72)</f>
        <v>91.514733333333339</v>
      </c>
      <c r="O72" s="6">
        <f>STDEV(D72:M72)/SQRT(10)</f>
        <v>17.674207364562509</v>
      </c>
      <c r="P72" s="8"/>
      <c r="Q72" s="6">
        <v>8.0039999999999996</v>
      </c>
      <c r="R72" s="6">
        <v>41.692</v>
      </c>
      <c r="S72" s="6">
        <v>31.557333333333332</v>
      </c>
      <c r="T72" s="6">
        <v>21.794199999999996</v>
      </c>
      <c r="U72" s="6">
        <v>78.596857142857161</v>
      </c>
      <c r="V72" s="6">
        <v>31.387666666666671</v>
      </c>
      <c r="W72" s="6">
        <v>17.093499999999999</v>
      </c>
      <c r="X72" s="6">
        <v>3.5886666666666667</v>
      </c>
      <c r="Y72" s="6">
        <v>8.3263333333333325</v>
      </c>
      <c r="Z72" s="6">
        <v>29.030833333333334</v>
      </c>
      <c r="AA72" s="6">
        <v>17.751249999999999</v>
      </c>
      <c r="AB72" s="6">
        <f>AVERAGE(R72:AA72)</f>
        <v>28.081864047619046</v>
      </c>
      <c r="AC72" s="6">
        <f>STDEV(R72:AA72)/SQRT(10)</f>
        <v>6.6817381724256393</v>
      </c>
      <c r="AD72" s="8"/>
      <c r="AE72" s="6">
        <v>8.0039999999999996</v>
      </c>
      <c r="AF72" s="6">
        <v>75.212500000000006</v>
      </c>
      <c r="AG72" s="6">
        <v>94.631499999999988</v>
      </c>
      <c r="AH72" s="6">
        <v>91.12700000000001</v>
      </c>
      <c r="AI72" s="6">
        <v>98.397500000000008</v>
      </c>
      <c r="AJ72" s="6">
        <v>200.03550000000001</v>
      </c>
      <c r="AK72" s="6">
        <v>116.54149999999998</v>
      </c>
      <c r="AL72" s="6">
        <v>169.2705</v>
      </c>
      <c r="AM72" s="6">
        <v>284.89150000000001</v>
      </c>
      <c r="AN72" s="6">
        <v>182.8965</v>
      </c>
      <c r="AO72" s="6">
        <v>239.2355</v>
      </c>
      <c r="AP72" s="6">
        <v>360.62</v>
      </c>
      <c r="AQ72" s="6">
        <f>AVERAGE(AF72:AP72)</f>
        <v>173.89631818181817</v>
      </c>
      <c r="AR72" s="6">
        <f>STDEV(AF72:AP72)/SQRT(11)</f>
        <v>27.650800552628485</v>
      </c>
      <c r="AS72" s="8"/>
      <c r="AT72" s="6">
        <v>8.0039999999999996</v>
      </c>
      <c r="AU72" s="6">
        <v>8.3268000000000004</v>
      </c>
      <c r="AV72" s="6">
        <v>15.2738</v>
      </c>
      <c r="AW72" s="6">
        <v>10.014142857142856</v>
      </c>
      <c r="AX72" s="6">
        <v>6.0168333333333335</v>
      </c>
      <c r="AY72" s="6">
        <v>10.666333333333334</v>
      </c>
      <c r="AZ72" s="6">
        <v>7.7234285714285713</v>
      </c>
      <c r="BA72" s="6">
        <v>12.652000000000001</v>
      </c>
      <c r="BB72" s="6">
        <v>21.942</v>
      </c>
      <c r="BC72" s="6">
        <v>11.5418</v>
      </c>
      <c r="BD72" s="6">
        <v>11.109000000000002</v>
      </c>
      <c r="BE72" s="6">
        <v>12.546833333333334</v>
      </c>
      <c r="BF72" s="6">
        <f>AVERAGE(AU72:BE72)</f>
        <v>11.619361038961038</v>
      </c>
      <c r="BG72" s="6">
        <f>STDEV(AU72:BE72)/SQRT(11)</f>
        <v>1.2898110620043779</v>
      </c>
    </row>
    <row r="73" spans="3:59" x14ac:dyDescent="0.3">
      <c r="C73" s="6">
        <v>8.5039999999999996</v>
      </c>
      <c r="D73" s="6">
        <v>128.6165</v>
      </c>
      <c r="E73" s="6">
        <v>233.16849999999999</v>
      </c>
      <c r="F73" s="6">
        <v>31.751000000000001</v>
      </c>
      <c r="G73" s="6">
        <v>122.23333333333333</v>
      </c>
      <c r="H73" s="6">
        <v>52.570666666666661</v>
      </c>
      <c r="I73" s="6">
        <v>44.748000000000005</v>
      </c>
      <c r="J73" s="6">
        <v>46.593000000000004</v>
      </c>
      <c r="K73" s="6">
        <v>116.34466666666667</v>
      </c>
      <c r="L73" s="6">
        <v>100.89500000000001</v>
      </c>
      <c r="M73" s="6">
        <v>124.02249999999999</v>
      </c>
      <c r="N73" s="6">
        <f>AVERAGE(D73:M73)</f>
        <v>100.09431666666666</v>
      </c>
      <c r="O73" s="6">
        <f>STDEV(D73:M73)/SQRT(10)</f>
        <v>19.06263771343011</v>
      </c>
      <c r="P73" s="8"/>
      <c r="Q73" s="6">
        <v>8.5039999999999996</v>
      </c>
      <c r="R73" s="6">
        <v>53.567000000000007</v>
      </c>
      <c r="S73" s="6">
        <v>47.908666666666669</v>
      </c>
      <c r="T73" s="6">
        <v>32.965200000000003</v>
      </c>
      <c r="U73" s="6">
        <v>84.128999999999991</v>
      </c>
      <c r="V73" s="6">
        <v>33.608499999999999</v>
      </c>
      <c r="W73" s="6">
        <v>22.268166666666669</v>
      </c>
      <c r="X73" s="6">
        <v>5.3470000000000004</v>
      </c>
      <c r="Y73" s="6">
        <v>9.6316666666666659</v>
      </c>
      <c r="Z73" s="6">
        <v>29.990166666666667</v>
      </c>
      <c r="AA73" s="6">
        <v>25.102874999999997</v>
      </c>
      <c r="AB73" s="6">
        <f>AVERAGE(R73:AA73)</f>
        <v>34.451824166666661</v>
      </c>
      <c r="AC73" s="6">
        <f>STDEV(R73:AA73)/SQRT(10)</f>
        <v>7.2541952301876096</v>
      </c>
      <c r="AD73" s="8"/>
      <c r="AE73" s="6">
        <v>8.5039999999999996</v>
      </c>
      <c r="AF73" s="6">
        <v>91.915999999999997</v>
      </c>
      <c r="AG73" s="6">
        <v>104.346</v>
      </c>
      <c r="AH73" s="6">
        <v>98.798000000000002</v>
      </c>
      <c r="AI73" s="6">
        <v>103.6815</v>
      </c>
      <c r="AJ73" s="6">
        <v>216.69600000000003</v>
      </c>
      <c r="AK73" s="6">
        <v>126.95400000000001</v>
      </c>
      <c r="AL73" s="6">
        <v>186.77449999999999</v>
      </c>
      <c r="AM73" s="6">
        <v>300.54700000000003</v>
      </c>
      <c r="AN73" s="6">
        <v>200.49299999999999</v>
      </c>
      <c r="AO73" s="6">
        <v>259.86</v>
      </c>
      <c r="AP73" s="6">
        <v>377.726</v>
      </c>
      <c r="AQ73" s="6">
        <f>AVERAGE(AF73:AP73)</f>
        <v>187.98109090909091</v>
      </c>
      <c r="AR73" s="6">
        <f>STDEV(AF73:AP73)/SQRT(11)</f>
        <v>28.577012758415265</v>
      </c>
      <c r="AS73" s="8"/>
      <c r="AT73" s="6">
        <v>8.5039999999999996</v>
      </c>
      <c r="AU73" s="6">
        <v>8.6128000000000018</v>
      </c>
      <c r="AV73" s="6">
        <v>14.082600000000003</v>
      </c>
      <c r="AW73" s="6">
        <v>9.8160000000000007</v>
      </c>
      <c r="AX73" s="6">
        <v>6.9250000000000007</v>
      </c>
      <c r="AY73" s="6">
        <v>10.754333333333333</v>
      </c>
      <c r="AZ73" s="6">
        <v>8.3971428571428568</v>
      </c>
      <c r="BA73" s="6">
        <v>15.481200000000001</v>
      </c>
      <c r="BB73" s="6">
        <v>21.933250000000001</v>
      </c>
      <c r="BC73" s="6">
        <v>12.850800000000001</v>
      </c>
      <c r="BD73" s="6">
        <v>11.829750000000001</v>
      </c>
      <c r="BE73" s="6">
        <v>13.532500000000001</v>
      </c>
      <c r="BF73" s="6">
        <f>AVERAGE(AU73:BE73)</f>
        <v>12.201397835497836</v>
      </c>
      <c r="BG73" s="6">
        <f>STDEV(AU73:BE73)/SQRT(11)</f>
        <v>1.2588289349510724</v>
      </c>
    </row>
    <row r="74" spans="3:59" x14ac:dyDescent="0.3">
      <c r="C74" s="6">
        <v>9.0039999999999996</v>
      </c>
      <c r="D74" s="6">
        <v>130.214</v>
      </c>
      <c r="E74" s="6">
        <v>258.54449999999997</v>
      </c>
      <c r="F74" s="6">
        <v>35.00333333333333</v>
      </c>
      <c r="G74" s="6">
        <v>145.70466666666667</v>
      </c>
      <c r="H74" s="6">
        <v>63.260999999999996</v>
      </c>
      <c r="I74" s="6">
        <v>47.771000000000001</v>
      </c>
      <c r="J74" s="6">
        <v>48.253500000000003</v>
      </c>
      <c r="K74" s="6">
        <v>115.00399999999998</v>
      </c>
      <c r="L74" s="6">
        <v>112.34450000000001</v>
      </c>
      <c r="M74" s="6">
        <v>135.37299999999999</v>
      </c>
      <c r="N74" s="6">
        <f>AVERAGE(D74:M74)</f>
        <v>109.14735</v>
      </c>
      <c r="O74" s="6">
        <f>STDEV(D74:M74)/SQRT(10)</f>
        <v>21.058138051703395</v>
      </c>
      <c r="P74" s="8"/>
      <c r="Q74" s="6">
        <v>9.0039999999999996</v>
      </c>
      <c r="R74" s="6">
        <v>67.209124999999986</v>
      </c>
      <c r="S74" s="6">
        <v>43.735166666666665</v>
      </c>
      <c r="T74" s="6">
        <v>32.9054</v>
      </c>
      <c r="U74" s="6">
        <v>99.703571428571422</v>
      </c>
      <c r="V74" s="6">
        <v>36.868833333333335</v>
      </c>
      <c r="W74" s="6">
        <v>24.441333333333333</v>
      </c>
      <c r="X74" s="6">
        <v>5.2188333333333334</v>
      </c>
      <c r="Y74" s="6">
        <v>12.656000000000001</v>
      </c>
      <c r="Z74" s="6">
        <v>32.090333333333334</v>
      </c>
      <c r="AA74" s="6">
        <v>23.543250000000004</v>
      </c>
      <c r="AB74" s="6">
        <f>AVERAGE(R74:AA74)</f>
        <v>37.837184642857139</v>
      </c>
      <c r="AC74" s="6">
        <f>STDEV(R74:AA74)/SQRT(10)</f>
        <v>8.7337453415935347</v>
      </c>
      <c r="AD74" s="8"/>
      <c r="AE74" s="6">
        <v>9.0039999999999996</v>
      </c>
      <c r="AF74" s="6">
        <v>109.8905</v>
      </c>
      <c r="AG74" s="6">
        <v>114.688</v>
      </c>
      <c r="AH74" s="6">
        <v>111.30449999999999</v>
      </c>
      <c r="AI74" s="6">
        <v>115.7205</v>
      </c>
      <c r="AJ74" s="6">
        <v>227.4605</v>
      </c>
      <c r="AK74" s="6">
        <v>139.886</v>
      </c>
      <c r="AL74" s="6">
        <v>208.423</v>
      </c>
      <c r="AM74" s="6">
        <v>320.68700000000001</v>
      </c>
      <c r="AN74" s="6">
        <v>218.44149999999999</v>
      </c>
      <c r="AO74" s="6">
        <v>279.06</v>
      </c>
      <c r="AP74" s="6">
        <v>398.45100000000002</v>
      </c>
      <c r="AQ74" s="6">
        <f>AVERAGE(AF74:AP74)</f>
        <v>204.00113636363633</v>
      </c>
      <c r="AR74" s="6">
        <f>STDEV(AF74:AP74)/SQRT(11)</f>
        <v>29.413838431169776</v>
      </c>
      <c r="AS74" s="8"/>
      <c r="AT74" s="6">
        <v>9.0039999999999996</v>
      </c>
      <c r="AU74" s="6">
        <v>8.9655999999999985</v>
      </c>
      <c r="AV74" s="6">
        <v>15.706400000000002</v>
      </c>
      <c r="AW74" s="6">
        <v>11.049714285714286</v>
      </c>
      <c r="AX74" s="6">
        <v>7.0716666666666663</v>
      </c>
      <c r="AY74" s="6">
        <v>12.608499999999999</v>
      </c>
      <c r="AZ74" s="6">
        <v>9.1460000000000008</v>
      </c>
      <c r="BA74" s="6">
        <v>17.603999999999999</v>
      </c>
      <c r="BB74" s="6">
        <v>27.948250000000002</v>
      </c>
      <c r="BC74" s="6">
        <v>15.1874</v>
      </c>
      <c r="BD74" s="6">
        <v>14.127750000000001</v>
      </c>
      <c r="BE74" s="6">
        <v>14.132</v>
      </c>
      <c r="BF74" s="6">
        <f>AVERAGE(AU74:BE74)</f>
        <v>13.958843722943724</v>
      </c>
      <c r="BG74" s="6">
        <f>STDEV(AU74:BE74)/SQRT(11)</f>
        <v>1.7040808927612665</v>
      </c>
    </row>
    <row r="75" spans="3:59" x14ac:dyDescent="0.3">
      <c r="C75" s="6">
        <v>9.5039999999999996</v>
      </c>
      <c r="D75" s="6">
        <v>131.03</v>
      </c>
      <c r="E75" s="6">
        <v>272.4325</v>
      </c>
      <c r="F75" s="6">
        <v>46.337333333333333</v>
      </c>
      <c r="G75" s="6">
        <v>152.98766666666666</v>
      </c>
      <c r="H75" s="6">
        <v>68.333666666666659</v>
      </c>
      <c r="I75" s="6">
        <v>53.963999999999999</v>
      </c>
      <c r="J75" s="6">
        <v>57.625999999999998</v>
      </c>
      <c r="K75" s="6">
        <v>112.29700000000001</v>
      </c>
      <c r="L75" s="6">
        <v>115.71850000000001</v>
      </c>
      <c r="M75" s="6">
        <v>146.85499999999999</v>
      </c>
      <c r="N75" s="6">
        <f>AVERAGE(D75:M75)</f>
        <v>115.75816666666665</v>
      </c>
      <c r="O75" s="6">
        <f>STDEV(D75:M75)/SQRT(10)</f>
        <v>21.450539676424842</v>
      </c>
      <c r="P75" s="8"/>
      <c r="Q75" s="6">
        <v>9.5039999999999996</v>
      </c>
      <c r="R75" s="6">
        <v>69.071250000000006</v>
      </c>
      <c r="S75" s="6">
        <v>33.214999999999996</v>
      </c>
      <c r="T75" s="6">
        <v>29.486399999999996</v>
      </c>
      <c r="U75" s="6">
        <v>104.18457142857143</v>
      </c>
      <c r="V75" s="6">
        <v>31.181666666666668</v>
      </c>
      <c r="W75" s="6">
        <v>25.08666666666667</v>
      </c>
      <c r="X75" s="6">
        <v>5.9430000000000005</v>
      </c>
      <c r="Y75" s="6">
        <v>13.587499999999999</v>
      </c>
      <c r="Z75" s="6">
        <v>31.481499999999997</v>
      </c>
      <c r="AA75" s="6">
        <v>22.478999999999999</v>
      </c>
      <c r="AB75" s="6">
        <f>AVERAGE(R75:AA75)</f>
        <v>36.571655476190465</v>
      </c>
      <c r="AC75" s="6">
        <f>STDEV(R75:AA75)/SQRT(10)</f>
        <v>9.1536595818536064</v>
      </c>
      <c r="AD75" s="8"/>
      <c r="AE75" s="6">
        <v>9.5039999999999996</v>
      </c>
      <c r="AF75" s="6">
        <v>126.5975</v>
      </c>
      <c r="AG75" s="6">
        <v>122.42099999999999</v>
      </c>
      <c r="AH75" s="6">
        <v>117.1275</v>
      </c>
      <c r="AI75" s="6">
        <v>124.717</v>
      </c>
      <c r="AJ75" s="6">
        <v>235.0395</v>
      </c>
      <c r="AK75" s="6">
        <v>149.13300000000001</v>
      </c>
      <c r="AL75" s="6">
        <v>225.5205</v>
      </c>
      <c r="AM75" s="6">
        <v>337.98649999999998</v>
      </c>
      <c r="AN75" s="6">
        <v>229.80099999999999</v>
      </c>
      <c r="AO75" s="6">
        <v>295.66999999999996</v>
      </c>
      <c r="AP75" s="6">
        <v>417.91499999999996</v>
      </c>
      <c r="AQ75" s="6">
        <f>AVERAGE(AF75:AP75)</f>
        <v>216.53895454545454</v>
      </c>
      <c r="AR75" s="6">
        <f>STDEV(AF75:AP75)/SQRT(11)</f>
        <v>30.446299443480253</v>
      </c>
      <c r="AS75" s="8"/>
      <c r="AT75" s="6">
        <v>9.5039999999999996</v>
      </c>
      <c r="AU75" s="6">
        <v>11.6204</v>
      </c>
      <c r="AV75" s="6">
        <v>18.436199999999999</v>
      </c>
      <c r="AW75" s="6">
        <v>10.766285714285713</v>
      </c>
      <c r="AX75" s="6">
        <v>6.7315000000000005</v>
      </c>
      <c r="AY75" s="6">
        <v>13.847333333333333</v>
      </c>
      <c r="AZ75" s="6">
        <v>9.2855714285714281</v>
      </c>
      <c r="BA75" s="6">
        <v>14.7036</v>
      </c>
      <c r="BB75" s="6">
        <v>25.779500000000002</v>
      </c>
      <c r="BC75" s="6">
        <v>14.803199999999999</v>
      </c>
      <c r="BD75" s="6">
        <v>15.700500000000002</v>
      </c>
      <c r="BE75" s="6">
        <v>15.579000000000001</v>
      </c>
      <c r="BF75" s="6">
        <f>AVERAGE(AU75:BE75)</f>
        <v>14.295735497835496</v>
      </c>
      <c r="BG75" s="6">
        <f>STDEV(AU75:BE75)/SQRT(11)</f>
        <v>1.5231522372619406</v>
      </c>
    </row>
    <row r="76" spans="3:59" x14ac:dyDescent="0.3">
      <c r="C76" s="6">
        <v>10.005000000000001</v>
      </c>
      <c r="D76" s="6">
        <v>141.77749999999997</v>
      </c>
      <c r="E76" s="6">
        <v>288.51800000000003</v>
      </c>
      <c r="F76" s="6">
        <v>58.46</v>
      </c>
      <c r="G76" s="6">
        <v>155.05733333333333</v>
      </c>
      <c r="H76" s="6">
        <v>76.210333333333338</v>
      </c>
      <c r="I76" s="6">
        <v>60.988</v>
      </c>
      <c r="J76" s="6">
        <v>51.058500000000002</v>
      </c>
      <c r="K76" s="6">
        <v>114.70333333333333</v>
      </c>
      <c r="L76" s="6">
        <v>115.999</v>
      </c>
      <c r="M76" s="6">
        <v>152.85249999999999</v>
      </c>
      <c r="N76" s="6">
        <f>AVERAGE(D76:M76)</f>
        <v>121.56244999999998</v>
      </c>
      <c r="O76" s="6">
        <f>STDEV(D76:M76)/SQRT(10)</f>
        <v>22.395580530970104</v>
      </c>
      <c r="P76" s="8"/>
      <c r="Q76" s="6">
        <v>10.005000000000001</v>
      </c>
      <c r="R76" s="6">
        <v>86.539749999999998</v>
      </c>
      <c r="S76" s="6">
        <v>36.488500000000002</v>
      </c>
      <c r="T76" s="6">
        <v>31.477600000000002</v>
      </c>
      <c r="U76" s="6">
        <v>96.58185714285716</v>
      </c>
      <c r="V76" s="6">
        <v>38.981166666666667</v>
      </c>
      <c r="W76" s="6">
        <v>29.676333333333332</v>
      </c>
      <c r="X76" s="6">
        <v>6.3256666666666659</v>
      </c>
      <c r="Y76" s="6">
        <v>13.520333333333333</v>
      </c>
      <c r="Z76" s="6">
        <v>35.436</v>
      </c>
      <c r="AA76" s="6">
        <v>23.446625000000001</v>
      </c>
      <c r="AB76" s="6">
        <f>AVERAGE(R76:AA76)</f>
        <v>39.847383214285713</v>
      </c>
      <c r="AC76" s="6">
        <f>STDEV(R76:AA76)/SQRT(10)</f>
        <v>9.2434828752735516</v>
      </c>
      <c r="AD76" s="8"/>
      <c r="AE76" s="6">
        <v>10.005000000000001</v>
      </c>
      <c r="AF76" s="6">
        <v>135.81649999999999</v>
      </c>
      <c r="AG76" s="6">
        <v>125.621</v>
      </c>
      <c r="AH76" s="6">
        <v>128.7475</v>
      </c>
      <c r="AI76" s="6">
        <v>134.37</v>
      </c>
      <c r="AJ76" s="6">
        <v>235.18200000000002</v>
      </c>
      <c r="AK76" s="6">
        <v>158.29149999999998</v>
      </c>
      <c r="AL76" s="6">
        <v>231.7475</v>
      </c>
      <c r="AM76" s="6">
        <v>341.85950000000003</v>
      </c>
      <c r="AN76" s="6">
        <v>243.86599999999999</v>
      </c>
      <c r="AO76" s="6">
        <v>311.71350000000001</v>
      </c>
      <c r="AP76" s="6">
        <v>440.202</v>
      </c>
      <c r="AQ76" s="6">
        <f>AVERAGE(AF76:AP76)</f>
        <v>226.12881818181822</v>
      </c>
      <c r="AR76" s="6">
        <f>STDEV(AF76:AP76)/SQRT(11)</f>
        <v>31.295749474552711</v>
      </c>
      <c r="AS76" s="8"/>
      <c r="AT76" s="6">
        <v>10.005000000000001</v>
      </c>
      <c r="AU76" s="6">
        <v>11.2052</v>
      </c>
      <c r="AV76" s="6">
        <v>22.806800000000003</v>
      </c>
      <c r="AW76" s="6">
        <v>11.318285714285713</v>
      </c>
      <c r="AX76" s="6">
        <v>7.3539999999999992</v>
      </c>
      <c r="AY76" s="6">
        <v>15.54466666666667</v>
      </c>
      <c r="AZ76" s="6">
        <v>9.7298571428571421</v>
      </c>
      <c r="BA76" s="6">
        <v>19.043799999999997</v>
      </c>
      <c r="BB76" s="6">
        <v>27.029000000000003</v>
      </c>
      <c r="BC76" s="6">
        <v>17.353199999999998</v>
      </c>
      <c r="BD76" s="6">
        <v>15.4825</v>
      </c>
      <c r="BE76" s="6">
        <v>15.648166666666667</v>
      </c>
      <c r="BF76" s="6">
        <f>AVERAGE(AU76:BE76)</f>
        <v>15.683225108225106</v>
      </c>
      <c r="BG76" s="6">
        <f>STDEV(AU76:BE76)/SQRT(11)</f>
        <v>1.7517235948378527</v>
      </c>
    </row>
    <row r="77" spans="3:59" x14ac:dyDescent="0.3">
      <c r="C77" s="6">
        <v>10.505000000000001</v>
      </c>
      <c r="D77" s="6">
        <v>153.38499999999999</v>
      </c>
      <c r="E77" s="6">
        <v>325.50549999999998</v>
      </c>
      <c r="F77" s="6">
        <v>60.324333333333328</v>
      </c>
      <c r="G77" s="6">
        <v>163.16766666666669</v>
      </c>
      <c r="H77" s="6">
        <v>81.86933333333333</v>
      </c>
      <c r="I77" s="6">
        <v>67.672499999999999</v>
      </c>
      <c r="J77" s="6">
        <v>57.749500000000005</v>
      </c>
      <c r="K77" s="6">
        <v>122.57066666666667</v>
      </c>
      <c r="L77" s="6">
        <v>134.74850000000001</v>
      </c>
      <c r="M77" s="6">
        <v>167.61849999999998</v>
      </c>
      <c r="N77" s="6">
        <f>AVERAGE(D77:M77)</f>
        <v>133.46115</v>
      </c>
      <c r="O77" s="6">
        <f>STDEV(D77:M77)/SQRT(10)</f>
        <v>25.28033132433551</v>
      </c>
      <c r="P77" s="8"/>
      <c r="Q77" s="6">
        <v>10.505000000000001</v>
      </c>
      <c r="R77" s="6">
        <v>79.445125000000004</v>
      </c>
      <c r="S77" s="6">
        <v>39.804333333333332</v>
      </c>
      <c r="T77" s="6">
        <v>30.533000000000005</v>
      </c>
      <c r="U77" s="6">
        <v>111.2467142857143</v>
      </c>
      <c r="V77" s="6">
        <v>39.992000000000004</v>
      </c>
      <c r="W77" s="6">
        <v>30.0885</v>
      </c>
      <c r="X77" s="6">
        <v>9.9160000000000004</v>
      </c>
      <c r="Y77" s="6">
        <v>15.254833333333332</v>
      </c>
      <c r="Z77" s="6">
        <v>35.465166666666661</v>
      </c>
      <c r="AA77" s="6">
        <v>22.138874999999999</v>
      </c>
      <c r="AB77" s="6">
        <f>AVERAGE(R77:AA77)</f>
        <v>41.388454761904768</v>
      </c>
      <c r="AC77" s="6">
        <f>STDEV(R77:AA77)/SQRT(10)</f>
        <v>9.8079271885322772</v>
      </c>
      <c r="AD77" s="8"/>
      <c r="AE77" s="6">
        <v>10.505000000000001</v>
      </c>
      <c r="AF77" s="6">
        <v>149.066</v>
      </c>
      <c r="AG77" s="6">
        <v>135.63849999999999</v>
      </c>
      <c r="AH77" s="6">
        <v>140.041</v>
      </c>
      <c r="AI77" s="6">
        <v>145.99299999999999</v>
      </c>
      <c r="AJ77" s="6">
        <v>254.12950000000001</v>
      </c>
      <c r="AK77" s="6">
        <v>168.38850000000002</v>
      </c>
      <c r="AL77" s="6">
        <v>249.83599999999998</v>
      </c>
      <c r="AM77" s="6">
        <v>348.322</v>
      </c>
      <c r="AN77" s="6">
        <v>251.61250000000001</v>
      </c>
      <c r="AO77" s="6">
        <v>324.40350000000001</v>
      </c>
      <c r="AP77" s="6">
        <v>457.274</v>
      </c>
      <c r="AQ77" s="6">
        <f>AVERAGE(AF77:AP77)</f>
        <v>238.6095</v>
      </c>
      <c r="AR77" s="6">
        <f>STDEV(AF77:AP77)/SQRT(11)</f>
        <v>31.56425030466357</v>
      </c>
      <c r="AS77" s="8"/>
      <c r="AT77" s="6">
        <v>10.505000000000001</v>
      </c>
      <c r="AU77" s="6">
        <v>11.3384</v>
      </c>
      <c r="AV77" s="6">
        <v>25.515399999999996</v>
      </c>
      <c r="AW77" s="6">
        <v>11.750142857142857</v>
      </c>
      <c r="AX77" s="6">
        <v>7.9788333333333332</v>
      </c>
      <c r="AY77" s="6">
        <v>14.893833333333333</v>
      </c>
      <c r="AZ77" s="6">
        <v>10.284571428571429</v>
      </c>
      <c r="BA77" s="6">
        <v>15.368</v>
      </c>
      <c r="BB77" s="6">
        <v>25.320500000000003</v>
      </c>
      <c r="BC77" s="6">
        <v>18.703200000000002</v>
      </c>
      <c r="BD77" s="6">
        <v>16.53725</v>
      </c>
      <c r="BE77" s="6">
        <v>16.5305</v>
      </c>
      <c r="BF77" s="6">
        <f>AVERAGE(AU77:BE77)</f>
        <v>15.838239177489175</v>
      </c>
      <c r="BG77" s="6">
        <f>STDEV(AU77:BE77)/SQRT(11)</f>
        <v>1.7147068413646283</v>
      </c>
    </row>
    <row r="78" spans="3:59" x14ac:dyDescent="0.3">
      <c r="C78" s="6">
        <v>11.005000000000001</v>
      </c>
      <c r="D78" s="6">
        <v>163.7895</v>
      </c>
      <c r="E78" s="6">
        <v>341.91149999999999</v>
      </c>
      <c r="F78" s="6">
        <v>63.978333333333332</v>
      </c>
      <c r="G78" s="6">
        <v>180.3423333333333</v>
      </c>
      <c r="H78" s="6">
        <v>87.907333333333327</v>
      </c>
      <c r="I78" s="6">
        <v>63.61</v>
      </c>
      <c r="J78" s="6">
        <v>55.347499999999997</v>
      </c>
      <c r="K78" s="6">
        <v>127.22033333333333</v>
      </c>
      <c r="L78" s="6">
        <v>141.80500000000001</v>
      </c>
      <c r="M78" s="6">
        <v>184.35950000000003</v>
      </c>
      <c r="N78" s="6">
        <f>AVERAGE(D78:M78)</f>
        <v>141.02713333333332</v>
      </c>
      <c r="O78" s="6">
        <f>STDEV(D78:M78)/SQRT(10)</f>
        <v>27.198837535875725</v>
      </c>
      <c r="P78" s="8"/>
      <c r="Q78" s="6">
        <v>11.005000000000001</v>
      </c>
      <c r="R78" s="6">
        <v>90.684874999999977</v>
      </c>
      <c r="S78" s="6">
        <v>60.468666666666671</v>
      </c>
      <c r="T78" s="6">
        <v>26.351999999999997</v>
      </c>
      <c r="U78" s="6">
        <v>141.08457142857142</v>
      </c>
      <c r="V78" s="6">
        <v>40.480333333333334</v>
      </c>
      <c r="W78" s="6">
        <v>28.344499999999996</v>
      </c>
      <c r="X78" s="6">
        <v>12.4975</v>
      </c>
      <c r="Y78" s="6">
        <v>16.891499999999997</v>
      </c>
      <c r="Z78" s="6">
        <v>37.155333333333338</v>
      </c>
      <c r="AA78" s="6">
        <v>35.092374999999997</v>
      </c>
      <c r="AB78" s="6">
        <f>AVERAGE(R78:AA78)</f>
        <v>48.905165476190469</v>
      </c>
      <c r="AC78" s="6">
        <f>STDEV(R78:AA78)/SQRT(10)</f>
        <v>12.497959932474998</v>
      </c>
      <c r="AD78" s="8"/>
      <c r="AE78" s="6">
        <v>11.005000000000001</v>
      </c>
      <c r="AF78" s="6">
        <v>170.71350000000001</v>
      </c>
      <c r="AG78" s="6">
        <v>149.08099999999999</v>
      </c>
      <c r="AH78" s="6">
        <v>143.44900000000001</v>
      </c>
      <c r="AI78" s="6">
        <v>159.8535</v>
      </c>
      <c r="AJ78" s="6">
        <v>273.43600000000004</v>
      </c>
      <c r="AK78" s="6">
        <v>180.72399999999999</v>
      </c>
      <c r="AL78" s="6">
        <v>271.97250000000003</v>
      </c>
      <c r="AM78" s="6">
        <v>369.86349999999999</v>
      </c>
      <c r="AN78" s="6">
        <v>251.6885</v>
      </c>
      <c r="AO78" s="6">
        <v>337.524</v>
      </c>
      <c r="AP78" s="6">
        <v>478.61250000000001</v>
      </c>
      <c r="AQ78" s="6">
        <f>AVERAGE(AF78:AP78)</f>
        <v>253.35618181818182</v>
      </c>
      <c r="AR78" s="6">
        <f>STDEV(AF78:AP78)/SQRT(11)</f>
        <v>32.467050935754465</v>
      </c>
      <c r="AS78" s="8"/>
      <c r="AT78" s="6">
        <v>11.005000000000001</v>
      </c>
      <c r="AU78" s="6">
        <v>13.649400000000004</v>
      </c>
      <c r="AV78" s="6">
        <v>24.459800000000001</v>
      </c>
      <c r="AW78" s="6">
        <v>11.550285714285716</v>
      </c>
      <c r="AX78" s="6">
        <v>7.8396666666666661</v>
      </c>
      <c r="AY78" s="6">
        <v>15.509666666666666</v>
      </c>
      <c r="AZ78" s="6">
        <v>10.916714285714287</v>
      </c>
      <c r="BA78" s="6">
        <v>15.2994</v>
      </c>
      <c r="BB78" s="6">
        <v>30.40925</v>
      </c>
      <c r="BC78" s="6">
        <v>19.103400000000001</v>
      </c>
      <c r="BD78" s="6">
        <v>17.996749999999999</v>
      </c>
      <c r="BE78" s="6">
        <v>18.262499999999999</v>
      </c>
      <c r="BF78" s="6">
        <f>AVERAGE(AU78:BE78)</f>
        <v>16.817893939393937</v>
      </c>
      <c r="BG78" s="6">
        <f>STDEV(AU78:BE78)/SQRT(11)</f>
        <v>1.9284016768589596</v>
      </c>
    </row>
    <row r="79" spans="3:59" x14ac:dyDescent="0.3">
      <c r="C79" s="6">
        <v>11.505000000000001</v>
      </c>
      <c r="D79" s="6">
        <v>169.4855</v>
      </c>
      <c r="E79" s="6">
        <v>366.80950000000001</v>
      </c>
      <c r="F79" s="6">
        <v>57.112666666666676</v>
      </c>
      <c r="G79" s="6">
        <v>190.54033333333334</v>
      </c>
      <c r="H79" s="6">
        <v>89.727000000000018</v>
      </c>
      <c r="I79" s="6">
        <v>62.883000000000003</v>
      </c>
      <c r="J79" s="6">
        <v>58.787999999999997</v>
      </c>
      <c r="K79" s="6">
        <v>134.08366666666666</v>
      </c>
      <c r="L79" s="6">
        <v>155.10550000000001</v>
      </c>
      <c r="M79" s="6">
        <v>191.458</v>
      </c>
      <c r="N79" s="6">
        <f>AVERAGE(D79:M79)</f>
        <v>147.59931666666671</v>
      </c>
      <c r="O79" s="6">
        <f>STDEV(D79:M79)/SQRT(10)</f>
        <v>29.653552014971101</v>
      </c>
      <c r="P79" s="8"/>
      <c r="Q79" s="6">
        <v>11.505000000000001</v>
      </c>
      <c r="R79" s="6">
        <v>97.516374999999996</v>
      </c>
      <c r="S79" s="6">
        <v>53.874333333333333</v>
      </c>
      <c r="T79" s="6">
        <v>19.0764</v>
      </c>
      <c r="U79" s="6">
        <v>128.22285714285712</v>
      </c>
      <c r="V79" s="6">
        <v>35.283166666666666</v>
      </c>
      <c r="W79" s="6">
        <v>27.051500000000004</v>
      </c>
      <c r="X79" s="6">
        <v>11.522666666666666</v>
      </c>
      <c r="Y79" s="6">
        <v>15.662499999999996</v>
      </c>
      <c r="Z79" s="6">
        <v>40.380833333333335</v>
      </c>
      <c r="AA79" s="6">
        <v>40.624375000000001</v>
      </c>
      <c r="AB79" s="6">
        <f>AVERAGE(R79:AA79)</f>
        <v>46.921500714285706</v>
      </c>
      <c r="AC79" s="6">
        <f>STDEV(R79:AA79)/SQRT(10)</f>
        <v>11.942616418968807</v>
      </c>
      <c r="AD79" s="8"/>
      <c r="AE79" s="6">
        <v>11.505000000000001</v>
      </c>
      <c r="AF79" s="6">
        <v>193.3365</v>
      </c>
      <c r="AG79" s="6">
        <v>151.40799999999999</v>
      </c>
      <c r="AH79" s="6">
        <v>156.59899999999999</v>
      </c>
      <c r="AI79" s="6">
        <v>176.06950000000001</v>
      </c>
      <c r="AJ79" s="6">
        <v>292.209</v>
      </c>
      <c r="AK79" s="6">
        <v>192.39949999999999</v>
      </c>
      <c r="AL79" s="6">
        <v>287.416</v>
      </c>
      <c r="AM79" s="6">
        <v>375.98599999999999</v>
      </c>
      <c r="AN79" s="6">
        <v>272.59399999999999</v>
      </c>
      <c r="AO79" s="6">
        <v>349.47450000000003</v>
      </c>
      <c r="AP79" s="6">
        <v>504.37900000000002</v>
      </c>
      <c r="AQ79" s="6">
        <f>AVERAGE(AF79:AP79)</f>
        <v>268.35190909090909</v>
      </c>
      <c r="AR79" s="6">
        <f>STDEV(AF79:AP79)/SQRT(11)</f>
        <v>33.152823717377963</v>
      </c>
      <c r="AS79" s="8"/>
      <c r="AT79" s="6">
        <v>11.505000000000001</v>
      </c>
      <c r="AU79" s="6">
        <v>12.8362</v>
      </c>
      <c r="AV79" s="6">
        <v>22.1676</v>
      </c>
      <c r="AW79" s="6">
        <v>12.949285714285713</v>
      </c>
      <c r="AX79" s="6">
        <v>8.714500000000001</v>
      </c>
      <c r="AY79" s="6">
        <v>14.870666666666667</v>
      </c>
      <c r="AZ79" s="6">
        <v>11.861428571428572</v>
      </c>
      <c r="BA79" s="6">
        <v>16.0962</v>
      </c>
      <c r="BB79" s="6">
        <v>25.453250000000001</v>
      </c>
      <c r="BC79" s="6">
        <v>23.84</v>
      </c>
      <c r="BD79" s="6">
        <v>18.3825</v>
      </c>
      <c r="BE79" s="6">
        <v>19.103666666666665</v>
      </c>
      <c r="BF79" s="6">
        <f>AVERAGE(AU79:BE79)</f>
        <v>16.934117965367964</v>
      </c>
      <c r="BG79" s="6">
        <f>STDEV(AU79:BE79)/SQRT(11)</f>
        <v>1.6107224756020324</v>
      </c>
    </row>
    <row r="80" spans="3:59" x14ac:dyDescent="0.3">
      <c r="C80" s="6">
        <v>12.005000000000001</v>
      </c>
      <c r="D80" s="6">
        <v>175.124</v>
      </c>
      <c r="E80" s="6">
        <v>370.69849999999997</v>
      </c>
      <c r="F80" s="6">
        <v>59.863333333333337</v>
      </c>
      <c r="G80" s="6">
        <v>189.31266666666667</v>
      </c>
      <c r="H80" s="6">
        <v>93.466666666666654</v>
      </c>
      <c r="I80" s="6">
        <v>61.686500000000002</v>
      </c>
      <c r="J80" s="6">
        <v>66.384500000000003</v>
      </c>
      <c r="K80" s="6">
        <v>138.65800000000002</v>
      </c>
      <c r="L80" s="6">
        <v>167.45350000000002</v>
      </c>
      <c r="M80" s="6">
        <v>196.85750000000002</v>
      </c>
      <c r="N80" s="6">
        <f>AVERAGE(D80:M80)</f>
        <v>151.95051666666669</v>
      </c>
      <c r="O80" s="6">
        <f>STDEV(D80:M80)/SQRT(10)</f>
        <v>29.73715173474654</v>
      </c>
      <c r="P80" s="8"/>
      <c r="Q80" s="6">
        <v>12.005000000000001</v>
      </c>
      <c r="R80" s="6">
        <v>122.95662500000002</v>
      </c>
      <c r="S80" s="6">
        <v>57.281499999999987</v>
      </c>
      <c r="T80" s="6">
        <v>29.039800000000003</v>
      </c>
      <c r="U80" s="6">
        <v>169.15071428571429</v>
      </c>
      <c r="V80" s="6">
        <v>34.889666666666663</v>
      </c>
      <c r="W80" s="6">
        <v>37.722500000000004</v>
      </c>
      <c r="X80" s="6">
        <v>11.497</v>
      </c>
      <c r="Y80" s="6">
        <v>17.539166666666667</v>
      </c>
      <c r="Z80" s="6">
        <v>49.448500000000003</v>
      </c>
      <c r="AA80" s="6">
        <v>46.431624999999997</v>
      </c>
      <c r="AB80" s="6">
        <f>AVERAGE(R80:AA80)</f>
        <v>57.595709761904779</v>
      </c>
      <c r="AC80" s="6">
        <f>STDEV(R80:AA80)/SQRT(10)</f>
        <v>15.763265082810266</v>
      </c>
      <c r="AD80" s="8"/>
      <c r="AE80" s="6">
        <v>12.005000000000001</v>
      </c>
      <c r="AF80" s="6">
        <v>208.83600000000001</v>
      </c>
      <c r="AG80" s="6">
        <v>167.61250000000001</v>
      </c>
      <c r="AH80" s="6">
        <v>166.00900000000001</v>
      </c>
      <c r="AI80" s="6">
        <v>188.03649999999999</v>
      </c>
      <c r="AJ80" s="6">
        <v>298.43</v>
      </c>
      <c r="AK80" s="6">
        <v>209.75650000000002</v>
      </c>
      <c r="AL80" s="6">
        <v>313.46500000000003</v>
      </c>
      <c r="AM80" s="6">
        <v>391.86250000000001</v>
      </c>
      <c r="AN80" s="6">
        <v>277.38549999999998</v>
      </c>
      <c r="AO80" s="6">
        <v>359.22699999999998</v>
      </c>
      <c r="AP80" s="6">
        <v>527.40750000000003</v>
      </c>
      <c r="AQ80" s="6">
        <f>AVERAGE(AF80:AP80)</f>
        <v>282.548</v>
      </c>
      <c r="AR80" s="6">
        <f>STDEV(AF80:AP80)/SQRT(11)</f>
        <v>33.774149156970218</v>
      </c>
      <c r="AS80" s="8"/>
      <c r="AT80" s="6">
        <v>12.005000000000001</v>
      </c>
      <c r="AU80" s="6">
        <v>13.4656</v>
      </c>
      <c r="AV80" s="6">
        <v>26.2438</v>
      </c>
      <c r="AW80" s="6">
        <v>13.103428571428571</v>
      </c>
      <c r="AX80" s="6">
        <v>9.2273333333333323</v>
      </c>
      <c r="AY80" s="6">
        <v>15.851833333333332</v>
      </c>
      <c r="AZ80" s="6">
        <v>11.385000000000002</v>
      </c>
      <c r="BA80" s="6">
        <v>15.870600000000001</v>
      </c>
      <c r="BB80" s="6">
        <v>32.046750000000003</v>
      </c>
      <c r="BC80" s="6">
        <v>22.005000000000003</v>
      </c>
      <c r="BD80" s="6">
        <v>18.548499999999997</v>
      </c>
      <c r="BE80" s="6">
        <v>19.907666666666668</v>
      </c>
      <c r="BF80" s="6">
        <f>AVERAGE(AU80:BE80)</f>
        <v>17.968682900432899</v>
      </c>
      <c r="BG80" s="6">
        <f>STDEV(AU80:BE80)/SQRT(11)</f>
        <v>2.0441596849716128</v>
      </c>
    </row>
    <row r="81" spans="2:69" x14ac:dyDescent="0.3">
      <c r="C81" s="6">
        <v>12.506</v>
      </c>
      <c r="D81" s="6">
        <v>176.58449999999999</v>
      </c>
      <c r="E81" s="6">
        <v>391.15700000000004</v>
      </c>
      <c r="F81" s="6">
        <v>66.022333333333336</v>
      </c>
      <c r="G81" s="6">
        <v>189.37033333333332</v>
      </c>
      <c r="H81" s="6">
        <v>89.326666666666668</v>
      </c>
      <c r="I81" s="6">
        <v>71.160499999999999</v>
      </c>
      <c r="J81" s="6">
        <v>79.539000000000001</v>
      </c>
      <c r="K81" s="6">
        <v>140.83266666666665</v>
      </c>
      <c r="L81" s="6">
        <v>180.21600000000001</v>
      </c>
      <c r="M81" s="6">
        <v>205.64600000000002</v>
      </c>
      <c r="N81" s="6">
        <f>AVERAGE(D81:M81)</f>
        <v>158.98550000000003</v>
      </c>
      <c r="O81" s="6">
        <f>STDEV(D81:M81)/SQRT(10)</f>
        <v>30.842523038417411</v>
      </c>
      <c r="P81" s="8"/>
      <c r="Q81" s="6">
        <v>12.506</v>
      </c>
      <c r="R81" s="6">
        <v>136.665875</v>
      </c>
      <c r="S81" s="6">
        <v>70.188333333333347</v>
      </c>
      <c r="T81" s="6">
        <v>23.687999999999999</v>
      </c>
      <c r="U81" s="6">
        <v>203.74014285714287</v>
      </c>
      <c r="V81" s="6">
        <v>38.534833333333331</v>
      </c>
      <c r="W81" s="6">
        <v>30.885833333333334</v>
      </c>
      <c r="X81" s="6">
        <v>11.639666666666665</v>
      </c>
      <c r="Y81" s="6">
        <v>18.272666666666666</v>
      </c>
      <c r="Z81" s="6">
        <v>54.030166666666673</v>
      </c>
      <c r="AA81" s="6">
        <v>46.84375</v>
      </c>
      <c r="AB81" s="6">
        <f>AVERAGE(R81:AA81)</f>
        <v>63.448926785714285</v>
      </c>
      <c r="AC81" s="6">
        <f>STDEV(R81:AA81)/SQRT(10)</f>
        <v>19.27557569986811</v>
      </c>
      <c r="AD81" s="8"/>
      <c r="AE81" s="6">
        <v>12.506</v>
      </c>
      <c r="AF81" s="6">
        <v>215.77699999999999</v>
      </c>
      <c r="AG81" s="6">
        <v>175.88550000000001</v>
      </c>
      <c r="AH81" s="6">
        <v>175.54900000000001</v>
      </c>
      <c r="AI81" s="6">
        <v>199.96199999999999</v>
      </c>
      <c r="AJ81" s="6">
        <v>320.24950000000001</v>
      </c>
      <c r="AK81" s="6">
        <v>222.71300000000002</v>
      </c>
      <c r="AL81" s="6">
        <v>334.24850000000004</v>
      </c>
      <c r="AM81" s="6">
        <v>414.16149999999999</v>
      </c>
      <c r="AN81" s="6">
        <v>286.27</v>
      </c>
      <c r="AO81" s="6">
        <v>369.55349999999999</v>
      </c>
      <c r="AP81" s="6">
        <v>543.40800000000002</v>
      </c>
      <c r="AQ81" s="6">
        <f>AVERAGE(AF81:AP81)</f>
        <v>296.16159090909093</v>
      </c>
      <c r="AR81" s="6">
        <f>STDEV(AF81:AP81)/SQRT(11)</f>
        <v>34.731999345168845</v>
      </c>
      <c r="AS81" s="8"/>
      <c r="AT81" s="6">
        <v>12.506</v>
      </c>
      <c r="AU81" s="6">
        <v>15.070400000000001</v>
      </c>
      <c r="AV81" s="6">
        <v>26.473800000000001</v>
      </c>
      <c r="AW81" s="6">
        <v>13.605285714285714</v>
      </c>
      <c r="AX81" s="6">
        <v>9.4228333333333332</v>
      </c>
      <c r="AY81" s="6">
        <v>16.274000000000001</v>
      </c>
      <c r="AZ81" s="6">
        <v>12.214714285714285</v>
      </c>
      <c r="BA81" s="6">
        <v>20.360399999999998</v>
      </c>
      <c r="BB81" s="6">
        <v>30.87425</v>
      </c>
      <c r="BC81" s="6">
        <v>17.666399999999999</v>
      </c>
      <c r="BD81" s="6">
        <v>20.792750000000002</v>
      </c>
      <c r="BE81" s="6">
        <v>21.249333333333333</v>
      </c>
      <c r="BF81" s="6">
        <f>AVERAGE(AU81:BE81)</f>
        <v>18.545833333333334</v>
      </c>
      <c r="BG81" s="6">
        <f>STDEV(AU81:BE81)/SQRT(11)</f>
        <v>1.8979107810894487</v>
      </c>
    </row>
    <row r="82" spans="2:69" x14ac:dyDescent="0.3">
      <c r="C82" s="6">
        <v>13.006</v>
      </c>
      <c r="D82" s="6">
        <v>178.3</v>
      </c>
      <c r="E82" s="6">
        <v>414.81549999999999</v>
      </c>
      <c r="F82" s="6">
        <v>67.718333333333334</v>
      </c>
      <c r="G82" s="6">
        <v>201.06233333333333</v>
      </c>
      <c r="H82" s="6">
        <v>97.885333333333335</v>
      </c>
      <c r="I82" s="6">
        <v>84.438500000000005</v>
      </c>
      <c r="J82" s="6">
        <v>87.121000000000009</v>
      </c>
      <c r="K82" s="6">
        <v>148.26333333333335</v>
      </c>
      <c r="L82" s="6">
        <v>187.07</v>
      </c>
      <c r="M82" s="6">
        <v>219.88799999999998</v>
      </c>
      <c r="N82" s="6">
        <f>AVERAGE(D82:M82)</f>
        <v>168.65623333333332</v>
      </c>
      <c r="O82" s="6">
        <f>STDEV(D82:M82)/SQRT(10)</f>
        <v>32.327280195147175</v>
      </c>
      <c r="P82" s="8"/>
      <c r="Q82" s="6">
        <v>13.006</v>
      </c>
      <c r="R82" s="6">
        <v>142.97225</v>
      </c>
      <c r="S82" s="6">
        <v>56.914166666666667</v>
      </c>
      <c r="T82" s="6">
        <v>23.205400000000001</v>
      </c>
      <c r="U82" s="6">
        <v>195.85642857142855</v>
      </c>
      <c r="V82" s="6">
        <v>36.771000000000001</v>
      </c>
      <c r="W82" s="6">
        <v>35.777166666666666</v>
      </c>
      <c r="X82" s="6">
        <v>14.329000000000001</v>
      </c>
      <c r="Y82" s="6">
        <v>20.743500000000001</v>
      </c>
      <c r="Z82" s="6">
        <v>55.630333333333333</v>
      </c>
      <c r="AA82" s="6">
        <v>44.612000000000002</v>
      </c>
      <c r="AB82" s="6">
        <f>AVERAGE(R82:AA82)</f>
        <v>62.681124523809515</v>
      </c>
      <c r="AC82" s="6">
        <f>STDEV(R82:AA82)/SQRT(10)</f>
        <v>18.750399635257494</v>
      </c>
      <c r="AD82" s="8"/>
      <c r="AE82" s="6">
        <v>13.006</v>
      </c>
      <c r="AF82" s="6">
        <v>232.64499999999998</v>
      </c>
      <c r="AG82" s="6">
        <v>172.71949999999998</v>
      </c>
      <c r="AH82" s="6">
        <v>184.42149999999998</v>
      </c>
      <c r="AI82" s="6">
        <v>213.86099999999999</v>
      </c>
      <c r="AJ82" s="6">
        <v>341.02200000000005</v>
      </c>
      <c r="AK82" s="6">
        <v>242.38</v>
      </c>
      <c r="AL82" s="6">
        <v>352.91550000000001</v>
      </c>
      <c r="AM82" s="6">
        <v>444.31150000000002</v>
      </c>
      <c r="AN82" s="6">
        <v>296.98750000000001</v>
      </c>
      <c r="AO82" s="6">
        <v>379.8365</v>
      </c>
      <c r="AP82" s="6">
        <v>564.70100000000002</v>
      </c>
      <c r="AQ82" s="6">
        <f>AVERAGE(AF82:AP82)</f>
        <v>311.43645454545452</v>
      </c>
      <c r="AR82" s="6">
        <f>STDEV(AF82:AP82)/SQRT(11)</f>
        <v>36.326162700059008</v>
      </c>
      <c r="AS82" s="8"/>
      <c r="AT82" s="6">
        <v>13.006</v>
      </c>
      <c r="AU82" s="6">
        <v>17.088000000000001</v>
      </c>
      <c r="AV82" s="6">
        <v>28.184800000000003</v>
      </c>
      <c r="AW82" s="6">
        <v>14.021714285714285</v>
      </c>
      <c r="AX82" s="6">
        <v>10.119333333333334</v>
      </c>
      <c r="AY82" s="6">
        <v>18.439833333333329</v>
      </c>
      <c r="AZ82" s="6">
        <v>13.137142857142859</v>
      </c>
      <c r="BA82" s="6">
        <v>19.2348</v>
      </c>
      <c r="BB82" s="6">
        <v>33.366749999999996</v>
      </c>
      <c r="BC82" s="6">
        <v>18.577199999999998</v>
      </c>
      <c r="BD82" s="6">
        <v>21.30725</v>
      </c>
      <c r="BE82" s="6">
        <v>22.105500000000003</v>
      </c>
      <c r="BF82" s="6">
        <f>AVERAGE(AU82:BE82)</f>
        <v>19.598393073593073</v>
      </c>
      <c r="BG82" s="6">
        <f>STDEV(AU82:BE82)/SQRT(11)</f>
        <v>2.0091130041722263</v>
      </c>
    </row>
    <row r="83" spans="2:69" x14ac:dyDescent="0.3">
      <c r="C83" s="6">
        <v>13.506</v>
      </c>
      <c r="D83" s="6">
        <v>182.21449999999999</v>
      </c>
      <c r="E83" s="6">
        <v>438.53449999999998</v>
      </c>
      <c r="F83" s="6">
        <v>69.548000000000002</v>
      </c>
      <c r="G83" s="6">
        <v>215.61466666666669</v>
      </c>
      <c r="H83" s="6">
        <v>118.08600000000001</v>
      </c>
      <c r="I83" s="6">
        <v>91.893499999999989</v>
      </c>
      <c r="J83" s="6">
        <v>89.281000000000006</v>
      </c>
      <c r="K83" s="6">
        <v>160.22999999999999</v>
      </c>
      <c r="L83" s="6">
        <v>190.8</v>
      </c>
      <c r="M83" s="6">
        <v>228.46949999999998</v>
      </c>
      <c r="N83" s="6">
        <f>AVERAGE(D83:M83)</f>
        <v>178.46716666666666</v>
      </c>
      <c r="O83" s="6">
        <f>STDEV(D83:M83)/SQRT(10)</f>
        <v>33.82510010422898</v>
      </c>
      <c r="P83" s="8"/>
      <c r="Q83" s="6">
        <v>13.506</v>
      </c>
      <c r="R83" s="6">
        <v>139.232125</v>
      </c>
      <c r="S83" s="6">
        <v>49.775666666666666</v>
      </c>
      <c r="T83" s="6">
        <v>28.037599999999998</v>
      </c>
      <c r="U83" s="6">
        <v>210.99685714285712</v>
      </c>
      <c r="V83" s="6">
        <v>52.027000000000008</v>
      </c>
      <c r="W83" s="6">
        <v>46.740499999999997</v>
      </c>
      <c r="X83" s="6">
        <v>15.083500000000003</v>
      </c>
      <c r="Y83" s="6">
        <v>24.988333333333333</v>
      </c>
      <c r="Z83" s="6">
        <v>53.891333333333328</v>
      </c>
      <c r="AA83" s="6">
        <v>60.828749999999999</v>
      </c>
      <c r="AB83" s="6">
        <f>AVERAGE(R83:AA83)</f>
        <v>68.160166547619056</v>
      </c>
      <c r="AC83" s="6">
        <f>STDEV(R83:AA83)/SQRT(10)</f>
        <v>19.165572085656045</v>
      </c>
      <c r="AD83" s="8"/>
      <c r="AE83" s="6">
        <v>13.506</v>
      </c>
      <c r="AF83" s="6">
        <v>251.76149999999998</v>
      </c>
      <c r="AG83" s="6">
        <v>177.459</v>
      </c>
      <c r="AH83" s="6">
        <v>191.8485</v>
      </c>
      <c r="AI83" s="6">
        <v>224.6285</v>
      </c>
      <c r="AJ83" s="6">
        <v>351.60300000000001</v>
      </c>
      <c r="AK83" s="6">
        <v>255.36449999999999</v>
      </c>
      <c r="AL83" s="6">
        <v>355.75450000000001</v>
      </c>
      <c r="AM83" s="6">
        <v>446.02449999999999</v>
      </c>
      <c r="AN83" s="6">
        <v>311.1155</v>
      </c>
      <c r="AO83" s="6">
        <v>388.916</v>
      </c>
      <c r="AP83" s="6">
        <v>587.702</v>
      </c>
      <c r="AQ83" s="6">
        <f>AVERAGE(AF83:AP83)</f>
        <v>322.01613636363635</v>
      </c>
      <c r="AR83" s="6">
        <f>STDEV(AF83:AP83)/SQRT(11)</f>
        <v>36.838469665622121</v>
      </c>
      <c r="AS83" s="8"/>
      <c r="AT83" s="6">
        <v>13.506</v>
      </c>
      <c r="AU83" s="6">
        <v>18.779199999999999</v>
      </c>
      <c r="AV83" s="6">
        <v>32.597000000000001</v>
      </c>
      <c r="AW83" s="6">
        <v>14.429</v>
      </c>
      <c r="AX83" s="6">
        <v>11.602333333333334</v>
      </c>
      <c r="AY83" s="6">
        <v>16.0365</v>
      </c>
      <c r="AZ83" s="6">
        <v>13.335571428571427</v>
      </c>
      <c r="BA83" s="6">
        <v>19.949400000000001</v>
      </c>
      <c r="BB83" s="6">
        <v>40.828499999999998</v>
      </c>
      <c r="BC83" s="6">
        <v>16.242599999999999</v>
      </c>
      <c r="BD83" s="6">
        <v>21.920750000000002</v>
      </c>
      <c r="BE83" s="6">
        <v>22.658833333333334</v>
      </c>
      <c r="BF83" s="6">
        <f>AVERAGE(AU83:BE83)</f>
        <v>20.761789826839831</v>
      </c>
      <c r="BG83" s="6">
        <f>STDEV(AU83:BE83)/SQRT(11)</f>
        <v>2.6529189584339634</v>
      </c>
    </row>
    <row r="84" spans="2:69" x14ac:dyDescent="0.3">
      <c r="C84" s="6">
        <v>14.006</v>
      </c>
      <c r="D84" s="6">
        <v>180.161</v>
      </c>
      <c r="E84" s="6">
        <v>454.09450000000004</v>
      </c>
      <c r="F84" s="6">
        <v>78.011333333333326</v>
      </c>
      <c r="G84" s="6">
        <v>221.00200000000004</v>
      </c>
      <c r="H84" s="6">
        <v>144.71533333333332</v>
      </c>
      <c r="I84" s="6">
        <v>101.62549999999999</v>
      </c>
      <c r="J84" s="6">
        <v>91.967500000000001</v>
      </c>
      <c r="K84" s="6">
        <v>180.81200000000001</v>
      </c>
      <c r="L84" s="6">
        <v>186.42250000000001</v>
      </c>
      <c r="M84" s="6">
        <v>243.09699999999998</v>
      </c>
      <c r="N84" s="6">
        <f>AVERAGE(D84:M84)</f>
        <v>188.19086666666669</v>
      </c>
      <c r="O84" s="6">
        <f>STDEV(D84:M84)/SQRT(10)</f>
        <v>34.27020090135175</v>
      </c>
      <c r="P84" s="8"/>
      <c r="Q84" s="6">
        <v>14.006</v>
      </c>
      <c r="R84" s="6">
        <v>173.048125</v>
      </c>
      <c r="S84" s="6">
        <v>62.905333333333338</v>
      </c>
      <c r="T84" s="6">
        <v>32.4602</v>
      </c>
      <c r="U84" s="6">
        <v>199.81685714285717</v>
      </c>
      <c r="V84" s="6">
        <v>37.539333333333339</v>
      </c>
      <c r="W84" s="6">
        <v>58.253166666666679</v>
      </c>
      <c r="X84" s="6">
        <v>20.473833333333332</v>
      </c>
      <c r="Y84" s="6">
        <v>24.438999999999997</v>
      </c>
      <c r="Z84" s="6">
        <v>57.359499999999997</v>
      </c>
      <c r="AA84" s="6">
        <v>59.0655</v>
      </c>
      <c r="AB84" s="6">
        <f>AVERAGE(R84:AA84)</f>
        <v>72.536084880952387</v>
      </c>
      <c r="AC84" s="6">
        <f>STDEV(R84:AA84)/SQRT(10)</f>
        <v>19.682553043631128</v>
      </c>
      <c r="AD84" s="8"/>
      <c r="AE84" s="6">
        <v>14.006</v>
      </c>
      <c r="AF84" s="6">
        <v>276.95849999999996</v>
      </c>
      <c r="AG84" s="6">
        <v>199.679</v>
      </c>
      <c r="AH84" s="6">
        <v>201.006</v>
      </c>
      <c r="AI84" s="6">
        <v>235.25549999999998</v>
      </c>
      <c r="AJ84" s="6">
        <v>363.666</v>
      </c>
      <c r="AK84" s="6">
        <v>267.0145</v>
      </c>
      <c r="AL84" s="6">
        <v>369.21500000000003</v>
      </c>
      <c r="AM84" s="6">
        <v>468.08150000000001</v>
      </c>
      <c r="AN84" s="6">
        <v>310.15350000000001</v>
      </c>
      <c r="AO84" s="6">
        <v>392.88800000000003</v>
      </c>
      <c r="AP84" s="6">
        <v>617.06850000000009</v>
      </c>
      <c r="AQ84" s="6">
        <f>AVERAGE(AF84:AP84)</f>
        <v>336.45327272727269</v>
      </c>
      <c r="AR84" s="6">
        <f>STDEV(AF84:AP84)/SQRT(11)</f>
        <v>37.829382699128324</v>
      </c>
      <c r="AS84" s="8"/>
      <c r="AT84" s="6">
        <v>14.006</v>
      </c>
      <c r="AU84" s="6">
        <v>17.687400000000004</v>
      </c>
      <c r="AV84" s="6">
        <v>33.758000000000003</v>
      </c>
      <c r="AW84" s="6">
        <v>14.091142857142858</v>
      </c>
      <c r="AX84" s="6">
        <v>11.26</v>
      </c>
      <c r="AY84" s="6">
        <v>17.500333333333334</v>
      </c>
      <c r="AZ84" s="6">
        <v>14.102857142857143</v>
      </c>
      <c r="BA84" s="6">
        <v>21.47</v>
      </c>
      <c r="BB84" s="6">
        <v>31.475000000000001</v>
      </c>
      <c r="BC84" s="6">
        <v>18.237199999999998</v>
      </c>
      <c r="BD84" s="6">
        <v>23.38325</v>
      </c>
      <c r="BE84" s="6">
        <v>24.793666666666667</v>
      </c>
      <c r="BF84" s="6">
        <f>AVERAGE(AU84:BE84)</f>
        <v>20.705349999999999</v>
      </c>
      <c r="BG84" s="6">
        <f>STDEV(AU84:BE84)/SQRT(11)</f>
        <v>2.1592389389083797</v>
      </c>
    </row>
    <row r="85" spans="2:69" x14ac:dyDescent="0.3">
      <c r="C85" s="6">
        <v>14.507</v>
      </c>
      <c r="D85" s="6">
        <v>178.32049999999998</v>
      </c>
      <c r="E85" s="6">
        <v>450.65999999999997</v>
      </c>
      <c r="F85" s="6">
        <v>73.206666666666663</v>
      </c>
      <c r="G85" s="6">
        <v>217.91566666666668</v>
      </c>
      <c r="H85" s="6">
        <v>170.417</v>
      </c>
      <c r="I85" s="6">
        <v>103.46850000000001</v>
      </c>
      <c r="J85" s="6">
        <v>100.724</v>
      </c>
      <c r="K85" s="6">
        <v>189.13800000000001</v>
      </c>
      <c r="L85" s="6">
        <v>188.58850000000001</v>
      </c>
      <c r="M85" s="6">
        <v>249.84</v>
      </c>
      <c r="N85" s="6">
        <f>AVERAGE(D85:M85)</f>
        <v>192.2278833333333</v>
      </c>
      <c r="O85" s="6">
        <f>STDEV(D85:M85)/SQRT(10)</f>
        <v>33.644437937022815</v>
      </c>
      <c r="P85" s="8"/>
      <c r="Q85" s="6">
        <v>14.507</v>
      </c>
      <c r="R85" s="6">
        <v>194.01937499999997</v>
      </c>
      <c r="S85" s="6">
        <v>85.87166666666667</v>
      </c>
      <c r="T85" s="6">
        <v>37.709400000000002</v>
      </c>
      <c r="U85" s="6">
        <v>199.71642857142859</v>
      </c>
      <c r="V85" s="6">
        <v>55.528166666666671</v>
      </c>
      <c r="W85" s="6">
        <v>53.254333333333335</v>
      </c>
      <c r="X85" s="6">
        <v>22.558000000000003</v>
      </c>
      <c r="Y85" s="6">
        <v>22.281666666666666</v>
      </c>
      <c r="Z85" s="6">
        <v>56.121833333333335</v>
      </c>
      <c r="AA85" s="6">
        <v>72.040000000000006</v>
      </c>
      <c r="AB85" s="6">
        <f>AVERAGE(R85:AA85)</f>
        <v>79.910087023809524</v>
      </c>
      <c r="AC85" s="6">
        <f>STDEV(R85:AA85)/SQRT(10)</f>
        <v>20.476015981288377</v>
      </c>
      <c r="AD85" s="8"/>
      <c r="AE85" s="6">
        <v>14.507</v>
      </c>
      <c r="AF85" s="6">
        <v>283.04200000000003</v>
      </c>
      <c r="AG85" s="6">
        <v>211.08550000000002</v>
      </c>
      <c r="AH85" s="6">
        <v>206.94650000000001</v>
      </c>
      <c r="AI85" s="6">
        <v>241.75200000000001</v>
      </c>
      <c r="AJ85" s="6">
        <v>381.73350000000005</v>
      </c>
      <c r="AK85" s="6">
        <v>279.31450000000001</v>
      </c>
      <c r="AL85" s="6">
        <v>383.59349999999995</v>
      </c>
      <c r="AM85" s="6">
        <v>470.80599999999998</v>
      </c>
      <c r="AN85" s="6">
        <v>327.3</v>
      </c>
      <c r="AO85" s="6">
        <v>402.89850000000001</v>
      </c>
      <c r="AP85" s="6">
        <v>645.63699999999994</v>
      </c>
      <c r="AQ85" s="6">
        <f>AVERAGE(AF85:AP85)</f>
        <v>348.55536363636361</v>
      </c>
      <c r="AR85" s="6">
        <f>STDEV(AF85:AP85)/SQRT(11)</f>
        <v>39.124560248013196</v>
      </c>
      <c r="AS85" s="8"/>
      <c r="AT85" s="6">
        <v>14.507</v>
      </c>
      <c r="AU85" s="6">
        <v>24.0748</v>
      </c>
      <c r="AV85" s="6">
        <v>32.166399999999996</v>
      </c>
      <c r="AW85" s="6">
        <v>15.119142857142858</v>
      </c>
      <c r="AX85" s="6">
        <v>12.635666666666667</v>
      </c>
      <c r="AY85" s="6">
        <v>15.228166666666667</v>
      </c>
      <c r="AZ85" s="6">
        <v>14.251285714285716</v>
      </c>
      <c r="BA85" s="6">
        <v>20.337600000000002</v>
      </c>
      <c r="BB85" s="6">
        <v>31.97175</v>
      </c>
      <c r="BC85" s="6">
        <v>21.627599999999997</v>
      </c>
      <c r="BD85" s="6">
        <v>23.681000000000001</v>
      </c>
      <c r="BE85" s="6">
        <v>23.733666666666668</v>
      </c>
      <c r="BF85" s="6">
        <f>AVERAGE(AU85:BE85)</f>
        <v>21.347916233766234</v>
      </c>
      <c r="BG85" s="6">
        <f>STDEV(AU85:BE85)/SQRT(11)</f>
        <v>2.0272905937097221</v>
      </c>
    </row>
    <row r="86" spans="2:69" x14ac:dyDescent="0.3">
      <c r="C86" s="6">
        <v>15.007</v>
      </c>
      <c r="D86" s="6">
        <v>172.92149999999998</v>
      </c>
      <c r="E86" s="6">
        <v>480.4375</v>
      </c>
      <c r="F86" s="6">
        <v>80.443333333333328</v>
      </c>
      <c r="G86" s="6">
        <v>230.48433333333332</v>
      </c>
      <c r="H86" s="6">
        <v>169.87566666666666</v>
      </c>
      <c r="I86" s="6">
        <v>104.2285</v>
      </c>
      <c r="J86" s="6">
        <v>105.22450000000001</v>
      </c>
      <c r="K86" s="6">
        <v>205.00333333333333</v>
      </c>
      <c r="L86" s="6">
        <v>199.03550000000001</v>
      </c>
      <c r="M86" s="6">
        <v>273.51250000000005</v>
      </c>
      <c r="N86" s="6">
        <f>AVERAGE(D86:M86)</f>
        <v>202.11666666666665</v>
      </c>
      <c r="O86" s="6">
        <f>STDEV(D86:M86)/SQRT(10)</f>
        <v>36.369832927573789</v>
      </c>
      <c r="P86" s="8"/>
      <c r="Q86" s="6">
        <v>15.007</v>
      </c>
      <c r="R86" s="6">
        <v>187.97475000000003</v>
      </c>
      <c r="S86" s="6">
        <v>90.668833333333339</v>
      </c>
      <c r="T86" s="6">
        <v>34.628200000000007</v>
      </c>
      <c r="U86" s="6">
        <v>226.16171428571425</v>
      </c>
      <c r="V86" s="6">
        <v>63.605500000000006</v>
      </c>
      <c r="W86" s="6">
        <v>110.89450000000001</v>
      </c>
      <c r="X86" s="6">
        <v>27.891666666666669</v>
      </c>
      <c r="Y86" s="6">
        <v>24.874833333333331</v>
      </c>
      <c r="Z86" s="6">
        <v>64.858333333333334</v>
      </c>
      <c r="AA86" s="6">
        <v>111.71012499999999</v>
      </c>
      <c r="AB86" s="6">
        <f>AVERAGE(R86:AA86)</f>
        <v>94.326845595238083</v>
      </c>
      <c r="AC86" s="6">
        <f>STDEV(R86:AA86)/SQRT(10)</f>
        <v>21.435626319440832</v>
      </c>
      <c r="AD86" s="8"/>
      <c r="AE86" s="6">
        <v>15.007</v>
      </c>
      <c r="AF86" s="6">
        <v>298.75599999999997</v>
      </c>
      <c r="AG86" s="6">
        <v>223.2045</v>
      </c>
      <c r="AH86" s="6">
        <v>215.98250000000002</v>
      </c>
      <c r="AI86" s="6">
        <v>249.42750000000001</v>
      </c>
      <c r="AJ86" s="6">
        <v>396.17650000000003</v>
      </c>
      <c r="AK86" s="6">
        <v>293.14049999999997</v>
      </c>
      <c r="AL86" s="6">
        <v>404.1995</v>
      </c>
      <c r="AM86" s="6">
        <v>488.49249999999995</v>
      </c>
      <c r="AN86" s="6">
        <v>335.40100000000001</v>
      </c>
      <c r="AO86" s="6">
        <v>404.15949999999998</v>
      </c>
      <c r="AP86" s="6">
        <v>675.71699999999998</v>
      </c>
      <c r="AQ86" s="6">
        <f>AVERAGE(AF86:AP86)</f>
        <v>362.24154545454542</v>
      </c>
      <c r="AR86" s="6">
        <f>STDEV(AF86:AP86)/SQRT(11)</f>
        <v>40.659465096392928</v>
      </c>
      <c r="AS86" s="8"/>
      <c r="AT86" s="6">
        <v>15.007</v>
      </c>
      <c r="AU86" s="6">
        <v>22.034600000000001</v>
      </c>
      <c r="AV86" s="6">
        <v>29.890599999999999</v>
      </c>
      <c r="AW86" s="6">
        <v>15.508714285714285</v>
      </c>
      <c r="AX86" s="6">
        <v>14.062833333333332</v>
      </c>
      <c r="AY86" s="6">
        <v>19.11</v>
      </c>
      <c r="AZ86" s="6">
        <v>14.211428571428572</v>
      </c>
      <c r="BA86" s="6">
        <v>20.990600000000001</v>
      </c>
      <c r="BB86" s="6">
        <v>33.580749999999995</v>
      </c>
      <c r="BC86" s="6">
        <v>19.509399999999999</v>
      </c>
      <c r="BD86" s="6">
        <v>24.0505</v>
      </c>
      <c r="BE86" s="6">
        <v>24.096000000000004</v>
      </c>
      <c r="BF86" s="6">
        <f>AVERAGE(AU86:BE86)</f>
        <v>21.549584199134198</v>
      </c>
      <c r="BG86" s="6">
        <f>STDEV(AU86:BE86)/SQRT(11)</f>
        <v>1.8686748112913638</v>
      </c>
    </row>
    <row r="88" spans="2:69" x14ac:dyDescent="0.3">
      <c r="B88" s="2" t="s">
        <v>235</v>
      </c>
      <c r="C88" s="34" t="s">
        <v>111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8"/>
      <c r="T88" s="34" t="s">
        <v>225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8"/>
      <c r="AK88" s="55" t="s">
        <v>109</v>
      </c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8"/>
      <c r="BB88" s="55" t="s">
        <v>226</v>
      </c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</row>
    <row r="89" spans="2:69" x14ac:dyDescent="0.3">
      <c r="C89" s="6" t="s">
        <v>0</v>
      </c>
      <c r="D89" s="6" t="s">
        <v>3</v>
      </c>
      <c r="E89" s="6" t="s">
        <v>4</v>
      </c>
      <c r="F89" s="6" t="s">
        <v>5</v>
      </c>
      <c r="G89" s="6" t="s">
        <v>65</v>
      </c>
      <c r="H89" s="6" t="s">
        <v>7</v>
      </c>
      <c r="I89" s="6" t="s">
        <v>8</v>
      </c>
      <c r="J89" s="6" t="s">
        <v>9</v>
      </c>
      <c r="K89" s="6" t="s">
        <v>10</v>
      </c>
      <c r="L89" s="6" t="s">
        <v>11</v>
      </c>
      <c r="M89" s="6" t="s">
        <v>12</v>
      </c>
      <c r="N89" s="6" t="s">
        <v>50</v>
      </c>
      <c r="O89" s="6" t="s">
        <v>66</v>
      </c>
      <c r="P89" s="6" t="s">
        <v>67</v>
      </c>
      <c r="Q89" s="3" t="s">
        <v>1</v>
      </c>
      <c r="R89" s="3" t="s">
        <v>2</v>
      </c>
      <c r="S89" s="8"/>
      <c r="T89" s="6" t="s">
        <v>0</v>
      </c>
      <c r="U89" s="6" t="s">
        <v>3</v>
      </c>
      <c r="V89" s="6" t="s">
        <v>4</v>
      </c>
      <c r="W89" s="6" t="s">
        <v>5</v>
      </c>
      <c r="X89" s="6" t="s">
        <v>65</v>
      </c>
      <c r="Y89" s="6" t="s">
        <v>7</v>
      </c>
      <c r="Z89" s="6" t="s">
        <v>8</v>
      </c>
      <c r="AA89" s="6" t="s">
        <v>9</v>
      </c>
      <c r="AB89" s="6" t="s">
        <v>10</v>
      </c>
      <c r="AC89" s="6" t="s">
        <v>11</v>
      </c>
      <c r="AD89" s="6" t="s">
        <v>12</v>
      </c>
      <c r="AE89" s="6" t="s">
        <v>50</v>
      </c>
      <c r="AF89" s="6" t="s">
        <v>66</v>
      </c>
      <c r="AG89" s="6" t="s">
        <v>67</v>
      </c>
      <c r="AH89" s="3" t="s">
        <v>1</v>
      </c>
      <c r="AI89" s="3" t="s">
        <v>2</v>
      </c>
      <c r="AJ89" s="8"/>
      <c r="AK89" s="6" t="s">
        <v>0</v>
      </c>
      <c r="AL89" s="6" t="s">
        <v>3</v>
      </c>
      <c r="AM89" s="6" t="s">
        <v>4</v>
      </c>
      <c r="AN89" s="6" t="s">
        <v>5</v>
      </c>
      <c r="AO89" s="6" t="s">
        <v>65</v>
      </c>
      <c r="AP89" s="6" t="s">
        <v>7</v>
      </c>
      <c r="AQ89" s="6" t="s">
        <v>8</v>
      </c>
      <c r="AR89" s="6" t="s">
        <v>9</v>
      </c>
      <c r="AS89" s="6" t="s">
        <v>10</v>
      </c>
      <c r="AT89" s="6" t="s">
        <v>11</v>
      </c>
      <c r="AU89" s="6" t="s">
        <v>12</v>
      </c>
      <c r="AV89" s="6" t="s">
        <v>50</v>
      </c>
      <c r="AW89" s="6" t="s">
        <v>66</v>
      </c>
      <c r="AX89" s="6" t="s">
        <v>67</v>
      </c>
      <c r="AY89" s="3" t="s">
        <v>1</v>
      </c>
      <c r="AZ89" s="3" t="s">
        <v>2</v>
      </c>
      <c r="BA89" s="8"/>
      <c r="BB89" s="6" t="s">
        <v>0</v>
      </c>
      <c r="BC89" s="6" t="s">
        <v>3</v>
      </c>
      <c r="BD89" s="6" t="s">
        <v>4</v>
      </c>
      <c r="BE89" s="6" t="s">
        <v>5</v>
      </c>
      <c r="BF89" s="6" t="s">
        <v>65</v>
      </c>
      <c r="BG89" s="6" t="s">
        <v>7</v>
      </c>
      <c r="BH89" s="6" t="s">
        <v>8</v>
      </c>
      <c r="BI89" s="6" t="s">
        <v>9</v>
      </c>
      <c r="BJ89" s="6" t="s">
        <v>10</v>
      </c>
      <c r="BK89" s="6" t="s">
        <v>11</v>
      </c>
      <c r="BL89" s="6" t="s">
        <v>12</v>
      </c>
      <c r="BM89" s="6" t="s">
        <v>50</v>
      </c>
      <c r="BN89" s="6" t="s">
        <v>66</v>
      </c>
      <c r="BO89" s="6" t="s">
        <v>67</v>
      </c>
      <c r="BP89" s="3" t="s">
        <v>1</v>
      </c>
      <c r="BQ89" s="3" t="s">
        <v>2</v>
      </c>
    </row>
    <row r="90" spans="2:69" x14ac:dyDescent="0.3">
      <c r="C90" s="6">
        <v>0</v>
      </c>
      <c r="D90" s="6">
        <v>0.28249999999999997</v>
      </c>
      <c r="E90" s="6">
        <v>1.5754999999999999</v>
      </c>
      <c r="F90" s="6">
        <v>2.3845000000000001</v>
      </c>
      <c r="G90" s="6">
        <v>1.4075</v>
      </c>
      <c r="H90" s="6">
        <v>2.1710000000000003</v>
      </c>
      <c r="I90" s="6">
        <v>1.0665</v>
      </c>
      <c r="J90" s="6">
        <v>2.4655</v>
      </c>
      <c r="K90" s="6">
        <v>7.8704999999999998</v>
      </c>
      <c r="L90" s="6">
        <v>2.3133333333333335</v>
      </c>
      <c r="M90" s="6">
        <v>1.7465000000000002</v>
      </c>
      <c r="N90" s="6">
        <v>0.67833333333333334</v>
      </c>
      <c r="O90" s="6">
        <v>0.7</v>
      </c>
      <c r="P90" s="6">
        <v>2.9480000000000004</v>
      </c>
      <c r="Q90" s="6">
        <f>AVERAGE(D90:P90)</f>
        <v>2.123820512820513</v>
      </c>
      <c r="R90" s="6">
        <f>STDEV(D90:P90)/SQRT(13)</f>
        <v>0.52810536902321503</v>
      </c>
      <c r="S90" s="8"/>
      <c r="T90" s="6">
        <v>0</v>
      </c>
      <c r="U90" s="6">
        <v>0.41688888888888886</v>
      </c>
      <c r="V90" s="6">
        <v>0.9118333333333335</v>
      </c>
      <c r="W90" s="6">
        <v>1.9690000000000001</v>
      </c>
      <c r="X90" s="6">
        <v>1.2990000000000002</v>
      </c>
      <c r="Y90" s="6">
        <v>3.5922000000000005</v>
      </c>
      <c r="Z90" s="6">
        <v>2.2378</v>
      </c>
      <c r="AA90" s="6">
        <v>1.7121999999999999</v>
      </c>
      <c r="AB90" s="6">
        <v>10.211</v>
      </c>
      <c r="AC90" s="6">
        <v>2.2570000000000001</v>
      </c>
      <c r="AD90" s="6">
        <v>1.3568333333333333</v>
      </c>
      <c r="AE90" s="6">
        <v>1.2603076923076924</v>
      </c>
      <c r="AF90" s="6">
        <v>0.50342857142857145</v>
      </c>
      <c r="AG90" s="6">
        <v>1.628857142857143</v>
      </c>
      <c r="AH90" s="6">
        <f>AVERAGE(U90:AG90)</f>
        <v>2.2581806893960743</v>
      </c>
      <c r="AI90" s="6">
        <f>STDEV(U90:AG90)/SQRT(13)</f>
        <v>0.70171719159127899</v>
      </c>
      <c r="AJ90" s="8"/>
      <c r="AK90" s="6">
        <v>0</v>
      </c>
      <c r="AL90" s="6">
        <v>0.4965</v>
      </c>
      <c r="AM90" s="6">
        <v>0.57199999999999995</v>
      </c>
      <c r="AN90" s="6">
        <v>0.78600000000000003</v>
      </c>
      <c r="AO90" s="6">
        <v>0.998</v>
      </c>
      <c r="AP90" s="6">
        <v>1.5085000000000002</v>
      </c>
      <c r="AQ90" s="6">
        <v>2.6174999999999997</v>
      </c>
      <c r="AR90" s="6">
        <v>0.78100000000000003</v>
      </c>
      <c r="AS90" s="6">
        <v>0.70300000000000007</v>
      </c>
      <c r="AT90" s="6">
        <v>5.2664999999999997</v>
      </c>
      <c r="AU90" s="6">
        <v>1.2789999999999999</v>
      </c>
      <c r="AV90" s="6">
        <v>1.2086666666666668</v>
      </c>
      <c r="AW90" s="6">
        <v>0.9993333333333333</v>
      </c>
      <c r="AX90" s="6">
        <v>1.9753333333333334</v>
      </c>
      <c r="AY90" s="6">
        <f>AVERAGE(AL90:AX90)</f>
        <v>1.4762564102564102</v>
      </c>
      <c r="AZ90" s="6">
        <f>STDEV(AL90:AX90)/SQRT(13)</f>
        <v>0.35644760057692332</v>
      </c>
      <c r="BA90" s="8"/>
      <c r="BB90" s="6">
        <v>0</v>
      </c>
      <c r="BC90" s="6">
        <v>1.1519999999999999</v>
      </c>
      <c r="BD90" s="6">
        <v>0.81074999999999997</v>
      </c>
      <c r="BE90" s="6">
        <v>1.0058000000000002</v>
      </c>
      <c r="BF90" s="6">
        <v>0.99349999999999994</v>
      </c>
      <c r="BG90" s="6">
        <v>2.0465</v>
      </c>
      <c r="BH90" s="6">
        <v>2.0596000000000001</v>
      </c>
      <c r="BI90" s="6">
        <v>0.39016666666666672</v>
      </c>
      <c r="BJ90" s="6">
        <v>0.75280000000000002</v>
      </c>
      <c r="BK90" s="6">
        <v>1.6878</v>
      </c>
      <c r="BL90" s="6">
        <v>0.71285714285714286</v>
      </c>
      <c r="BM90" s="6">
        <v>0.76033333333333319</v>
      </c>
      <c r="BN90" s="6">
        <v>0.84525000000000006</v>
      </c>
      <c r="BO90" s="6">
        <v>2.26525</v>
      </c>
      <c r="BP90" s="6">
        <f>AVERAGE(BC90:BO90)</f>
        <v>1.1909697802197803</v>
      </c>
      <c r="BQ90" s="6">
        <f>STDEV(BC90:BO90)/SQRT(13)</f>
        <v>0.16934217660042855</v>
      </c>
    </row>
    <row r="91" spans="2:69" x14ac:dyDescent="0.3">
      <c r="C91" s="6">
        <v>0.5</v>
      </c>
      <c r="D91" s="6">
        <v>7.7575000000000003</v>
      </c>
      <c r="E91" s="6">
        <v>2.5230000000000001</v>
      </c>
      <c r="F91" s="6">
        <v>2.5354999999999999</v>
      </c>
      <c r="G91" s="6">
        <v>3.75</v>
      </c>
      <c r="H91" s="6">
        <v>5.4205000000000005</v>
      </c>
      <c r="I91" s="6">
        <v>2.2169999999999996</v>
      </c>
      <c r="J91" s="6">
        <v>2.8185000000000002</v>
      </c>
      <c r="K91" s="6">
        <v>8.8010000000000002</v>
      </c>
      <c r="L91" s="6">
        <v>5.2153333333333336</v>
      </c>
      <c r="M91" s="6">
        <v>3.2835000000000001</v>
      </c>
      <c r="N91" s="6">
        <v>0.83166666666666667</v>
      </c>
      <c r="O91" s="6">
        <v>0.94100000000000006</v>
      </c>
      <c r="P91" s="6">
        <v>4.9495000000000005</v>
      </c>
      <c r="Q91" s="6">
        <f>AVERAGE(D91:P91)</f>
        <v>3.9264615384615382</v>
      </c>
      <c r="R91" s="6">
        <f>STDEV(D91:P91)/SQRT(13)</f>
        <v>0.67162031375808573</v>
      </c>
      <c r="S91" s="8"/>
      <c r="T91" s="6">
        <v>0.5</v>
      </c>
      <c r="U91" s="6">
        <v>3.0127777777777776</v>
      </c>
      <c r="V91" s="6">
        <v>1.6793333333333331</v>
      </c>
      <c r="W91" s="6">
        <v>1.8595000000000002</v>
      </c>
      <c r="X91" s="6">
        <v>1.8884000000000001</v>
      </c>
      <c r="Y91" s="6">
        <v>4.3084000000000007</v>
      </c>
      <c r="Z91" s="6">
        <v>2.2145999999999999</v>
      </c>
      <c r="AA91" s="6">
        <v>2.0479999999999996</v>
      </c>
      <c r="AB91" s="6">
        <v>10.475833333333332</v>
      </c>
      <c r="AC91" s="6">
        <v>2.4204999999999997</v>
      </c>
      <c r="AD91" s="6">
        <v>1.7731666666666666</v>
      </c>
      <c r="AE91" s="6">
        <v>1.4976153846153848</v>
      </c>
      <c r="AF91" s="6">
        <v>0.62142857142857133</v>
      </c>
      <c r="AG91" s="6">
        <v>2.536285714285714</v>
      </c>
      <c r="AH91" s="6">
        <f>AVERAGE(U91:AG91)</f>
        <v>2.7950646754954445</v>
      </c>
      <c r="AI91" s="6">
        <f>STDEV(U91:AG91)/SQRT(13)</f>
        <v>0.68326433077071336</v>
      </c>
      <c r="AJ91" s="8"/>
      <c r="AK91" s="6">
        <v>0.5</v>
      </c>
      <c r="AL91" s="6">
        <v>0.44600000000000001</v>
      </c>
      <c r="AM91" s="6">
        <v>0.65</v>
      </c>
      <c r="AN91" s="6">
        <v>1.4319999999999999</v>
      </c>
      <c r="AO91" s="6">
        <v>1.2574999999999998</v>
      </c>
      <c r="AP91" s="6">
        <v>2.4605000000000001</v>
      </c>
      <c r="AQ91" s="6">
        <v>7.8465000000000007</v>
      </c>
      <c r="AR91" s="6">
        <v>4.8090000000000002</v>
      </c>
      <c r="AS91" s="6">
        <v>0.77350000000000008</v>
      </c>
      <c r="AT91" s="6">
        <v>9.0190000000000001</v>
      </c>
      <c r="AU91" s="6">
        <v>5.0114999999999998</v>
      </c>
      <c r="AV91" s="6">
        <v>1.5363333333333333</v>
      </c>
      <c r="AW91" s="6">
        <v>8.2103333333333328</v>
      </c>
      <c r="AX91" s="6">
        <v>7.7323333333333331</v>
      </c>
      <c r="AY91" s="6">
        <f>AVERAGE(AL91:AX91)</f>
        <v>3.937269230769231</v>
      </c>
      <c r="AZ91" s="6">
        <f>STDEV(AL91:AX91)/SQRT(13)</f>
        <v>0.91318322030834997</v>
      </c>
      <c r="BA91" s="8"/>
      <c r="BB91" s="6">
        <v>0.5</v>
      </c>
      <c r="BC91" s="6">
        <v>1.0354999999999999</v>
      </c>
      <c r="BD91" s="6">
        <v>0.92199999999999993</v>
      </c>
      <c r="BE91" s="6">
        <v>0.83520000000000005</v>
      </c>
      <c r="BF91" s="6">
        <v>1.075</v>
      </c>
      <c r="BG91" s="6">
        <v>2.2800000000000002</v>
      </c>
      <c r="BH91" s="6">
        <v>2.1444000000000001</v>
      </c>
      <c r="BI91" s="6">
        <v>0.82300000000000006</v>
      </c>
      <c r="BJ91" s="6">
        <v>0.72299999999999998</v>
      </c>
      <c r="BK91" s="6">
        <v>1.9056000000000002</v>
      </c>
      <c r="BL91" s="6">
        <v>0.95857142857142841</v>
      </c>
      <c r="BM91" s="6">
        <v>0.54833333333333334</v>
      </c>
      <c r="BN91" s="6">
        <v>1.3815000000000002</v>
      </c>
      <c r="BO91" s="6">
        <v>3.867</v>
      </c>
      <c r="BP91" s="6">
        <f>AVERAGE(BC91:BO91)</f>
        <v>1.4230080586080587</v>
      </c>
      <c r="BQ91" s="6">
        <f>STDEV(BC91:BO91)/SQRT(13)</f>
        <v>0.25521652113366161</v>
      </c>
    </row>
    <row r="92" spans="2:69" x14ac:dyDescent="0.3">
      <c r="C92" s="6">
        <v>1</v>
      </c>
      <c r="D92" s="6">
        <v>21.463000000000001</v>
      </c>
      <c r="E92" s="6">
        <v>10.3415</v>
      </c>
      <c r="F92" s="6">
        <v>6.6014999999999997</v>
      </c>
      <c r="G92" s="6">
        <v>13.256</v>
      </c>
      <c r="H92" s="6">
        <v>14.390499999999999</v>
      </c>
      <c r="I92" s="6">
        <v>7.1395</v>
      </c>
      <c r="J92" s="6">
        <v>12.589</v>
      </c>
      <c r="K92" s="6">
        <v>27.452500000000001</v>
      </c>
      <c r="L92" s="6">
        <v>19.415333333333333</v>
      </c>
      <c r="M92" s="6">
        <v>14.625</v>
      </c>
      <c r="N92" s="6">
        <v>2.0863333333333336</v>
      </c>
      <c r="O92" s="6">
        <v>0.88250000000000006</v>
      </c>
      <c r="P92" s="6">
        <v>15.522500000000001</v>
      </c>
      <c r="Q92" s="6">
        <f>AVERAGE(D92:P92)</f>
        <v>12.751166666666666</v>
      </c>
      <c r="R92" s="6">
        <f>STDEV(D92:P92)/SQRT(13)</f>
        <v>2.0883008709047788</v>
      </c>
      <c r="S92" s="8"/>
      <c r="T92" s="6">
        <v>1</v>
      </c>
      <c r="U92" s="6">
        <v>6.5985555555555555</v>
      </c>
      <c r="V92" s="6">
        <v>3.254</v>
      </c>
      <c r="W92" s="6">
        <v>2.5633000000000004</v>
      </c>
      <c r="X92" s="6">
        <v>3.8374000000000001</v>
      </c>
      <c r="Y92" s="6">
        <v>5.4188000000000001</v>
      </c>
      <c r="Z92" s="6">
        <v>2.4336000000000002</v>
      </c>
      <c r="AA92" s="6">
        <v>2.968</v>
      </c>
      <c r="AB92" s="6">
        <v>20.413166666666669</v>
      </c>
      <c r="AC92" s="6">
        <v>4.0408333333333326</v>
      </c>
      <c r="AD92" s="6">
        <v>2.8086666666666669</v>
      </c>
      <c r="AE92" s="6">
        <v>1.1482307692307692</v>
      </c>
      <c r="AF92" s="6">
        <v>0.60671428571428565</v>
      </c>
      <c r="AG92" s="6">
        <v>4.4931428571428569</v>
      </c>
      <c r="AH92" s="6">
        <f>AVERAGE(U92:AG92)</f>
        <v>4.6603392411007798</v>
      </c>
      <c r="AI92" s="6">
        <f>STDEV(U92:AG92)/SQRT(13)</f>
        <v>1.3866712221336566</v>
      </c>
      <c r="AJ92" s="8"/>
      <c r="AK92" s="6">
        <v>1</v>
      </c>
      <c r="AL92" s="6">
        <v>0.51350000000000007</v>
      </c>
      <c r="AM92" s="6">
        <v>4.0685000000000002</v>
      </c>
      <c r="AN92" s="6">
        <v>2.8580000000000001</v>
      </c>
      <c r="AO92" s="6">
        <v>5.0339999999999998</v>
      </c>
      <c r="AP92" s="6">
        <v>4.7445000000000004</v>
      </c>
      <c r="AQ92" s="6">
        <v>32.869500000000002</v>
      </c>
      <c r="AR92" s="6">
        <v>18.413499999999999</v>
      </c>
      <c r="AS92" s="6">
        <v>2.7885</v>
      </c>
      <c r="AT92" s="6">
        <v>21.314499999999999</v>
      </c>
      <c r="AU92" s="6">
        <v>17.889499999999998</v>
      </c>
      <c r="AV92" s="6">
        <v>7.5263333333333335</v>
      </c>
      <c r="AW92" s="6">
        <v>24.408666666666665</v>
      </c>
      <c r="AX92" s="6">
        <v>30.756666666666664</v>
      </c>
      <c r="AY92" s="6">
        <f>AVERAGE(AL92:AX92)</f>
        <v>13.321974358974359</v>
      </c>
      <c r="AZ92" s="6">
        <f>STDEV(AL92:AX92)/SQRT(13)</f>
        <v>3.1679900159877725</v>
      </c>
      <c r="BA92" s="8"/>
      <c r="BB92" s="6">
        <v>1</v>
      </c>
      <c r="BC92" s="6">
        <v>1.2243333333333333</v>
      </c>
      <c r="BD92" s="6">
        <v>0.91674999999999995</v>
      </c>
      <c r="BE92" s="6">
        <v>0.9860000000000001</v>
      </c>
      <c r="BF92" s="6">
        <v>0.98675000000000002</v>
      </c>
      <c r="BG92" s="6">
        <v>2.7305000000000001</v>
      </c>
      <c r="BH92" s="6">
        <v>2.1114000000000002</v>
      </c>
      <c r="BI92" s="6">
        <v>2.4866666666666668</v>
      </c>
      <c r="BJ92" s="6">
        <v>0.87199999999999989</v>
      </c>
      <c r="BK92" s="6">
        <v>2.5162</v>
      </c>
      <c r="BL92" s="6">
        <v>1.135142857142857</v>
      </c>
      <c r="BM92" s="6">
        <v>0.95066666666666666</v>
      </c>
      <c r="BN92" s="6">
        <v>2.5787500000000003</v>
      </c>
      <c r="BO92" s="6">
        <v>8.7487499999999994</v>
      </c>
      <c r="BP92" s="6">
        <f>AVERAGE(BC92:BO92)</f>
        <v>2.1726084249084248</v>
      </c>
      <c r="BQ92" s="6">
        <f>STDEV(BC92:BO92)/SQRT(13)</f>
        <v>0.58558556468036782</v>
      </c>
    </row>
    <row r="93" spans="2:69" x14ac:dyDescent="0.3">
      <c r="C93" s="6">
        <v>1.5009999999999999</v>
      </c>
      <c r="D93" s="6">
        <v>29.279</v>
      </c>
      <c r="E93" s="6">
        <v>23.229500000000002</v>
      </c>
      <c r="F93" s="6">
        <v>14.9465</v>
      </c>
      <c r="G93" s="6">
        <v>23.308500000000002</v>
      </c>
      <c r="H93" s="6">
        <v>25.888999999999999</v>
      </c>
      <c r="I93" s="6">
        <v>11.217500000000001</v>
      </c>
      <c r="J93" s="6">
        <v>23.323</v>
      </c>
      <c r="K93" s="6">
        <v>53.847499999999997</v>
      </c>
      <c r="L93" s="6">
        <v>30.21466666666667</v>
      </c>
      <c r="M93" s="6">
        <v>30.898499999999999</v>
      </c>
      <c r="N93" s="6">
        <v>5.5826666666666673</v>
      </c>
      <c r="O93" s="6">
        <v>1.6835</v>
      </c>
      <c r="P93" s="6">
        <v>31.960500000000003</v>
      </c>
      <c r="Q93" s="6">
        <f>AVERAGE(D93:P93)</f>
        <v>23.490794871794872</v>
      </c>
      <c r="R93" s="6">
        <f>STDEV(D93:P93)/SQRT(13)</f>
        <v>3.714690408533579</v>
      </c>
      <c r="S93" s="8"/>
      <c r="T93" s="6">
        <v>1.5009999999999999</v>
      </c>
      <c r="U93" s="6">
        <v>9.019222222222222</v>
      </c>
      <c r="V93" s="6">
        <v>5.8604999999999992</v>
      </c>
      <c r="W93" s="6">
        <v>3.7832999999999997</v>
      </c>
      <c r="X93" s="6">
        <v>6.5061999999999998</v>
      </c>
      <c r="Y93" s="6">
        <v>6.2907999999999999</v>
      </c>
      <c r="Z93" s="6">
        <v>2.3954</v>
      </c>
      <c r="AA93" s="6">
        <v>5.3747999999999996</v>
      </c>
      <c r="AB93" s="6">
        <v>39.604500000000009</v>
      </c>
      <c r="AC93" s="6">
        <v>6.3351666666666668</v>
      </c>
      <c r="AD93" s="6">
        <v>4.8328333333333333</v>
      </c>
      <c r="AE93" s="6">
        <v>1.3763076923076922</v>
      </c>
      <c r="AF93" s="6">
        <v>0.59285714285714275</v>
      </c>
      <c r="AG93" s="6">
        <v>7.9160000000000013</v>
      </c>
      <c r="AH93" s="6">
        <f>AVERAGE(U93:AG93)</f>
        <v>7.6836836197990062</v>
      </c>
      <c r="AI93" s="6">
        <f>STDEV(U93:AG93)/SQRT(13)</f>
        <v>2.7455620130641489</v>
      </c>
      <c r="AJ93" s="8"/>
      <c r="AK93" s="6">
        <v>1.5009999999999999</v>
      </c>
      <c r="AL93" s="6">
        <v>0.46699999999999997</v>
      </c>
      <c r="AM93" s="6">
        <v>11.970499999999999</v>
      </c>
      <c r="AN93" s="6">
        <v>5.8469999999999995</v>
      </c>
      <c r="AO93" s="6">
        <v>17.150500000000001</v>
      </c>
      <c r="AP93" s="6">
        <v>8.7895000000000003</v>
      </c>
      <c r="AQ93" s="6">
        <v>58.173999999999999</v>
      </c>
      <c r="AR93" s="6">
        <v>28.036000000000001</v>
      </c>
      <c r="AS93" s="6">
        <v>9.8584999999999994</v>
      </c>
      <c r="AT93" s="6">
        <v>32.9405</v>
      </c>
      <c r="AU93" s="6">
        <v>34.409499999999994</v>
      </c>
      <c r="AV93" s="6">
        <v>16.437666666666669</v>
      </c>
      <c r="AW93" s="6">
        <v>33.807333333333332</v>
      </c>
      <c r="AX93" s="6">
        <v>51.532333333333327</v>
      </c>
      <c r="AY93" s="6">
        <f>AVERAGE(AL93:AX93)</f>
        <v>23.8015641025641</v>
      </c>
      <c r="AZ93" s="6">
        <f>STDEV(AL93:AX93)/SQRT(13)</f>
        <v>4.928743082584381</v>
      </c>
      <c r="BA93" s="8"/>
      <c r="BB93" s="6">
        <v>1.5009999999999999</v>
      </c>
      <c r="BC93" s="6">
        <v>1.2839999999999998</v>
      </c>
      <c r="BD93" s="6">
        <v>1.0217499999999999</v>
      </c>
      <c r="BE93" s="6">
        <v>1.0673999999999999</v>
      </c>
      <c r="BF93" s="6">
        <v>1.7847499999999998</v>
      </c>
      <c r="BG93" s="6">
        <v>3.1987500000000004</v>
      </c>
      <c r="BH93" s="6">
        <v>2.7717999999999998</v>
      </c>
      <c r="BI93" s="6">
        <v>3.8759999999999999</v>
      </c>
      <c r="BJ93" s="6">
        <v>1.3228</v>
      </c>
      <c r="BK93" s="6">
        <v>3.2885999999999997</v>
      </c>
      <c r="BL93" s="6">
        <v>1.7645714285714287</v>
      </c>
      <c r="BM93" s="6">
        <v>1.2233333333333334</v>
      </c>
      <c r="BN93" s="6">
        <v>3.694</v>
      </c>
      <c r="BO93" s="6">
        <v>12.761749999999999</v>
      </c>
      <c r="BP93" s="6">
        <f>AVERAGE(BC93:BO93)</f>
        <v>3.0045772893772895</v>
      </c>
      <c r="BQ93" s="6">
        <f>STDEV(BC93:BO93)/SQRT(13)</f>
        <v>0.86336068865320881</v>
      </c>
    </row>
    <row r="94" spans="2:69" x14ac:dyDescent="0.3">
      <c r="C94" s="6">
        <v>2.0009999999999999</v>
      </c>
      <c r="D94" s="6">
        <v>33.0565</v>
      </c>
      <c r="E94" s="6">
        <v>30.34</v>
      </c>
      <c r="F94" s="6">
        <v>22.078499999999998</v>
      </c>
      <c r="G94" s="6">
        <v>31.825500000000002</v>
      </c>
      <c r="H94" s="6">
        <v>35.081000000000003</v>
      </c>
      <c r="I94" s="6">
        <v>14.295999999999999</v>
      </c>
      <c r="J94" s="6">
        <v>34.6935</v>
      </c>
      <c r="K94" s="6">
        <v>83.882499999999993</v>
      </c>
      <c r="L94" s="6">
        <v>39.633333333333333</v>
      </c>
      <c r="M94" s="6">
        <v>52.011499999999998</v>
      </c>
      <c r="N94" s="6">
        <v>11.069666666666668</v>
      </c>
      <c r="O94" s="6">
        <v>3.9775</v>
      </c>
      <c r="P94" s="6">
        <v>49.36</v>
      </c>
      <c r="Q94" s="6">
        <f>AVERAGE(D94:P94)</f>
        <v>33.946576923076925</v>
      </c>
      <c r="R94" s="6">
        <f>STDEV(D94:P94)/SQRT(13)</f>
        <v>5.6944018267411485</v>
      </c>
      <c r="S94" s="8"/>
      <c r="T94" s="6">
        <v>2.0009999999999999</v>
      </c>
      <c r="U94" s="6">
        <v>13.604111111111111</v>
      </c>
      <c r="V94" s="6">
        <v>7.9214999999999991</v>
      </c>
      <c r="W94" s="6">
        <v>5.9521000000000006</v>
      </c>
      <c r="X94" s="6">
        <v>10.911799999999999</v>
      </c>
      <c r="Y94" s="6">
        <v>7.7051999999999996</v>
      </c>
      <c r="Z94" s="6">
        <v>3.5362</v>
      </c>
      <c r="AA94" s="6">
        <v>7.0275999999999996</v>
      </c>
      <c r="AB94" s="6">
        <v>60.13150000000001</v>
      </c>
      <c r="AC94" s="6">
        <v>11.901666666666666</v>
      </c>
      <c r="AD94" s="6">
        <v>7.7428333333333335</v>
      </c>
      <c r="AE94" s="6">
        <v>1.4920000000000004</v>
      </c>
      <c r="AF94" s="6">
        <v>0.71557142857142864</v>
      </c>
      <c r="AG94" s="6">
        <v>11.557571428571427</v>
      </c>
      <c r="AH94" s="6">
        <f>AVERAGE(U94:AG94)</f>
        <v>11.553819536019535</v>
      </c>
      <c r="AI94" s="6">
        <f>STDEV(U94:AG94)/SQRT(13)</f>
        <v>4.1924177219728023</v>
      </c>
      <c r="AJ94" s="8"/>
      <c r="AK94" s="6">
        <v>2.0009999999999999</v>
      </c>
      <c r="AL94" s="6">
        <v>0.57899999999999996</v>
      </c>
      <c r="AM94" s="6">
        <v>24.563500000000001</v>
      </c>
      <c r="AN94" s="6">
        <v>10.708500000000001</v>
      </c>
      <c r="AO94" s="6">
        <v>32.514499999999998</v>
      </c>
      <c r="AP94" s="6">
        <v>13.173999999999999</v>
      </c>
      <c r="AQ94" s="6">
        <v>81.903999999999996</v>
      </c>
      <c r="AR94" s="6">
        <v>37.265500000000003</v>
      </c>
      <c r="AS94" s="6">
        <v>16.4725</v>
      </c>
      <c r="AT94" s="6">
        <v>42.753</v>
      </c>
      <c r="AU94" s="6">
        <v>51.4345</v>
      </c>
      <c r="AV94" s="6">
        <v>20.759333333333334</v>
      </c>
      <c r="AW94" s="6">
        <v>42.624000000000002</v>
      </c>
      <c r="AX94" s="6">
        <v>70.384</v>
      </c>
      <c r="AY94" s="6">
        <f>AVERAGE(AL94:AX94)</f>
        <v>34.241256410256419</v>
      </c>
      <c r="AZ94" s="6">
        <f>STDEV(AL94:AX94)/SQRT(13)</f>
        <v>6.5781339020313281</v>
      </c>
      <c r="BA94" s="8"/>
      <c r="BB94" s="6">
        <v>2.0009999999999999</v>
      </c>
      <c r="BC94" s="6">
        <v>1.3711666666666666</v>
      </c>
      <c r="BD94" s="6">
        <v>1.2770000000000001</v>
      </c>
      <c r="BE94" s="6">
        <v>1.2784</v>
      </c>
      <c r="BF94" s="6">
        <v>3.0270000000000001</v>
      </c>
      <c r="BG94" s="6">
        <v>3.7092500000000004</v>
      </c>
      <c r="BH94" s="6">
        <v>3.258</v>
      </c>
      <c r="BI94" s="6">
        <v>4.0186666666666673</v>
      </c>
      <c r="BJ94" s="6">
        <v>1.6335999999999999</v>
      </c>
      <c r="BK94" s="6">
        <v>3.3002000000000002</v>
      </c>
      <c r="BL94" s="6">
        <v>2.3094285714285716</v>
      </c>
      <c r="BM94" s="6">
        <v>1.615</v>
      </c>
      <c r="BN94" s="6">
        <v>4.68825</v>
      </c>
      <c r="BO94" s="6">
        <v>13.296249999999999</v>
      </c>
      <c r="BP94" s="6">
        <f>AVERAGE(BC94:BO94)</f>
        <v>3.4447855311355315</v>
      </c>
      <c r="BQ94" s="6">
        <f>STDEV(BC94:BO94)/SQRT(13)</f>
        <v>0.88011193474370863</v>
      </c>
    </row>
    <row r="95" spans="2:69" x14ac:dyDescent="0.3">
      <c r="C95" s="6">
        <v>2.5009999999999999</v>
      </c>
      <c r="D95" s="6">
        <v>37.386499999999998</v>
      </c>
      <c r="E95" s="6">
        <v>42.786500000000004</v>
      </c>
      <c r="F95" s="6">
        <v>26.689999999999998</v>
      </c>
      <c r="G95" s="6">
        <v>39.447000000000003</v>
      </c>
      <c r="H95" s="6">
        <v>42.941000000000003</v>
      </c>
      <c r="I95" s="6">
        <v>26.311</v>
      </c>
      <c r="J95" s="6">
        <v>45.831000000000003</v>
      </c>
      <c r="K95" s="6">
        <v>108.205</v>
      </c>
      <c r="L95" s="6">
        <v>49.458666666666666</v>
      </c>
      <c r="M95" s="6">
        <v>69.966499999999996</v>
      </c>
      <c r="N95" s="6">
        <v>18.464666666666666</v>
      </c>
      <c r="O95" s="6">
        <v>7.3620000000000001</v>
      </c>
      <c r="P95" s="6">
        <v>67.805499999999995</v>
      </c>
      <c r="Q95" s="6">
        <f>AVERAGE(D95:P95)</f>
        <v>44.819641025641026</v>
      </c>
      <c r="R95" s="6">
        <f>STDEV(D95:P95)/SQRT(13)</f>
        <v>7.1886905479443719</v>
      </c>
      <c r="S95" s="8"/>
      <c r="T95" s="6">
        <v>2.5009999999999999</v>
      </c>
      <c r="U95" s="6">
        <v>12.747111111111112</v>
      </c>
      <c r="V95" s="6">
        <v>9.3541666666666661</v>
      </c>
      <c r="W95" s="6">
        <v>7.3693000000000008</v>
      </c>
      <c r="X95" s="6">
        <v>14.791400000000001</v>
      </c>
      <c r="Y95" s="6">
        <v>8.1121999999999996</v>
      </c>
      <c r="Z95" s="6">
        <v>5.5186000000000002</v>
      </c>
      <c r="AA95" s="6">
        <v>9.6472000000000016</v>
      </c>
      <c r="AB95" s="6">
        <v>71.969166666666666</v>
      </c>
      <c r="AC95" s="6">
        <v>14.429166666666667</v>
      </c>
      <c r="AD95" s="6">
        <v>9.6783333333333328</v>
      </c>
      <c r="AE95" s="6">
        <v>2.4949230769230772</v>
      </c>
      <c r="AF95" s="6">
        <v>1.2468571428571429</v>
      </c>
      <c r="AG95" s="6">
        <v>14.835857142857142</v>
      </c>
      <c r="AH95" s="6">
        <f>AVERAGE(U95:AG95)</f>
        <v>14.01494475439091</v>
      </c>
      <c r="AI95" s="6">
        <f>STDEV(U95:AG95)/SQRT(13)</f>
        <v>4.979627514943167</v>
      </c>
      <c r="AJ95" s="8"/>
      <c r="AK95" s="6">
        <v>2.5009999999999999</v>
      </c>
      <c r="AL95" s="6">
        <v>0.71350000000000002</v>
      </c>
      <c r="AM95" s="6">
        <v>38.981999999999999</v>
      </c>
      <c r="AN95" s="6">
        <v>16.838999999999999</v>
      </c>
      <c r="AO95" s="6">
        <v>45.886000000000003</v>
      </c>
      <c r="AP95" s="6">
        <v>19.169499999999999</v>
      </c>
      <c r="AQ95" s="6">
        <v>113.229</v>
      </c>
      <c r="AR95" s="6">
        <v>44.941499999999998</v>
      </c>
      <c r="AS95" s="6">
        <v>25.4285</v>
      </c>
      <c r="AT95" s="6">
        <v>51.2</v>
      </c>
      <c r="AU95" s="6">
        <v>64.574000000000012</v>
      </c>
      <c r="AV95" s="6">
        <v>30.357666666666663</v>
      </c>
      <c r="AW95" s="6">
        <v>47.270666666666664</v>
      </c>
      <c r="AX95" s="6">
        <v>86.896333333333317</v>
      </c>
      <c r="AY95" s="6">
        <f>AVERAGE(AL95:AX95)</f>
        <v>45.037512820512816</v>
      </c>
      <c r="AZ95" s="6">
        <f>STDEV(AL95:AX95)/SQRT(13)</f>
        <v>8.35633312362285</v>
      </c>
      <c r="BA95" s="8"/>
      <c r="BB95" s="6">
        <v>2.5009999999999999</v>
      </c>
      <c r="BC95" s="6">
        <v>1.2723333333333333</v>
      </c>
      <c r="BD95" s="6">
        <v>1.43425</v>
      </c>
      <c r="BE95" s="6">
        <v>1.5702000000000003</v>
      </c>
      <c r="BF95" s="6">
        <v>4.2024999999999997</v>
      </c>
      <c r="BG95" s="6">
        <v>4.0977499999999996</v>
      </c>
      <c r="BH95" s="6">
        <v>3.7182000000000004</v>
      </c>
      <c r="BI95" s="6">
        <v>4.1505000000000001</v>
      </c>
      <c r="BJ95" s="6">
        <v>2.1876000000000002</v>
      </c>
      <c r="BK95" s="6">
        <v>3.3628</v>
      </c>
      <c r="BL95" s="6">
        <v>2.9860000000000002</v>
      </c>
      <c r="BM95" s="6">
        <v>2.2153333333333332</v>
      </c>
      <c r="BN95" s="6">
        <v>5.7609999999999992</v>
      </c>
      <c r="BO95" s="6">
        <v>18.138500000000001</v>
      </c>
      <c r="BP95" s="6">
        <f>AVERAGE(BC95:BO95)</f>
        <v>4.2382282051282054</v>
      </c>
      <c r="BQ95" s="6">
        <f>STDEV(BC95:BO95)/SQRT(13)</f>
        <v>1.2148766859977422</v>
      </c>
    </row>
    <row r="96" spans="2:69" x14ac:dyDescent="0.3">
      <c r="C96" s="6">
        <v>3.0009999999999999</v>
      </c>
      <c r="D96" s="6">
        <v>39.521999999999998</v>
      </c>
      <c r="E96" s="6">
        <v>56.667000000000002</v>
      </c>
      <c r="F96" s="6">
        <v>32.274000000000001</v>
      </c>
      <c r="G96" s="6">
        <v>46.03</v>
      </c>
      <c r="H96" s="6">
        <v>47.393000000000001</v>
      </c>
      <c r="I96" s="6">
        <v>22.759999999999998</v>
      </c>
      <c r="J96" s="6">
        <v>55.500999999999998</v>
      </c>
      <c r="K96" s="6">
        <v>133.12350000000001</v>
      </c>
      <c r="L96" s="6">
        <v>53.460999999999991</v>
      </c>
      <c r="M96" s="6">
        <v>105.4455</v>
      </c>
      <c r="N96" s="6">
        <v>22.697000000000003</v>
      </c>
      <c r="O96" s="6">
        <v>11.657499999999999</v>
      </c>
      <c r="P96" s="6">
        <v>86.210999999999999</v>
      </c>
      <c r="Q96" s="6">
        <f>AVERAGE(D96:P96)</f>
        <v>54.82634615384616</v>
      </c>
      <c r="R96" s="6">
        <f>STDEV(D96:P96)/SQRT(13)</f>
        <v>9.6353393534613456</v>
      </c>
      <c r="S96" s="8"/>
      <c r="T96" s="6">
        <v>3.0009999999999999</v>
      </c>
      <c r="U96" s="6">
        <v>13.547000000000001</v>
      </c>
      <c r="V96" s="6">
        <v>11.935666666666664</v>
      </c>
      <c r="W96" s="6">
        <v>10.043299999999999</v>
      </c>
      <c r="X96" s="6">
        <v>19.8142</v>
      </c>
      <c r="Y96" s="6">
        <v>9.418000000000001</v>
      </c>
      <c r="Z96" s="6">
        <v>5.9985999999999988</v>
      </c>
      <c r="AA96" s="6">
        <v>13.230600000000001</v>
      </c>
      <c r="AB96" s="6">
        <v>72.035333333333341</v>
      </c>
      <c r="AC96" s="6">
        <v>19.215166666666665</v>
      </c>
      <c r="AD96" s="6">
        <v>14.629166666666668</v>
      </c>
      <c r="AE96" s="6">
        <v>2.9453076923076926</v>
      </c>
      <c r="AF96" s="6">
        <v>1.8164285714285715</v>
      </c>
      <c r="AG96" s="6">
        <v>20.564428571428572</v>
      </c>
      <c r="AH96" s="6">
        <f>AVERAGE(U96:AG96)</f>
        <v>16.55332293603832</v>
      </c>
      <c r="AI96" s="6">
        <f>STDEV(U96:AG96)/SQRT(13)</f>
        <v>4.9121867761864033</v>
      </c>
      <c r="AJ96" s="8"/>
      <c r="AK96" s="6">
        <v>3.0009999999999999</v>
      </c>
      <c r="AL96" s="6">
        <v>1.08</v>
      </c>
      <c r="AM96" s="6">
        <v>55.624499999999998</v>
      </c>
      <c r="AN96" s="6">
        <v>24.6355</v>
      </c>
      <c r="AO96" s="6">
        <v>69.685000000000002</v>
      </c>
      <c r="AP96" s="6">
        <v>25.098500000000001</v>
      </c>
      <c r="AQ96" s="6">
        <v>153.38799999999998</v>
      </c>
      <c r="AR96" s="6">
        <v>53.147500000000008</v>
      </c>
      <c r="AS96" s="6">
        <v>33.671999999999997</v>
      </c>
      <c r="AT96" s="6">
        <v>55.905500000000004</v>
      </c>
      <c r="AU96" s="6">
        <v>79.731999999999999</v>
      </c>
      <c r="AV96" s="6">
        <v>40.573666666666668</v>
      </c>
      <c r="AW96" s="6">
        <v>52.488999999999997</v>
      </c>
      <c r="AX96" s="6">
        <v>103.08133333333335</v>
      </c>
      <c r="AY96" s="6">
        <f>AVERAGE(AL96:AX96)</f>
        <v>57.547115384615388</v>
      </c>
      <c r="AZ96" s="6">
        <f>STDEV(AL96:AX96)/SQRT(13)</f>
        <v>10.781159759230651</v>
      </c>
      <c r="BA96" s="8"/>
      <c r="BB96" s="6">
        <v>3.0009999999999999</v>
      </c>
      <c r="BC96" s="6">
        <v>1.4550000000000001</v>
      </c>
      <c r="BD96" s="6">
        <v>1.4252500000000001</v>
      </c>
      <c r="BE96" s="6">
        <v>1.4962</v>
      </c>
      <c r="BF96" s="6">
        <v>6.7987500000000001</v>
      </c>
      <c r="BG96" s="6">
        <v>4.3042500000000006</v>
      </c>
      <c r="BH96" s="6">
        <v>4.5882000000000005</v>
      </c>
      <c r="BI96" s="6">
        <v>3.5863333333333336</v>
      </c>
      <c r="BJ96" s="6">
        <v>2.5270000000000001</v>
      </c>
      <c r="BK96" s="6">
        <v>4.2571999999999992</v>
      </c>
      <c r="BL96" s="6">
        <v>3.7315714285714288</v>
      </c>
      <c r="BM96" s="6">
        <v>2.1883333333333335</v>
      </c>
      <c r="BN96" s="6">
        <v>5.8332499999999996</v>
      </c>
      <c r="BO96" s="6">
        <v>18.533999999999999</v>
      </c>
      <c r="BP96" s="6">
        <f>AVERAGE(BC96:BO96)</f>
        <v>4.6711798534798534</v>
      </c>
      <c r="BQ96" s="6">
        <f>STDEV(BC96:BO96)/SQRT(13)</f>
        <v>1.2458901854257103</v>
      </c>
    </row>
    <row r="97" spans="3:69" x14ac:dyDescent="0.3">
      <c r="C97" s="6">
        <v>3.5009999999999999</v>
      </c>
      <c r="D97" s="6">
        <v>40.695</v>
      </c>
      <c r="E97" s="6">
        <v>65.908999999999992</v>
      </c>
      <c r="F97" s="6">
        <v>37.307500000000005</v>
      </c>
      <c r="G97" s="6">
        <v>54.463499999999996</v>
      </c>
      <c r="H97" s="6">
        <v>58.054000000000002</v>
      </c>
      <c r="I97" s="6">
        <v>35.44</v>
      </c>
      <c r="J97" s="6">
        <v>67.801500000000004</v>
      </c>
      <c r="K97" s="6">
        <v>156.17599999999999</v>
      </c>
      <c r="L97" s="6">
        <v>58.511666666666663</v>
      </c>
      <c r="M97" s="6">
        <v>121.511</v>
      </c>
      <c r="N97" s="6">
        <v>26.678666666666668</v>
      </c>
      <c r="O97" s="6">
        <v>16.721</v>
      </c>
      <c r="P97" s="6">
        <v>105.999</v>
      </c>
      <c r="Q97" s="6">
        <f>AVERAGE(D97:P97)</f>
        <v>65.02060256410256</v>
      </c>
      <c r="R97" s="6">
        <f>STDEV(D97:P97)/SQRT(13)</f>
        <v>11.159764636448768</v>
      </c>
      <c r="S97" s="8"/>
      <c r="T97" s="6">
        <v>3.5009999999999999</v>
      </c>
      <c r="U97" s="6">
        <v>15.510999999999999</v>
      </c>
      <c r="V97" s="6">
        <v>15.258000000000001</v>
      </c>
      <c r="W97" s="6">
        <v>13.4254</v>
      </c>
      <c r="X97" s="6">
        <v>24.451799999999999</v>
      </c>
      <c r="Y97" s="6">
        <v>10.802600000000002</v>
      </c>
      <c r="Z97" s="6">
        <v>10.275400000000001</v>
      </c>
      <c r="AA97" s="6">
        <v>16.2944</v>
      </c>
      <c r="AB97" s="6">
        <v>82.461833333333331</v>
      </c>
      <c r="AC97" s="6">
        <v>29.946666666666669</v>
      </c>
      <c r="AD97" s="6">
        <v>18.131499999999999</v>
      </c>
      <c r="AE97" s="6">
        <v>4.1029230769230756</v>
      </c>
      <c r="AF97" s="6">
        <v>2.7182857142857144</v>
      </c>
      <c r="AG97" s="6">
        <v>23.242857142857144</v>
      </c>
      <c r="AH97" s="6">
        <f>AVERAGE(U97:AG97)</f>
        <v>20.509435841081995</v>
      </c>
      <c r="AI97" s="6">
        <f>STDEV(U97:AG97)/SQRT(13)</f>
        <v>5.5821362010588711</v>
      </c>
      <c r="AJ97" s="8"/>
      <c r="AK97" s="6">
        <v>3.5009999999999999</v>
      </c>
      <c r="AL97" s="6">
        <v>1.2730000000000001</v>
      </c>
      <c r="AM97" s="6">
        <v>73.450999999999993</v>
      </c>
      <c r="AN97" s="6">
        <v>36.747999999999998</v>
      </c>
      <c r="AO97" s="6">
        <v>97.235500000000002</v>
      </c>
      <c r="AP97" s="6">
        <v>33.4405</v>
      </c>
      <c r="AQ97" s="6">
        <v>197.53399999999999</v>
      </c>
      <c r="AR97" s="6">
        <v>58.250999999999998</v>
      </c>
      <c r="AS97" s="6">
        <v>42.142000000000003</v>
      </c>
      <c r="AT97" s="6">
        <v>64.361999999999995</v>
      </c>
      <c r="AU97" s="6">
        <v>93.294999999999987</v>
      </c>
      <c r="AV97" s="6">
        <v>52.802</v>
      </c>
      <c r="AW97" s="6">
        <v>58.707666666666661</v>
      </c>
      <c r="AX97" s="6">
        <v>108.13999999999999</v>
      </c>
      <c r="AY97" s="6">
        <f>AVERAGE(AL97:AX97)</f>
        <v>70.567820512820504</v>
      </c>
      <c r="AZ97" s="6">
        <f>STDEV(AL97:AX97)/SQRT(13)</f>
        <v>13.288370532271523</v>
      </c>
      <c r="BA97" s="8"/>
      <c r="BB97" s="6">
        <v>3.5009999999999999</v>
      </c>
      <c r="BC97" s="6">
        <v>1.2683333333333333</v>
      </c>
      <c r="BD97" s="6">
        <v>1.9325000000000001</v>
      </c>
      <c r="BE97" s="6">
        <v>1.9510000000000001</v>
      </c>
      <c r="BF97" s="6">
        <v>9.0579999999999998</v>
      </c>
      <c r="BG97" s="6">
        <v>5.3427499999999997</v>
      </c>
      <c r="BH97" s="6">
        <v>6.0117999999999991</v>
      </c>
      <c r="BI97" s="6">
        <v>3.5066666666666664</v>
      </c>
      <c r="BJ97" s="6">
        <v>3.0826000000000002</v>
      </c>
      <c r="BK97" s="6">
        <v>4.2198000000000002</v>
      </c>
      <c r="BL97" s="6">
        <v>4.6491428571428575</v>
      </c>
      <c r="BM97" s="6">
        <v>3.1373333333333338</v>
      </c>
      <c r="BN97" s="6">
        <v>6.5655000000000001</v>
      </c>
      <c r="BO97" s="6">
        <v>19.228999999999999</v>
      </c>
      <c r="BP97" s="6">
        <f>AVERAGE(BC97:BO97)</f>
        <v>5.3811097069597063</v>
      </c>
      <c r="BQ97" s="6">
        <f>STDEV(BC97:BO97)/SQRT(13)</f>
        <v>1.2993458230533734</v>
      </c>
    </row>
    <row r="98" spans="3:69" x14ac:dyDescent="0.3">
      <c r="C98" s="6">
        <v>4.0019999999999998</v>
      </c>
      <c r="D98" s="6">
        <v>41.900499999999994</v>
      </c>
      <c r="E98" s="6">
        <v>82.9405</v>
      </c>
      <c r="F98" s="6">
        <v>43.596000000000004</v>
      </c>
      <c r="G98" s="6">
        <v>64.386499999999998</v>
      </c>
      <c r="H98" s="6">
        <v>66.370499999999993</v>
      </c>
      <c r="I98" s="6">
        <v>28.397500000000001</v>
      </c>
      <c r="J98" s="6">
        <v>81.072499999999991</v>
      </c>
      <c r="K98" s="6">
        <v>188.072</v>
      </c>
      <c r="L98" s="6">
        <v>70.769333333333336</v>
      </c>
      <c r="M98" s="6">
        <v>152.09100000000001</v>
      </c>
      <c r="N98" s="6">
        <v>30.067666666666668</v>
      </c>
      <c r="O98" s="6">
        <v>19.959499999999998</v>
      </c>
      <c r="P98" s="6">
        <v>126.3135</v>
      </c>
      <c r="Q98" s="6">
        <f>AVERAGE(D98:P98)</f>
        <v>76.610538461538468</v>
      </c>
      <c r="R98" s="6">
        <f>STDEV(D98:P98)/SQRT(13)</f>
        <v>14.081845749333858</v>
      </c>
      <c r="S98" s="8"/>
      <c r="T98" s="6">
        <v>4.0019999999999998</v>
      </c>
      <c r="U98" s="6">
        <v>19.851000000000003</v>
      </c>
      <c r="V98" s="6">
        <v>17.210833333333333</v>
      </c>
      <c r="W98" s="6">
        <v>16.5961</v>
      </c>
      <c r="X98" s="6">
        <v>33.029199999999996</v>
      </c>
      <c r="Y98" s="6">
        <v>10.836600000000001</v>
      </c>
      <c r="Z98" s="6">
        <v>12.318000000000001</v>
      </c>
      <c r="AA98" s="6">
        <v>18.811</v>
      </c>
      <c r="AB98" s="6">
        <v>100.51150000000001</v>
      </c>
      <c r="AC98" s="6">
        <v>31.071833333333334</v>
      </c>
      <c r="AD98" s="6">
        <v>22.384666666666664</v>
      </c>
      <c r="AE98" s="6">
        <v>5.4020769230769234</v>
      </c>
      <c r="AF98" s="6">
        <v>4.0761428571428571</v>
      </c>
      <c r="AG98" s="6">
        <v>29.535142857142858</v>
      </c>
      <c r="AH98" s="6">
        <f>AVERAGE(U98:AG98)</f>
        <v>24.741084305438161</v>
      </c>
      <c r="AI98" s="6">
        <f>STDEV(U98:AG98)/SQRT(13)</f>
        <v>6.7980445121505619</v>
      </c>
      <c r="AJ98" s="8"/>
      <c r="AK98" s="6">
        <v>4.0019999999999998</v>
      </c>
      <c r="AL98" s="6">
        <v>1.6970000000000001</v>
      </c>
      <c r="AM98" s="6">
        <v>87.094499999999996</v>
      </c>
      <c r="AN98" s="6">
        <v>47.581499999999998</v>
      </c>
      <c r="AO98" s="6">
        <v>117.54749999999999</v>
      </c>
      <c r="AP98" s="6">
        <v>46.058</v>
      </c>
      <c r="AQ98" s="6">
        <v>233.43899999999999</v>
      </c>
      <c r="AR98" s="6">
        <v>61.777000000000001</v>
      </c>
      <c r="AS98" s="6">
        <v>49.954000000000001</v>
      </c>
      <c r="AT98" s="6">
        <v>79.1845</v>
      </c>
      <c r="AU98" s="6">
        <v>102.4225</v>
      </c>
      <c r="AV98" s="6">
        <v>60.279666666666664</v>
      </c>
      <c r="AW98" s="6">
        <v>64.361333333333334</v>
      </c>
      <c r="AX98" s="6">
        <v>119.37433333333335</v>
      </c>
      <c r="AY98" s="6">
        <f>AVERAGE(AL98:AX98)</f>
        <v>82.366987179487197</v>
      </c>
      <c r="AZ98" s="6">
        <f>STDEV(AL98:AX98)/SQRT(13)</f>
        <v>15.439561346561575</v>
      </c>
      <c r="BA98" s="8"/>
      <c r="BB98" s="6">
        <v>4.0019999999999998</v>
      </c>
      <c r="BC98" s="6">
        <v>1.4653333333333336</v>
      </c>
      <c r="BD98" s="6">
        <v>2.0259999999999998</v>
      </c>
      <c r="BE98" s="6">
        <v>2.383</v>
      </c>
      <c r="BF98" s="6">
        <v>10.70425</v>
      </c>
      <c r="BG98" s="6">
        <v>5.6944999999999997</v>
      </c>
      <c r="BH98" s="6">
        <v>7.8569999999999993</v>
      </c>
      <c r="BI98" s="6">
        <v>3.4366666666666661</v>
      </c>
      <c r="BJ98" s="6">
        <v>3.8368000000000002</v>
      </c>
      <c r="BK98" s="6">
        <v>5.1566000000000001</v>
      </c>
      <c r="BL98" s="6">
        <v>4.8371428571428572</v>
      </c>
      <c r="BM98" s="6">
        <v>3.6313333333333326</v>
      </c>
      <c r="BN98" s="6">
        <v>6.6212499999999999</v>
      </c>
      <c r="BO98" s="6">
        <v>21.875999999999998</v>
      </c>
      <c r="BP98" s="6">
        <f>AVERAGE(BC98:BO98)</f>
        <v>6.1173750915750897</v>
      </c>
      <c r="BQ98" s="6">
        <f>STDEV(BC98:BO98)/SQRT(13)</f>
        <v>1.4898993166065289</v>
      </c>
    </row>
    <row r="99" spans="3:69" x14ac:dyDescent="0.3">
      <c r="C99" s="6">
        <v>4.5019999999999998</v>
      </c>
      <c r="D99" s="6">
        <v>43.576000000000001</v>
      </c>
      <c r="E99" s="6">
        <v>93.17949999999999</v>
      </c>
      <c r="F99" s="6">
        <v>50.753</v>
      </c>
      <c r="G99" s="6">
        <v>67.653499999999994</v>
      </c>
      <c r="H99" s="6">
        <v>75.831999999999994</v>
      </c>
      <c r="I99" s="6">
        <v>27.5945</v>
      </c>
      <c r="J99" s="6">
        <v>91.221500000000006</v>
      </c>
      <c r="K99" s="6">
        <v>211.386</v>
      </c>
      <c r="L99" s="6">
        <v>84.602666666666664</v>
      </c>
      <c r="M99" s="6">
        <v>172.9435</v>
      </c>
      <c r="N99" s="6">
        <v>33.085666666666668</v>
      </c>
      <c r="O99" s="6">
        <v>26.1615</v>
      </c>
      <c r="P99" s="6">
        <v>139.17750000000001</v>
      </c>
      <c r="Q99" s="6">
        <f>AVERAGE(D99:P99)</f>
        <v>85.935910256410253</v>
      </c>
      <c r="R99" s="6">
        <f>STDEV(D99:P99)/SQRT(13)</f>
        <v>15.905022665785509</v>
      </c>
      <c r="S99" s="8"/>
      <c r="T99" s="6">
        <v>4.5019999999999998</v>
      </c>
      <c r="U99" s="6">
        <v>21.743555555555552</v>
      </c>
      <c r="V99" s="6">
        <v>19.060166666666667</v>
      </c>
      <c r="W99" s="6">
        <v>20.241399999999999</v>
      </c>
      <c r="X99" s="6">
        <v>33.686</v>
      </c>
      <c r="Y99" s="6">
        <v>12.5762</v>
      </c>
      <c r="Z99" s="6">
        <v>12.625400000000003</v>
      </c>
      <c r="AA99" s="6">
        <v>22.327400000000001</v>
      </c>
      <c r="AB99" s="6">
        <v>111.94766666666665</v>
      </c>
      <c r="AC99" s="6">
        <v>37.523166666666661</v>
      </c>
      <c r="AD99" s="6">
        <v>24.646333333333331</v>
      </c>
      <c r="AE99" s="6">
        <v>7.3438461538461546</v>
      </c>
      <c r="AF99" s="6">
        <v>5.3074285714285709</v>
      </c>
      <c r="AG99" s="6">
        <v>32.371428571428574</v>
      </c>
      <c r="AH99" s="6">
        <f>AVERAGE(U99:AG99)</f>
        <v>27.7999993988917</v>
      </c>
      <c r="AI99" s="6">
        <f>STDEV(U99:AG99)/SQRT(13)</f>
        <v>7.5223632002074616</v>
      </c>
      <c r="AJ99" s="8"/>
      <c r="AK99" s="6">
        <v>4.5019999999999998</v>
      </c>
      <c r="AL99" s="6">
        <v>3.4554999999999998</v>
      </c>
      <c r="AM99" s="6">
        <v>103.1635</v>
      </c>
      <c r="AN99" s="6">
        <v>66.414000000000001</v>
      </c>
      <c r="AO99" s="6">
        <v>132.7115</v>
      </c>
      <c r="AP99" s="6">
        <v>54.491500000000002</v>
      </c>
      <c r="AQ99" s="6">
        <v>274.94749999999999</v>
      </c>
      <c r="AR99" s="6">
        <v>63.094499999999996</v>
      </c>
      <c r="AS99" s="6">
        <v>60.066500000000005</v>
      </c>
      <c r="AT99" s="6">
        <v>96.361999999999995</v>
      </c>
      <c r="AU99" s="6">
        <v>114.0335</v>
      </c>
      <c r="AV99" s="6">
        <v>65.88066666666667</v>
      </c>
      <c r="AW99" s="6">
        <v>75.665999999999997</v>
      </c>
      <c r="AX99" s="6">
        <v>136.53733333333332</v>
      </c>
      <c r="AY99" s="6">
        <f>AVERAGE(AL99:AX99)</f>
        <v>95.90953846153846</v>
      </c>
      <c r="AZ99" s="6">
        <f>STDEV(AL99:AX99)/SQRT(13)</f>
        <v>17.947067915560034</v>
      </c>
      <c r="BA99" s="8"/>
      <c r="BB99" s="6">
        <v>4.5019999999999998</v>
      </c>
      <c r="BC99" s="6">
        <v>1.4043333333333334</v>
      </c>
      <c r="BD99" s="6">
        <v>2.371</v>
      </c>
      <c r="BE99" s="6">
        <v>2.4563999999999999</v>
      </c>
      <c r="BF99" s="6">
        <v>12.687750000000001</v>
      </c>
      <c r="BG99" s="6">
        <v>6.1922499999999996</v>
      </c>
      <c r="BH99" s="6">
        <v>10.270599999999998</v>
      </c>
      <c r="BI99" s="6">
        <v>3.2383333333333333</v>
      </c>
      <c r="BJ99" s="6">
        <v>4.3216000000000001</v>
      </c>
      <c r="BK99" s="6">
        <v>6.0679999999999996</v>
      </c>
      <c r="BL99" s="6">
        <v>5.831142857142857</v>
      </c>
      <c r="BM99" s="6">
        <v>3.8886666666666669</v>
      </c>
      <c r="BN99" s="6">
        <v>8.7569999999999997</v>
      </c>
      <c r="BO99" s="6">
        <v>21.835749999999997</v>
      </c>
      <c r="BP99" s="6">
        <f>AVERAGE(BC99:BO99)</f>
        <v>6.8709866300366294</v>
      </c>
      <c r="BQ99" s="6">
        <f>STDEV(BC99:BO99)/SQRT(13)</f>
        <v>1.5469004781054214</v>
      </c>
    </row>
    <row r="100" spans="3:69" x14ac:dyDescent="0.3">
      <c r="C100" s="6">
        <v>5.0019999999999998</v>
      </c>
      <c r="D100" s="6">
        <v>41.620999999999995</v>
      </c>
      <c r="E100" s="6">
        <v>99.047499999999999</v>
      </c>
      <c r="F100" s="6">
        <v>58.570999999999998</v>
      </c>
      <c r="G100" s="6">
        <v>71.572499999999991</v>
      </c>
      <c r="H100" s="6">
        <v>79.697999999999993</v>
      </c>
      <c r="I100" s="6">
        <v>24.067499999999999</v>
      </c>
      <c r="J100" s="6">
        <v>102.45849999999999</v>
      </c>
      <c r="K100" s="6">
        <v>241.10399999999998</v>
      </c>
      <c r="L100" s="6">
        <v>93.536333333333332</v>
      </c>
      <c r="M100" s="6">
        <v>205.16900000000001</v>
      </c>
      <c r="N100" s="6">
        <v>37.609333333333332</v>
      </c>
      <c r="O100" s="6">
        <v>36.160499999999999</v>
      </c>
      <c r="P100" s="6">
        <v>157.21299999999999</v>
      </c>
      <c r="Q100" s="6">
        <f>AVERAGE(D100:P100)</f>
        <v>95.986782051282034</v>
      </c>
      <c r="R100" s="6">
        <f>STDEV(D100:P100)/SQRT(13)</f>
        <v>18.633118350989321</v>
      </c>
      <c r="S100" s="8"/>
      <c r="T100" s="6">
        <v>5.0019999999999998</v>
      </c>
      <c r="U100" s="6">
        <v>31.702111111111112</v>
      </c>
      <c r="V100" s="6">
        <v>21.164833333333334</v>
      </c>
      <c r="W100" s="6">
        <v>22.954799999999999</v>
      </c>
      <c r="X100" s="6">
        <v>44.514400000000002</v>
      </c>
      <c r="Y100" s="6">
        <v>13.0564</v>
      </c>
      <c r="Z100" s="6">
        <v>14.770199999999999</v>
      </c>
      <c r="AA100" s="6">
        <v>22.1218</v>
      </c>
      <c r="AB100" s="6">
        <v>122.36733333333332</v>
      </c>
      <c r="AC100" s="6">
        <v>46.695333333333338</v>
      </c>
      <c r="AD100" s="6">
        <v>33.692666666666668</v>
      </c>
      <c r="AE100" s="6">
        <v>11.054538461538462</v>
      </c>
      <c r="AF100" s="6">
        <v>6.0371428571428565</v>
      </c>
      <c r="AG100" s="6">
        <v>37.884142857142862</v>
      </c>
      <c r="AH100" s="6">
        <f>AVERAGE(U100:AG100)</f>
        <v>32.924284765661689</v>
      </c>
      <c r="AI100" s="6">
        <f>STDEV(U100:AG100)/SQRT(13)</f>
        <v>8.2549878636413005</v>
      </c>
      <c r="AJ100" s="8"/>
      <c r="AK100" s="6">
        <v>5.0019999999999998</v>
      </c>
      <c r="AL100" s="6">
        <v>7.4280000000000008</v>
      </c>
      <c r="AM100" s="6">
        <v>122.012</v>
      </c>
      <c r="AN100" s="6">
        <v>88.274499999999989</v>
      </c>
      <c r="AO100" s="6">
        <v>142.77250000000001</v>
      </c>
      <c r="AP100" s="6">
        <v>65.640500000000003</v>
      </c>
      <c r="AQ100" s="6">
        <v>324.41250000000002</v>
      </c>
      <c r="AR100" s="6">
        <v>63.081000000000003</v>
      </c>
      <c r="AS100" s="6">
        <v>70.419999999999987</v>
      </c>
      <c r="AT100" s="6">
        <v>116.4785</v>
      </c>
      <c r="AU100" s="6">
        <v>125.376</v>
      </c>
      <c r="AV100" s="6">
        <v>73.239000000000004</v>
      </c>
      <c r="AW100" s="6">
        <v>95.277999999999977</v>
      </c>
      <c r="AX100" s="6">
        <v>160.86800000000002</v>
      </c>
      <c r="AY100" s="6">
        <f>AVERAGE(AL100:AX100)</f>
        <v>111.94465384615384</v>
      </c>
      <c r="AZ100" s="6">
        <f>STDEV(AL100:AX100)/SQRT(13)</f>
        <v>20.924878478600103</v>
      </c>
      <c r="BA100" s="8"/>
      <c r="BB100" s="6">
        <v>5.0019999999999998</v>
      </c>
      <c r="BC100" s="6">
        <v>1.6130000000000002</v>
      </c>
      <c r="BD100" s="6">
        <v>2.6397500000000003</v>
      </c>
      <c r="BE100" s="6">
        <v>3.4167999999999998</v>
      </c>
      <c r="BF100" s="6">
        <v>13.497</v>
      </c>
      <c r="BG100" s="6">
        <v>6.7967500000000003</v>
      </c>
      <c r="BH100" s="6">
        <v>13.147200000000002</v>
      </c>
      <c r="BI100" s="6">
        <v>2.862166666666667</v>
      </c>
      <c r="BJ100" s="6">
        <v>5.298</v>
      </c>
      <c r="BK100" s="6">
        <v>7.0492000000000008</v>
      </c>
      <c r="BL100" s="6">
        <v>5.5382857142857143</v>
      </c>
      <c r="BM100" s="6">
        <v>4.0659999999999998</v>
      </c>
      <c r="BN100" s="6">
        <v>6.6909999999999998</v>
      </c>
      <c r="BO100" s="6">
        <v>25.09375</v>
      </c>
      <c r="BP100" s="6">
        <f>AVERAGE(BC100:BO100)</f>
        <v>7.5160694139194142</v>
      </c>
      <c r="BQ100" s="6">
        <f>STDEV(BC100:BO100)/SQRT(13)</f>
        <v>1.7825617611395925</v>
      </c>
    </row>
    <row r="101" spans="3:69" x14ac:dyDescent="0.3">
      <c r="C101" s="6">
        <v>5.5019999999999998</v>
      </c>
      <c r="D101" s="6">
        <v>42.439</v>
      </c>
      <c r="E101" s="6">
        <v>115.4965</v>
      </c>
      <c r="F101" s="6">
        <v>66.221500000000006</v>
      </c>
      <c r="G101" s="6">
        <v>76.341000000000008</v>
      </c>
      <c r="H101" s="6">
        <v>91.6905</v>
      </c>
      <c r="I101" s="6">
        <v>24.881999999999998</v>
      </c>
      <c r="J101" s="6">
        <v>115.08199999999999</v>
      </c>
      <c r="K101" s="6">
        <v>251.63049999999998</v>
      </c>
      <c r="L101" s="6">
        <v>101.009</v>
      </c>
      <c r="M101" s="6">
        <v>219.2475</v>
      </c>
      <c r="N101" s="6">
        <v>44.066666666666663</v>
      </c>
      <c r="O101" s="6">
        <v>44.622</v>
      </c>
      <c r="P101" s="6">
        <v>177.7765</v>
      </c>
      <c r="Q101" s="6">
        <f>AVERAGE(D101:P101)</f>
        <v>105.42343589743588</v>
      </c>
      <c r="R101" s="6">
        <f>STDEV(D101:P101)/SQRT(13)</f>
        <v>19.655402134074652</v>
      </c>
      <c r="S101" s="8"/>
      <c r="T101" s="6">
        <v>5.5019999999999998</v>
      </c>
      <c r="U101" s="6">
        <v>30.75877777777778</v>
      </c>
      <c r="V101" s="6">
        <v>24.2135</v>
      </c>
      <c r="W101" s="6">
        <v>28.025700000000001</v>
      </c>
      <c r="X101" s="6">
        <v>46.322800000000001</v>
      </c>
      <c r="Y101" s="6">
        <v>15.043000000000001</v>
      </c>
      <c r="Z101" s="6">
        <v>14.784000000000001</v>
      </c>
      <c r="AA101" s="6">
        <v>27.752999999999997</v>
      </c>
      <c r="AB101" s="6">
        <v>143.13333333333335</v>
      </c>
      <c r="AC101" s="6">
        <v>59.398666666666664</v>
      </c>
      <c r="AD101" s="6">
        <v>38.206500000000005</v>
      </c>
      <c r="AE101" s="6">
        <v>11.870307692307692</v>
      </c>
      <c r="AF101" s="6">
        <v>9.8542857142857123</v>
      </c>
      <c r="AG101" s="6">
        <v>41.316714285714284</v>
      </c>
      <c r="AH101" s="6">
        <f>AVERAGE(U101:AG101)</f>
        <v>37.744660420775801</v>
      </c>
      <c r="AI101" s="6">
        <f>STDEV(U101:AG101)/SQRT(13)</f>
        <v>9.6669952904404184</v>
      </c>
      <c r="AJ101" s="8"/>
      <c r="AK101" s="6">
        <v>5.5019999999999998</v>
      </c>
      <c r="AL101" s="6">
        <v>10.369</v>
      </c>
      <c r="AM101" s="6">
        <v>135.74299999999999</v>
      </c>
      <c r="AN101" s="6">
        <v>110.77500000000001</v>
      </c>
      <c r="AO101" s="6">
        <v>161.17099999999999</v>
      </c>
      <c r="AP101" s="6">
        <v>80.292500000000004</v>
      </c>
      <c r="AQ101" s="6">
        <v>372.25850000000003</v>
      </c>
      <c r="AR101" s="6">
        <v>62.377499999999998</v>
      </c>
      <c r="AS101" s="6">
        <v>81.233999999999995</v>
      </c>
      <c r="AT101" s="6">
        <v>135.46449999999999</v>
      </c>
      <c r="AU101" s="6">
        <v>136.46449999999999</v>
      </c>
      <c r="AV101" s="6">
        <v>82.517333333333326</v>
      </c>
      <c r="AW101" s="6">
        <v>98.013666666666666</v>
      </c>
      <c r="AX101" s="6">
        <v>175.48699999999999</v>
      </c>
      <c r="AY101" s="6">
        <f>AVERAGE(AL101:AX101)</f>
        <v>126.32057692307693</v>
      </c>
      <c r="AZ101" s="6">
        <f>STDEV(AL101:AX101)/SQRT(13)</f>
        <v>23.890667440286894</v>
      </c>
      <c r="BA101" s="8"/>
      <c r="BB101" s="6">
        <v>5.5019999999999998</v>
      </c>
      <c r="BC101" s="6">
        <v>2.1315</v>
      </c>
      <c r="BD101" s="6">
        <v>2.7404999999999999</v>
      </c>
      <c r="BE101" s="6">
        <v>4.2262000000000004</v>
      </c>
      <c r="BF101" s="6">
        <v>15.542500000000002</v>
      </c>
      <c r="BG101" s="6">
        <v>7.6137500000000014</v>
      </c>
      <c r="BH101" s="6">
        <v>15.4054</v>
      </c>
      <c r="BI101" s="6">
        <v>2.9611666666666667</v>
      </c>
      <c r="BJ101" s="6">
        <v>6.2141999999999999</v>
      </c>
      <c r="BK101" s="6">
        <v>7.1460000000000008</v>
      </c>
      <c r="BL101" s="6">
        <v>6.572857142857143</v>
      </c>
      <c r="BM101" s="6">
        <v>5.2556666666666665</v>
      </c>
      <c r="BN101" s="6">
        <v>7.9632500000000004</v>
      </c>
      <c r="BO101" s="6">
        <v>26.749000000000002</v>
      </c>
      <c r="BP101" s="6">
        <f>AVERAGE(BC101:BO101)</f>
        <v>8.5016915750915771</v>
      </c>
      <c r="BQ101" s="6">
        <f>STDEV(BC101:BO101)/SQRT(13)</f>
        <v>1.9204571912940573</v>
      </c>
    </row>
    <row r="102" spans="3:69" x14ac:dyDescent="0.3">
      <c r="C102" s="6">
        <v>6.0030000000000001</v>
      </c>
      <c r="D102" s="6">
        <v>42.735500000000002</v>
      </c>
      <c r="E102" s="6">
        <v>124.98949999999999</v>
      </c>
      <c r="F102" s="6">
        <v>78.496000000000009</v>
      </c>
      <c r="G102" s="6">
        <v>84.855999999999995</v>
      </c>
      <c r="H102" s="6">
        <v>106.23349999999999</v>
      </c>
      <c r="I102" s="6">
        <v>24.296500000000002</v>
      </c>
      <c r="J102" s="6">
        <v>132.16849999999999</v>
      </c>
      <c r="K102" s="6">
        <v>259.21299999999997</v>
      </c>
      <c r="L102" s="6">
        <v>109.77166666666666</v>
      </c>
      <c r="M102" s="6">
        <v>236.82150000000001</v>
      </c>
      <c r="N102" s="6">
        <v>51.140666666666668</v>
      </c>
      <c r="O102" s="6">
        <v>52.499000000000002</v>
      </c>
      <c r="P102" s="6">
        <v>201.41199999999998</v>
      </c>
      <c r="Q102" s="6">
        <f>AVERAGE(D102:P102)</f>
        <v>115.74102564102563</v>
      </c>
      <c r="R102" s="6">
        <f>STDEV(D102:P102)/SQRT(13)</f>
        <v>20.765999701452579</v>
      </c>
      <c r="S102" s="8"/>
      <c r="T102" s="6">
        <v>6.0030000000000001</v>
      </c>
      <c r="U102" s="6">
        <v>30.727</v>
      </c>
      <c r="V102" s="6">
        <v>30.424999999999997</v>
      </c>
      <c r="W102" s="6">
        <v>33.015599999999999</v>
      </c>
      <c r="X102" s="6">
        <v>46.653399999999998</v>
      </c>
      <c r="Y102" s="6">
        <v>17.081799999999998</v>
      </c>
      <c r="Z102" s="6">
        <v>21.055</v>
      </c>
      <c r="AA102" s="6">
        <v>34.5062</v>
      </c>
      <c r="AB102" s="6">
        <v>150.61083333333332</v>
      </c>
      <c r="AC102" s="6">
        <v>65.729166666666671</v>
      </c>
      <c r="AD102" s="6">
        <v>41.714833333333338</v>
      </c>
      <c r="AE102" s="6">
        <v>16.149076923076926</v>
      </c>
      <c r="AF102" s="6">
        <v>12.254571428571429</v>
      </c>
      <c r="AG102" s="6">
        <v>52.285714285714285</v>
      </c>
      <c r="AH102" s="6">
        <f>AVERAGE(U102:AG102)</f>
        <v>42.477553536207388</v>
      </c>
      <c r="AI102" s="6">
        <f>STDEV(U102:AG102)/SQRT(13)</f>
        <v>9.9661482120979059</v>
      </c>
      <c r="AJ102" s="8"/>
      <c r="AK102" s="6">
        <v>6.0030000000000001</v>
      </c>
      <c r="AL102" s="6">
        <v>12.516</v>
      </c>
      <c r="AM102" s="6">
        <v>149.1515</v>
      </c>
      <c r="AN102" s="6">
        <v>133.85700000000003</v>
      </c>
      <c r="AO102" s="6">
        <v>166.20100000000002</v>
      </c>
      <c r="AP102" s="6">
        <v>98.429000000000002</v>
      </c>
      <c r="AQ102" s="6">
        <v>416.5335</v>
      </c>
      <c r="AR102" s="6">
        <v>61.762</v>
      </c>
      <c r="AS102" s="6">
        <v>106.554</v>
      </c>
      <c r="AT102" s="6">
        <v>157.83249999999998</v>
      </c>
      <c r="AU102" s="6">
        <v>146.98949999999999</v>
      </c>
      <c r="AV102" s="6">
        <v>91.759</v>
      </c>
      <c r="AW102" s="6">
        <v>106.319</v>
      </c>
      <c r="AX102" s="6">
        <v>209.95033333333333</v>
      </c>
      <c r="AY102" s="6">
        <f>AVERAGE(AL102:AX102)</f>
        <v>142.91187179487179</v>
      </c>
      <c r="AZ102" s="6">
        <f>STDEV(AL102:AX102)/SQRT(13)</f>
        <v>26.687912665145248</v>
      </c>
      <c r="BA102" s="8"/>
      <c r="BB102" s="6">
        <v>6.0030000000000001</v>
      </c>
      <c r="BC102" s="6">
        <v>2.4741666666666666</v>
      </c>
      <c r="BD102" s="6">
        <v>3.3580000000000001</v>
      </c>
      <c r="BE102" s="6">
        <v>4.8086000000000002</v>
      </c>
      <c r="BF102" s="6">
        <v>15.256499999999999</v>
      </c>
      <c r="BG102" s="6">
        <v>8.4190000000000005</v>
      </c>
      <c r="BH102" s="6">
        <v>17.911799999999999</v>
      </c>
      <c r="BI102" s="6">
        <v>3.4111666666666665</v>
      </c>
      <c r="BJ102" s="6">
        <v>8.0792000000000002</v>
      </c>
      <c r="BK102" s="6">
        <v>8.2330000000000005</v>
      </c>
      <c r="BL102" s="6">
        <v>6.952857142857142</v>
      </c>
      <c r="BM102" s="6">
        <v>7.0783333333333331</v>
      </c>
      <c r="BN102" s="6">
        <v>8.1044999999999998</v>
      </c>
      <c r="BO102" s="6">
        <v>27.351999999999997</v>
      </c>
      <c r="BP102" s="6">
        <f>AVERAGE(BC102:BO102)</f>
        <v>9.3414710622710615</v>
      </c>
      <c r="BQ102" s="6">
        <f>STDEV(BC102:BO102)/SQRT(13)</f>
        <v>1.9406660887218925</v>
      </c>
    </row>
    <row r="103" spans="3:69" x14ac:dyDescent="0.3">
      <c r="C103" s="6">
        <v>6.5030000000000001</v>
      </c>
      <c r="D103" s="6">
        <v>40.471000000000004</v>
      </c>
      <c r="E103" s="6">
        <v>135.67700000000002</v>
      </c>
      <c r="F103" s="6">
        <v>82.197499999999991</v>
      </c>
      <c r="G103" s="6">
        <v>102.0615</v>
      </c>
      <c r="H103" s="6">
        <v>117.12700000000001</v>
      </c>
      <c r="I103" s="6">
        <v>21.546500000000002</v>
      </c>
      <c r="J103" s="6">
        <v>156.13150000000002</v>
      </c>
      <c r="K103" s="6">
        <v>269.70699999999999</v>
      </c>
      <c r="L103" s="6">
        <v>125.04100000000001</v>
      </c>
      <c r="M103" s="6">
        <v>259.03700000000003</v>
      </c>
      <c r="N103" s="6">
        <v>56.141666666666673</v>
      </c>
      <c r="O103" s="6">
        <v>65.109499999999997</v>
      </c>
      <c r="P103" s="6">
        <v>238.2235</v>
      </c>
      <c r="Q103" s="6">
        <f>AVERAGE(D103:P103)</f>
        <v>128.34397435897438</v>
      </c>
      <c r="R103" s="6">
        <f>STDEV(D103:P103)/SQRT(13)</f>
        <v>22.823139659950883</v>
      </c>
      <c r="S103" s="8"/>
      <c r="T103" s="6">
        <v>6.5030000000000001</v>
      </c>
      <c r="U103" s="6">
        <v>33.734000000000002</v>
      </c>
      <c r="V103" s="6">
        <v>36.871833333333335</v>
      </c>
      <c r="W103" s="6">
        <v>37.578699999999998</v>
      </c>
      <c r="X103" s="6">
        <v>54.464000000000013</v>
      </c>
      <c r="Y103" s="6">
        <v>18.294800000000002</v>
      </c>
      <c r="Z103" s="6">
        <v>22.227600000000002</v>
      </c>
      <c r="AA103" s="6">
        <v>38.197800000000001</v>
      </c>
      <c r="AB103" s="6">
        <v>177.93283333333332</v>
      </c>
      <c r="AC103" s="6">
        <v>94.86966666666666</v>
      </c>
      <c r="AD103" s="6">
        <v>46.600999999999999</v>
      </c>
      <c r="AE103" s="6">
        <v>20.423153846153848</v>
      </c>
      <c r="AF103" s="6">
        <v>13.997999999999999</v>
      </c>
      <c r="AG103" s="6">
        <v>56.924285714285709</v>
      </c>
      <c r="AH103" s="6">
        <f>AVERAGE(U103:AG103)</f>
        <v>50.162897914905599</v>
      </c>
      <c r="AI103" s="6">
        <f>STDEV(U103:AG103)/SQRT(13)</f>
        <v>12.178467223981555</v>
      </c>
      <c r="AJ103" s="8"/>
      <c r="AK103" s="6">
        <v>6.5030000000000001</v>
      </c>
      <c r="AL103" s="6">
        <v>13.872499999999999</v>
      </c>
      <c r="AM103" s="6">
        <v>171.46549999999999</v>
      </c>
      <c r="AN103" s="6">
        <v>158.78699999999998</v>
      </c>
      <c r="AO103" s="6">
        <v>165.83350000000002</v>
      </c>
      <c r="AP103" s="6">
        <v>107.375</v>
      </c>
      <c r="AQ103" s="6">
        <v>470.714</v>
      </c>
      <c r="AR103" s="6">
        <v>59.611499999999999</v>
      </c>
      <c r="AS103" s="6">
        <v>135.53100000000001</v>
      </c>
      <c r="AT103" s="6">
        <v>181.38200000000001</v>
      </c>
      <c r="AU103" s="6">
        <v>158.9015</v>
      </c>
      <c r="AV103" s="6">
        <v>99.61866666666667</v>
      </c>
      <c r="AW103" s="6">
        <v>114.97733333333333</v>
      </c>
      <c r="AX103" s="6">
        <v>225.99266666666668</v>
      </c>
      <c r="AY103" s="6">
        <f>AVERAGE(AL103:AX103)</f>
        <v>158.77401282051281</v>
      </c>
      <c r="AZ103" s="6">
        <f>STDEV(AL103:AX103)/SQRT(13)</f>
        <v>30.167927801402744</v>
      </c>
      <c r="BA103" s="8"/>
      <c r="BB103" s="6">
        <v>6.5030000000000001</v>
      </c>
      <c r="BC103" s="6">
        <v>2.4510000000000001</v>
      </c>
      <c r="BD103" s="6">
        <v>3.7030000000000003</v>
      </c>
      <c r="BE103" s="6">
        <v>5.0893999999999995</v>
      </c>
      <c r="BF103" s="6">
        <v>13.776750000000002</v>
      </c>
      <c r="BG103" s="6">
        <v>9.4807500000000005</v>
      </c>
      <c r="BH103" s="6">
        <v>17.894200000000001</v>
      </c>
      <c r="BI103" s="6">
        <v>3.454333333333333</v>
      </c>
      <c r="BJ103" s="6">
        <v>9.1987999999999985</v>
      </c>
      <c r="BK103" s="6">
        <v>8.7731999999999992</v>
      </c>
      <c r="BL103" s="6">
        <v>7.2157142857142853</v>
      </c>
      <c r="BM103" s="6">
        <v>7.5569999999999995</v>
      </c>
      <c r="BN103" s="6">
        <v>9.5107500000000016</v>
      </c>
      <c r="BO103" s="6">
        <v>31.324750000000002</v>
      </c>
      <c r="BP103" s="6">
        <f>AVERAGE(BC103:BO103)</f>
        <v>9.9561267399267397</v>
      </c>
      <c r="BQ103" s="6">
        <f>STDEV(BC103:BO103)/SQRT(13)</f>
        <v>2.1352925244888818</v>
      </c>
    </row>
    <row r="104" spans="3:69" x14ac:dyDescent="0.3">
      <c r="C104" s="6">
        <v>7.0030000000000001</v>
      </c>
      <c r="D104" s="6">
        <v>40.641500000000001</v>
      </c>
      <c r="E104" s="6">
        <v>152.90199999999999</v>
      </c>
      <c r="F104" s="6">
        <v>95.944999999999993</v>
      </c>
      <c r="G104" s="6">
        <v>109.9885</v>
      </c>
      <c r="H104" s="6">
        <v>123.60599999999999</v>
      </c>
      <c r="I104" s="6">
        <v>20.838999999999999</v>
      </c>
      <c r="J104" s="6">
        <v>176.10399999999998</v>
      </c>
      <c r="K104" s="6">
        <v>291.49299999999999</v>
      </c>
      <c r="L104" s="6">
        <v>137.49866666666665</v>
      </c>
      <c r="M104" s="6">
        <v>305.54149999999998</v>
      </c>
      <c r="N104" s="6">
        <v>61.044666666666664</v>
      </c>
      <c r="O104" s="6">
        <v>71.751000000000005</v>
      </c>
      <c r="P104" s="6">
        <v>265.02</v>
      </c>
      <c r="Q104" s="6">
        <f>AVERAGE(D104:P104)</f>
        <v>142.49037179487181</v>
      </c>
      <c r="R104" s="6">
        <f>STDEV(D104:P104)/SQRT(13)</f>
        <v>25.999671088547675</v>
      </c>
      <c r="S104" s="8"/>
      <c r="T104" s="6">
        <v>7.0030000000000001</v>
      </c>
      <c r="U104" s="6">
        <v>35.373555555555548</v>
      </c>
      <c r="V104" s="6">
        <v>38.486499999999999</v>
      </c>
      <c r="W104" s="6">
        <v>44.517200000000003</v>
      </c>
      <c r="X104" s="6">
        <v>55.665800000000004</v>
      </c>
      <c r="Y104" s="6">
        <v>20.927599999999998</v>
      </c>
      <c r="Z104" s="6">
        <v>22.221799999999998</v>
      </c>
      <c r="AA104" s="6">
        <v>42.423999999999992</v>
      </c>
      <c r="AB104" s="6">
        <v>176.68299999999999</v>
      </c>
      <c r="AC104" s="6">
        <v>95.759</v>
      </c>
      <c r="AD104" s="6">
        <v>55.198333333333331</v>
      </c>
      <c r="AE104" s="6">
        <v>21.490538461538463</v>
      </c>
      <c r="AF104" s="6">
        <v>15.883999999999999</v>
      </c>
      <c r="AG104" s="6">
        <v>68.022571428571425</v>
      </c>
      <c r="AH104" s="6">
        <f>AVERAGE(U104:AG104)</f>
        <v>53.281069136846057</v>
      </c>
      <c r="AI104" s="6">
        <f>STDEV(U104:AG104)/SQRT(13)</f>
        <v>11.986618965918407</v>
      </c>
      <c r="AJ104" s="8"/>
      <c r="AK104" s="6">
        <v>7.0030000000000001</v>
      </c>
      <c r="AL104" s="6">
        <v>15.378</v>
      </c>
      <c r="AM104" s="6">
        <v>183.58999999999997</v>
      </c>
      <c r="AN104" s="6">
        <v>177.61700000000002</v>
      </c>
      <c r="AO104" s="6">
        <v>195.68599999999998</v>
      </c>
      <c r="AP104" s="6">
        <v>145.655</v>
      </c>
      <c r="AQ104" s="6">
        <v>531.27499999999998</v>
      </c>
      <c r="AR104" s="6">
        <v>58.234999999999999</v>
      </c>
      <c r="AS104" s="6">
        <v>154.935</v>
      </c>
      <c r="AT104" s="6">
        <v>205.33350000000002</v>
      </c>
      <c r="AU104" s="6">
        <v>168.78</v>
      </c>
      <c r="AV104" s="6">
        <v>113.04333333333334</v>
      </c>
      <c r="AW104" s="6">
        <v>121.657</v>
      </c>
      <c r="AX104" s="6">
        <v>249.14766666666665</v>
      </c>
      <c r="AY104" s="6">
        <f>AVERAGE(AL104:AX104)</f>
        <v>178.48711538461538</v>
      </c>
      <c r="AZ104" s="6">
        <f>STDEV(AL104:AX104)/SQRT(13)</f>
        <v>34.043723300266095</v>
      </c>
      <c r="BA104" s="8"/>
      <c r="BB104" s="6">
        <v>7.0030000000000001</v>
      </c>
      <c r="BC104" s="6">
        <v>2.4470000000000001</v>
      </c>
      <c r="BD104" s="6">
        <v>4.3695000000000004</v>
      </c>
      <c r="BE104" s="6">
        <v>6.4143999999999988</v>
      </c>
      <c r="BF104" s="6">
        <v>18.048500000000001</v>
      </c>
      <c r="BG104" s="6">
        <v>12.717750000000001</v>
      </c>
      <c r="BH104" s="6">
        <v>20.979400000000002</v>
      </c>
      <c r="BI104" s="6">
        <v>3.5053333333333332</v>
      </c>
      <c r="BJ104" s="6">
        <v>10.1694</v>
      </c>
      <c r="BK104" s="6">
        <v>10.113600000000002</v>
      </c>
      <c r="BL104" s="6">
        <v>7.589428571428571</v>
      </c>
      <c r="BM104" s="6">
        <v>9.8759999999999994</v>
      </c>
      <c r="BN104" s="6">
        <v>10.805</v>
      </c>
      <c r="BO104" s="6">
        <v>32.041249999999998</v>
      </c>
      <c r="BP104" s="6">
        <f>AVERAGE(BC104:BO104)</f>
        <v>11.46742783882784</v>
      </c>
      <c r="BQ104" s="6">
        <f>STDEV(BC104:BO104)/SQRT(13)</f>
        <v>2.2657403610845051</v>
      </c>
    </row>
    <row r="105" spans="3:69" x14ac:dyDescent="0.3">
      <c r="C105" s="6">
        <v>7.5030000000000001</v>
      </c>
      <c r="D105" s="6">
        <v>41.088000000000001</v>
      </c>
      <c r="E105" s="6">
        <v>179.14600000000002</v>
      </c>
      <c r="F105" s="6">
        <v>104.736</v>
      </c>
      <c r="G105" s="6">
        <v>123.84049999999999</v>
      </c>
      <c r="H105" s="6">
        <v>141.637</v>
      </c>
      <c r="I105" s="6">
        <v>22.852499999999999</v>
      </c>
      <c r="J105" s="6">
        <v>195.69850000000002</v>
      </c>
      <c r="K105" s="6">
        <v>320.7885</v>
      </c>
      <c r="L105" s="6">
        <v>158.55133333333333</v>
      </c>
      <c r="M105" s="6">
        <v>301.56349999999998</v>
      </c>
      <c r="N105" s="6">
        <v>68.091000000000008</v>
      </c>
      <c r="O105" s="6">
        <v>80.700500000000005</v>
      </c>
      <c r="P105" s="6">
        <v>297.01400000000001</v>
      </c>
      <c r="Q105" s="6">
        <f>AVERAGE(D105:P105)</f>
        <v>156.5928717948718</v>
      </c>
      <c r="R105" s="6">
        <f>STDEV(D105:P105)/SQRT(13)</f>
        <v>27.566020623076223</v>
      </c>
      <c r="S105" s="8"/>
      <c r="T105" s="6">
        <v>7.5030000000000001</v>
      </c>
      <c r="U105" s="6">
        <v>42.537111111111109</v>
      </c>
      <c r="V105" s="6">
        <v>46.114166666666669</v>
      </c>
      <c r="W105" s="6">
        <v>52.245100000000001</v>
      </c>
      <c r="X105" s="6">
        <v>59.025400000000005</v>
      </c>
      <c r="Y105" s="6">
        <v>23.338000000000001</v>
      </c>
      <c r="Z105" s="6">
        <v>23.834400000000002</v>
      </c>
      <c r="AA105" s="6">
        <v>47.248599999999996</v>
      </c>
      <c r="AB105" s="6">
        <v>170.61666666666665</v>
      </c>
      <c r="AC105" s="6">
        <v>99.911833333333334</v>
      </c>
      <c r="AD105" s="6">
        <v>50.525333333333329</v>
      </c>
      <c r="AE105" s="6">
        <v>28.349615384615387</v>
      </c>
      <c r="AF105" s="6">
        <v>19.632428571428573</v>
      </c>
      <c r="AG105" s="6">
        <v>75.958857142857141</v>
      </c>
      <c r="AH105" s="6">
        <f>AVERAGE(U105:AG105)</f>
        <v>56.872116323847095</v>
      </c>
      <c r="AI105" s="6">
        <f>STDEV(U105:AG105)/SQRT(13)</f>
        <v>11.337215830824286</v>
      </c>
      <c r="AJ105" s="8"/>
      <c r="AK105" s="6">
        <v>7.5030000000000001</v>
      </c>
      <c r="AL105" s="6">
        <v>16.54</v>
      </c>
      <c r="AM105" s="6">
        <v>205.7</v>
      </c>
      <c r="AN105" s="6">
        <v>201.529</v>
      </c>
      <c r="AO105" s="6">
        <v>210.08199999999999</v>
      </c>
      <c r="AP105" s="6">
        <v>149.66899999999998</v>
      </c>
      <c r="AQ105" s="6">
        <v>580.72050000000002</v>
      </c>
      <c r="AR105" s="6">
        <v>56.512500000000003</v>
      </c>
      <c r="AS105" s="6">
        <v>175.47199999999998</v>
      </c>
      <c r="AT105" s="6">
        <v>232.21949999999998</v>
      </c>
      <c r="AU105" s="6">
        <v>177.31299999999999</v>
      </c>
      <c r="AV105" s="6">
        <v>123.78766666666667</v>
      </c>
      <c r="AW105" s="6">
        <v>130.09933333333333</v>
      </c>
      <c r="AX105" s="6">
        <v>262.33433333333329</v>
      </c>
      <c r="AY105" s="6">
        <f>AVERAGE(AL105:AX105)</f>
        <v>193.99837179487173</v>
      </c>
      <c r="AZ105" s="6">
        <f>STDEV(AL105:AX105)/SQRT(13)</f>
        <v>37.393453292531376</v>
      </c>
      <c r="BA105" s="8"/>
      <c r="BB105" s="6">
        <v>7.5030000000000001</v>
      </c>
      <c r="BC105" s="6">
        <v>2.3275000000000001</v>
      </c>
      <c r="BD105" s="6">
        <v>5.1822499999999998</v>
      </c>
      <c r="BE105" s="6">
        <v>7.2322000000000006</v>
      </c>
      <c r="BF105" s="6">
        <v>18.004999999999999</v>
      </c>
      <c r="BG105" s="6">
        <v>12.275</v>
      </c>
      <c r="BH105" s="6">
        <v>23.574200000000001</v>
      </c>
      <c r="BI105" s="6">
        <v>3.5115000000000003</v>
      </c>
      <c r="BJ105" s="6">
        <v>10.8474</v>
      </c>
      <c r="BK105" s="6">
        <v>11.026400000000001</v>
      </c>
      <c r="BL105" s="6">
        <v>7.0918571428571431</v>
      </c>
      <c r="BM105" s="6">
        <v>10.614666666666666</v>
      </c>
      <c r="BN105" s="6">
        <v>11.83925</v>
      </c>
      <c r="BO105" s="6">
        <v>29.213999999999999</v>
      </c>
      <c r="BP105" s="6">
        <f>AVERAGE(BC105:BO105)</f>
        <v>11.749324908424908</v>
      </c>
      <c r="BQ105" s="6">
        <f>STDEV(BC105:BO105)/SQRT(13)</f>
        <v>2.1613436838196649</v>
      </c>
    </row>
    <row r="106" spans="3:69" x14ac:dyDescent="0.3">
      <c r="C106" s="6">
        <v>8.0030000000000001</v>
      </c>
      <c r="D106" s="6">
        <v>40.832000000000001</v>
      </c>
      <c r="E106" s="6">
        <v>188.976</v>
      </c>
      <c r="F106" s="6">
        <v>112.2885</v>
      </c>
      <c r="G106" s="6">
        <v>135.63249999999999</v>
      </c>
      <c r="H106" s="6">
        <v>154.23950000000002</v>
      </c>
      <c r="I106" s="6">
        <v>20.973500000000001</v>
      </c>
      <c r="J106" s="6">
        <v>209.43199999999999</v>
      </c>
      <c r="K106" s="6">
        <v>342.42700000000002</v>
      </c>
      <c r="L106" s="6">
        <v>176.87966666666668</v>
      </c>
      <c r="M106" s="6">
        <v>329.43550000000005</v>
      </c>
      <c r="N106" s="6">
        <v>78.043999999999997</v>
      </c>
      <c r="O106" s="6">
        <v>92.825000000000003</v>
      </c>
      <c r="P106" s="6">
        <v>321.61900000000003</v>
      </c>
      <c r="Q106" s="6">
        <f>AVERAGE(D106:P106)</f>
        <v>169.50801282051285</v>
      </c>
      <c r="R106" s="6">
        <f>STDEV(D106:P106)/SQRT(13)</f>
        <v>29.760100271199921</v>
      </c>
      <c r="S106" s="8"/>
      <c r="T106" s="6">
        <v>8.0030000000000001</v>
      </c>
      <c r="U106" s="6">
        <v>40.640111111111111</v>
      </c>
      <c r="V106" s="6">
        <v>46.191833333333335</v>
      </c>
      <c r="W106" s="6">
        <v>52.605099999999993</v>
      </c>
      <c r="X106" s="6">
        <v>58.04760000000001</v>
      </c>
      <c r="Y106" s="6">
        <v>27.792400000000004</v>
      </c>
      <c r="Z106" s="6">
        <v>23.1</v>
      </c>
      <c r="AA106" s="6">
        <v>55.361799999999995</v>
      </c>
      <c r="AB106" s="6">
        <v>173.143</v>
      </c>
      <c r="AC106" s="6">
        <v>100.67500000000001</v>
      </c>
      <c r="AD106" s="6">
        <v>50.668333333333329</v>
      </c>
      <c r="AE106" s="6">
        <v>31.970846153846153</v>
      </c>
      <c r="AF106" s="6">
        <v>18.763142857142856</v>
      </c>
      <c r="AG106" s="6">
        <v>83.537428571428563</v>
      </c>
      <c r="AH106" s="6">
        <f>AVERAGE(U106:AG106)</f>
        <v>58.65358425847657</v>
      </c>
      <c r="AI106" s="6">
        <f>STDEV(U106:AG106)/SQRT(13)</f>
        <v>11.492430392409227</v>
      </c>
      <c r="AJ106" s="8"/>
      <c r="AK106" s="6">
        <v>8.0030000000000001</v>
      </c>
      <c r="AL106" s="6">
        <v>17.604500000000002</v>
      </c>
      <c r="AM106" s="6">
        <v>225.00150000000002</v>
      </c>
      <c r="AN106" s="6">
        <v>228.58449999999999</v>
      </c>
      <c r="AO106" s="6">
        <v>241.18799999999999</v>
      </c>
      <c r="AP106" s="6">
        <v>176.94800000000001</v>
      </c>
      <c r="AQ106" s="6">
        <v>611.17149999999992</v>
      </c>
      <c r="AR106" s="6">
        <v>54.668500000000002</v>
      </c>
      <c r="AS106" s="6">
        <v>203.76600000000002</v>
      </c>
      <c r="AT106" s="6">
        <v>253.36249999999998</v>
      </c>
      <c r="AU106" s="6">
        <v>185.32</v>
      </c>
      <c r="AV106" s="6">
        <v>135.453</v>
      </c>
      <c r="AW106" s="6">
        <v>162.82466666666667</v>
      </c>
      <c r="AX106" s="6">
        <v>282.26233333333334</v>
      </c>
      <c r="AY106" s="6">
        <f>AVERAGE(AL106:AX106)</f>
        <v>213.70423076923083</v>
      </c>
      <c r="AZ106" s="6">
        <f>STDEV(AL106:AX106)/SQRT(13)</f>
        <v>39.229153932432226</v>
      </c>
      <c r="BA106" s="8"/>
      <c r="BB106" s="6">
        <v>8.0030000000000001</v>
      </c>
      <c r="BC106" s="6">
        <v>2.6850000000000001</v>
      </c>
      <c r="BD106" s="6">
        <v>5.9502499999999996</v>
      </c>
      <c r="BE106" s="6">
        <v>8.1907999999999994</v>
      </c>
      <c r="BF106" s="6">
        <v>20.468</v>
      </c>
      <c r="BG106" s="6">
        <v>14.341250000000002</v>
      </c>
      <c r="BH106" s="6">
        <v>27.223599999999998</v>
      </c>
      <c r="BI106" s="6">
        <v>3.9980000000000007</v>
      </c>
      <c r="BJ106" s="6">
        <v>14.424800000000001</v>
      </c>
      <c r="BK106" s="6">
        <v>12.415600000000001</v>
      </c>
      <c r="BL106" s="6">
        <v>7.8697142857142852</v>
      </c>
      <c r="BM106" s="6">
        <v>11.795333333333332</v>
      </c>
      <c r="BN106" s="6">
        <v>10.6945</v>
      </c>
      <c r="BO106" s="6">
        <v>32.530749999999998</v>
      </c>
      <c r="BP106" s="6">
        <f>AVERAGE(BC106:BO106)</f>
        <v>13.27596904761905</v>
      </c>
      <c r="BQ106" s="6">
        <f>STDEV(BC106:BO106)/SQRT(13)</f>
        <v>2.4495701779261876</v>
      </c>
    </row>
    <row r="107" spans="3:69" x14ac:dyDescent="0.3">
      <c r="C107" s="6">
        <v>8.5039999999999996</v>
      </c>
      <c r="D107" s="6">
        <v>42.658999999999999</v>
      </c>
      <c r="E107" s="6">
        <v>209.79000000000002</v>
      </c>
      <c r="F107" s="6">
        <v>113.21850000000001</v>
      </c>
      <c r="G107" s="6">
        <v>147.31</v>
      </c>
      <c r="H107" s="6">
        <v>166.89600000000002</v>
      </c>
      <c r="I107" s="6">
        <v>15.9755</v>
      </c>
      <c r="J107" s="6">
        <v>230.04250000000002</v>
      </c>
      <c r="K107" s="6">
        <v>385.18449999999996</v>
      </c>
      <c r="L107" s="6">
        <v>199.17266666666663</v>
      </c>
      <c r="M107" s="6">
        <v>366.91</v>
      </c>
      <c r="N107" s="6">
        <v>83.726666666666674</v>
      </c>
      <c r="O107" s="6">
        <v>101.14699999999999</v>
      </c>
      <c r="P107" s="6">
        <v>360.73649999999998</v>
      </c>
      <c r="Q107" s="6">
        <f>AVERAGE(D107:P107)</f>
        <v>186.36683333333335</v>
      </c>
      <c r="R107" s="6">
        <f>STDEV(D107:P107)/SQRT(13)</f>
        <v>33.957654448313313</v>
      </c>
      <c r="S107" s="8"/>
      <c r="T107" s="6">
        <v>8.5039999999999996</v>
      </c>
      <c r="U107" s="6">
        <v>42.060444444444443</v>
      </c>
      <c r="V107" s="6">
        <v>52.107166666666672</v>
      </c>
      <c r="W107" s="6">
        <v>62.163999999999987</v>
      </c>
      <c r="X107" s="6">
        <v>63.638799999999989</v>
      </c>
      <c r="Y107" s="6">
        <v>31.903999999999996</v>
      </c>
      <c r="Z107" s="6">
        <v>26.086000000000002</v>
      </c>
      <c r="AA107" s="6">
        <v>63.912400000000005</v>
      </c>
      <c r="AB107" s="6">
        <v>190.21566666666664</v>
      </c>
      <c r="AC107" s="6">
        <v>119.22666666666665</v>
      </c>
      <c r="AD107" s="6">
        <v>63.505333333333333</v>
      </c>
      <c r="AE107" s="6">
        <v>37.983769230769234</v>
      </c>
      <c r="AF107" s="6">
        <v>21.300714285714289</v>
      </c>
      <c r="AG107" s="6">
        <v>95.076000000000008</v>
      </c>
      <c r="AH107" s="6">
        <f>AVERAGE(U107:AG107)</f>
        <v>66.860073945712401</v>
      </c>
      <c r="AI107" s="6">
        <f>STDEV(U107:AG107)/SQRT(13)</f>
        <v>12.768649480188925</v>
      </c>
      <c r="AJ107" s="8"/>
      <c r="AK107" s="6">
        <v>8.5039999999999996</v>
      </c>
      <c r="AL107" s="6">
        <v>19.142499999999998</v>
      </c>
      <c r="AM107" s="6">
        <v>242.70699999999999</v>
      </c>
      <c r="AN107" s="6">
        <v>258.75049999999999</v>
      </c>
      <c r="AO107" s="6">
        <v>262.58249999999998</v>
      </c>
      <c r="AP107" s="6">
        <v>184.9205</v>
      </c>
      <c r="AQ107" s="6">
        <v>636.94899999999996</v>
      </c>
      <c r="AR107" s="6">
        <v>54.141000000000005</v>
      </c>
      <c r="AS107" s="6">
        <v>221.66300000000001</v>
      </c>
      <c r="AT107" s="6">
        <v>277.86850000000004</v>
      </c>
      <c r="AU107" s="6">
        <v>195.8365</v>
      </c>
      <c r="AV107" s="6">
        <v>149.80600000000001</v>
      </c>
      <c r="AW107" s="6">
        <v>174.10433333333333</v>
      </c>
      <c r="AX107" s="6">
        <v>313.91133333333329</v>
      </c>
      <c r="AY107" s="6">
        <f>AVERAGE(AL107:AX107)</f>
        <v>230.18328205128202</v>
      </c>
      <c r="AZ107" s="6">
        <f>STDEV(AL107:AX107)/SQRT(13)</f>
        <v>41.231112494658042</v>
      </c>
      <c r="BA107" s="8"/>
      <c r="BB107" s="6">
        <v>8.5039999999999996</v>
      </c>
      <c r="BC107" s="6">
        <v>2.7173333333333338</v>
      </c>
      <c r="BD107" s="6">
        <v>5.8170000000000002</v>
      </c>
      <c r="BE107" s="6">
        <v>12.213200000000001</v>
      </c>
      <c r="BF107" s="6">
        <v>23.396000000000001</v>
      </c>
      <c r="BG107" s="6">
        <v>14.504</v>
      </c>
      <c r="BH107" s="6">
        <v>29.478999999999996</v>
      </c>
      <c r="BI107" s="6">
        <v>3.8098333333333332</v>
      </c>
      <c r="BJ107" s="6">
        <v>14.416</v>
      </c>
      <c r="BK107" s="6">
        <v>12.482200000000001</v>
      </c>
      <c r="BL107" s="6">
        <v>8.0721428571428557</v>
      </c>
      <c r="BM107" s="6">
        <v>14.003666666666668</v>
      </c>
      <c r="BN107" s="6">
        <v>12.115749999999998</v>
      </c>
      <c r="BO107" s="6">
        <v>29.532249999999998</v>
      </c>
      <c r="BP107" s="6">
        <f>AVERAGE(BC107:BO107)</f>
        <v>14.042952014652013</v>
      </c>
      <c r="BQ107" s="6">
        <f>STDEV(BC107:BO107)/SQRT(13)</f>
        <v>2.4176487324369305</v>
      </c>
    </row>
    <row r="108" spans="3:69" x14ac:dyDescent="0.3">
      <c r="C108" s="6">
        <v>9.0039999999999996</v>
      </c>
      <c r="D108" s="6">
        <v>44.826499999999996</v>
      </c>
      <c r="E108" s="6">
        <v>215.74549999999999</v>
      </c>
      <c r="F108" s="6">
        <v>125.65600000000001</v>
      </c>
      <c r="G108" s="6">
        <v>158.18950000000001</v>
      </c>
      <c r="H108" s="6">
        <v>183.65350000000001</v>
      </c>
      <c r="I108" s="6">
        <v>19.47</v>
      </c>
      <c r="J108" s="6">
        <v>247.2525</v>
      </c>
      <c r="K108" s="6">
        <v>417.87800000000004</v>
      </c>
      <c r="L108" s="6">
        <v>221.22466666666665</v>
      </c>
      <c r="M108" s="6">
        <v>388.34000000000003</v>
      </c>
      <c r="N108" s="6">
        <v>88.12133333333334</v>
      </c>
      <c r="O108" s="6">
        <v>110.34700000000001</v>
      </c>
      <c r="P108" s="6">
        <v>386.09550000000002</v>
      </c>
      <c r="Q108" s="6">
        <f>AVERAGE(D108:P108)</f>
        <v>200.52307692307693</v>
      </c>
      <c r="R108" s="6">
        <f>STDEV(D108:P108)/SQRT(13)</f>
        <v>36.274303211039694</v>
      </c>
      <c r="S108" s="8"/>
      <c r="T108" s="6">
        <v>9.0039999999999996</v>
      </c>
      <c r="U108" s="6">
        <v>38.654666666666664</v>
      </c>
      <c r="V108" s="6">
        <v>54.635166666666663</v>
      </c>
      <c r="W108" s="6">
        <v>69.10990000000001</v>
      </c>
      <c r="X108" s="6">
        <v>72.295400000000001</v>
      </c>
      <c r="Y108" s="6">
        <v>34.523800000000001</v>
      </c>
      <c r="Z108" s="6">
        <v>21.556800000000003</v>
      </c>
      <c r="AA108" s="6">
        <v>68.528199999999998</v>
      </c>
      <c r="AB108" s="6">
        <v>202.29466666666667</v>
      </c>
      <c r="AC108" s="6">
        <v>131.14333333333335</v>
      </c>
      <c r="AD108" s="6">
        <v>62.823000000000008</v>
      </c>
      <c r="AE108" s="6">
        <v>43.214000000000006</v>
      </c>
      <c r="AF108" s="6">
        <v>26.740857142857141</v>
      </c>
      <c r="AG108" s="6">
        <v>102.03471428571429</v>
      </c>
      <c r="AH108" s="6">
        <f>AVERAGE(U108:AG108)</f>
        <v>71.35034652014653</v>
      </c>
      <c r="AI108" s="6">
        <f>STDEV(U108:AG108)/SQRT(13)</f>
        <v>13.801569172321921</v>
      </c>
      <c r="AJ108" s="8"/>
      <c r="AK108" s="6">
        <v>9.0039999999999996</v>
      </c>
      <c r="AL108" s="6">
        <v>20.622</v>
      </c>
      <c r="AM108" s="6">
        <v>260.97449999999998</v>
      </c>
      <c r="AN108" s="6">
        <v>282.58199999999999</v>
      </c>
      <c r="AO108" s="6">
        <v>289.91800000000001</v>
      </c>
      <c r="AP108" s="6">
        <v>224.02350000000001</v>
      </c>
      <c r="AQ108" s="6">
        <v>685.27500000000009</v>
      </c>
      <c r="AR108" s="6">
        <v>52.548499999999997</v>
      </c>
      <c r="AS108" s="6">
        <v>236.96100000000001</v>
      </c>
      <c r="AT108" s="6">
        <v>300.54150000000004</v>
      </c>
      <c r="AU108" s="6">
        <v>200.3125</v>
      </c>
      <c r="AV108" s="6">
        <v>165.29866666666669</v>
      </c>
      <c r="AW108" s="6">
        <v>184.04966666666667</v>
      </c>
      <c r="AX108" s="6">
        <v>332.7526666666667</v>
      </c>
      <c r="AY108" s="6">
        <f>AVERAGE(AL108:AX108)</f>
        <v>248.91226923076923</v>
      </c>
      <c r="AZ108" s="6">
        <f>STDEV(AL108:AX108)/SQRT(13)</f>
        <v>44.438493256235105</v>
      </c>
      <c r="BA108" s="8"/>
      <c r="BB108" s="6">
        <v>9.0039999999999996</v>
      </c>
      <c r="BC108" s="6">
        <v>3.1573333333333333</v>
      </c>
      <c r="BD108" s="6">
        <v>6.931</v>
      </c>
      <c r="BE108" s="6">
        <v>13.011000000000001</v>
      </c>
      <c r="BF108" s="6">
        <v>25.963000000000001</v>
      </c>
      <c r="BG108" s="6">
        <v>16.04175</v>
      </c>
      <c r="BH108" s="6">
        <v>33.506</v>
      </c>
      <c r="BI108" s="6">
        <v>3.9446666666666665</v>
      </c>
      <c r="BJ108" s="6">
        <v>15.466399999999998</v>
      </c>
      <c r="BK108" s="6">
        <v>13.988800000000001</v>
      </c>
      <c r="BL108" s="6">
        <v>8.5388571428571431</v>
      </c>
      <c r="BM108" s="6">
        <v>18.677999999999997</v>
      </c>
      <c r="BN108" s="6">
        <v>12.029250000000001</v>
      </c>
      <c r="BO108" s="6">
        <v>32.9955</v>
      </c>
      <c r="BP108" s="6">
        <f>AVERAGE(BC108:BO108)</f>
        <v>15.711658241758242</v>
      </c>
      <c r="BQ108" s="6">
        <f>STDEV(BC108:BO108)/SQRT(13)</f>
        <v>2.7478105658385337</v>
      </c>
    </row>
    <row r="109" spans="3:69" x14ac:dyDescent="0.3">
      <c r="C109" s="6">
        <v>9.5039999999999996</v>
      </c>
      <c r="D109" s="6">
        <v>44.088999999999999</v>
      </c>
      <c r="E109" s="6">
        <v>224.97149999999999</v>
      </c>
      <c r="F109" s="6">
        <v>133.10400000000001</v>
      </c>
      <c r="G109" s="6">
        <v>167.30549999999999</v>
      </c>
      <c r="H109" s="6">
        <v>202.803</v>
      </c>
      <c r="I109" s="6">
        <v>19.27</v>
      </c>
      <c r="J109" s="6">
        <v>274.81200000000001</v>
      </c>
      <c r="K109" s="6">
        <v>439.0865</v>
      </c>
      <c r="L109" s="6">
        <v>234.60299999999998</v>
      </c>
      <c r="M109" s="6">
        <v>426.88850000000002</v>
      </c>
      <c r="N109" s="6">
        <v>93.660666666666671</v>
      </c>
      <c r="O109" s="6">
        <v>110.3335</v>
      </c>
      <c r="P109" s="6">
        <v>401.58249999999998</v>
      </c>
      <c r="Q109" s="6">
        <f>AVERAGE(D109:P109)</f>
        <v>213.26997435897437</v>
      </c>
      <c r="R109" s="6">
        <f>STDEV(D109:P109)/SQRT(13)</f>
        <v>38.917763390761984</v>
      </c>
      <c r="S109" s="8"/>
      <c r="T109" s="6">
        <v>9.5039999999999996</v>
      </c>
      <c r="U109" s="6">
        <v>37.782333333333334</v>
      </c>
      <c r="V109" s="6">
        <v>56.740666666666662</v>
      </c>
      <c r="W109" s="6">
        <v>77.603800000000007</v>
      </c>
      <c r="X109" s="6">
        <v>78.582599999999999</v>
      </c>
      <c r="Y109" s="6">
        <v>39.799999999999997</v>
      </c>
      <c r="Z109" s="6">
        <v>32.155200000000001</v>
      </c>
      <c r="AA109" s="6">
        <v>77.390999999999991</v>
      </c>
      <c r="AB109" s="6">
        <v>188.33100000000002</v>
      </c>
      <c r="AC109" s="6">
        <v>131.48616666666666</v>
      </c>
      <c r="AD109" s="6">
        <v>75.583666666666673</v>
      </c>
      <c r="AE109" s="6">
        <v>48.556923076923077</v>
      </c>
      <c r="AF109" s="6">
        <v>28.910142857142855</v>
      </c>
      <c r="AG109" s="6">
        <v>104.65571428571427</v>
      </c>
      <c r="AH109" s="6">
        <f>AVERAGE(U109:AG109)</f>
        <v>75.198401042547204</v>
      </c>
      <c r="AI109" s="6">
        <f>STDEV(U109:AG109)/SQRT(13)</f>
        <v>12.546327152655499</v>
      </c>
      <c r="AJ109" s="8"/>
      <c r="AK109" s="6">
        <v>9.5039999999999996</v>
      </c>
      <c r="AL109" s="6">
        <v>23.218</v>
      </c>
      <c r="AM109" s="6">
        <v>284.113</v>
      </c>
      <c r="AN109" s="6">
        <v>292.4545</v>
      </c>
      <c r="AO109" s="6">
        <v>309.42650000000003</v>
      </c>
      <c r="AP109" s="6">
        <v>261.14800000000002</v>
      </c>
      <c r="AQ109" s="6">
        <v>717.58950000000004</v>
      </c>
      <c r="AR109" s="6">
        <v>51.180999999999997</v>
      </c>
      <c r="AS109" s="6">
        <v>252.76</v>
      </c>
      <c r="AT109" s="6">
        <v>326.87700000000001</v>
      </c>
      <c r="AU109" s="6">
        <v>208.7955</v>
      </c>
      <c r="AV109" s="6">
        <v>181.29499999999999</v>
      </c>
      <c r="AW109" s="6">
        <v>198.16333333333333</v>
      </c>
      <c r="AX109" s="6">
        <v>326.97133333333335</v>
      </c>
      <c r="AY109" s="6">
        <f>AVERAGE(AL109:AX109)</f>
        <v>264.15328205128213</v>
      </c>
      <c r="AZ109" s="6">
        <f>STDEV(AL109:AX109)/SQRT(13)</f>
        <v>46.310288742637063</v>
      </c>
      <c r="BA109" s="8"/>
      <c r="BB109" s="6">
        <v>9.5039999999999996</v>
      </c>
      <c r="BC109" s="6">
        <v>3.0396666666666667</v>
      </c>
      <c r="BD109" s="6">
        <v>7.7047500000000007</v>
      </c>
      <c r="BE109" s="6">
        <v>12.529599999999999</v>
      </c>
      <c r="BF109" s="6">
        <v>26.254750000000001</v>
      </c>
      <c r="BG109" s="6">
        <v>19.350000000000001</v>
      </c>
      <c r="BH109" s="6">
        <v>34.3962</v>
      </c>
      <c r="BI109" s="6">
        <v>3.4940000000000002</v>
      </c>
      <c r="BJ109" s="6">
        <v>18.170400000000001</v>
      </c>
      <c r="BK109" s="6">
        <v>15.4034</v>
      </c>
      <c r="BL109" s="6">
        <v>8.609571428571428</v>
      </c>
      <c r="BM109" s="6">
        <v>17.828333333333333</v>
      </c>
      <c r="BN109" s="6">
        <v>13.40375</v>
      </c>
      <c r="BO109" s="6">
        <v>33.032249999999998</v>
      </c>
      <c r="BP109" s="6">
        <f>AVERAGE(BC109:BO109)</f>
        <v>16.401282417582419</v>
      </c>
      <c r="BQ109" s="6">
        <f>STDEV(BC109:BO109)/SQRT(13)</f>
        <v>2.7939956195082547</v>
      </c>
    </row>
    <row r="110" spans="3:69" x14ac:dyDescent="0.3">
      <c r="C110" s="6">
        <v>10.004</v>
      </c>
      <c r="D110" s="6">
        <v>46.106999999999999</v>
      </c>
      <c r="E110" s="6">
        <v>253.85999999999999</v>
      </c>
      <c r="F110" s="6">
        <v>138.38249999999999</v>
      </c>
      <c r="G110" s="6">
        <v>171.27499999999998</v>
      </c>
      <c r="H110" s="6">
        <v>211.61099999999999</v>
      </c>
      <c r="I110" s="6">
        <v>18.555999999999997</v>
      </c>
      <c r="J110" s="6">
        <v>291.20600000000002</v>
      </c>
      <c r="K110" s="6">
        <v>457.57799999999997</v>
      </c>
      <c r="L110" s="6">
        <v>246.03033333333329</v>
      </c>
      <c r="M110" s="6">
        <v>431.7525</v>
      </c>
      <c r="N110" s="6">
        <v>97.656999999999996</v>
      </c>
      <c r="O110" s="6">
        <v>112.9315</v>
      </c>
      <c r="P110" s="6">
        <v>436.7045</v>
      </c>
      <c r="Q110" s="6">
        <f>AVERAGE(D110:P110)</f>
        <v>224.12702564102563</v>
      </c>
      <c r="R110" s="6">
        <f>STDEV(D110:P110)/SQRT(13)</f>
        <v>40.924576552803799</v>
      </c>
      <c r="S110" s="8"/>
      <c r="T110" s="6">
        <v>10.004</v>
      </c>
      <c r="U110" s="6">
        <v>39.603666666666669</v>
      </c>
      <c r="V110" s="6">
        <v>63.910833333333329</v>
      </c>
      <c r="W110" s="6">
        <v>80.587500000000006</v>
      </c>
      <c r="X110" s="6">
        <v>77.385999999999996</v>
      </c>
      <c r="Y110" s="6">
        <v>46.019399999999997</v>
      </c>
      <c r="Z110" s="6">
        <v>29.430799999999998</v>
      </c>
      <c r="AA110" s="6">
        <v>82.795600000000007</v>
      </c>
      <c r="AB110" s="6">
        <v>209.09900000000002</v>
      </c>
      <c r="AC110" s="6">
        <v>135.01816666666667</v>
      </c>
      <c r="AD110" s="6">
        <v>78.380999999999986</v>
      </c>
      <c r="AE110" s="6">
        <v>51.982461538461543</v>
      </c>
      <c r="AF110" s="6">
        <v>29.721714285714288</v>
      </c>
      <c r="AG110" s="6">
        <v>116.72199999999998</v>
      </c>
      <c r="AH110" s="6">
        <f>AVERAGE(U110:AG110)</f>
        <v>80.050626345449402</v>
      </c>
      <c r="AI110" s="6">
        <f>STDEV(U110:AG110)/SQRT(13)</f>
        <v>13.861766221415344</v>
      </c>
      <c r="AJ110" s="8"/>
      <c r="AK110" s="6">
        <v>10.004</v>
      </c>
      <c r="AL110" s="6">
        <v>24.433</v>
      </c>
      <c r="AM110" s="6">
        <v>310.31650000000002</v>
      </c>
      <c r="AN110" s="6">
        <v>318.43700000000001</v>
      </c>
      <c r="AO110" s="6">
        <v>342.67449999999997</v>
      </c>
      <c r="AP110" s="6">
        <v>277.40750000000003</v>
      </c>
      <c r="AQ110" s="6">
        <v>748.0619999999999</v>
      </c>
      <c r="AR110" s="6">
        <v>50.56</v>
      </c>
      <c r="AS110" s="6">
        <v>262.84350000000001</v>
      </c>
      <c r="AT110" s="6">
        <v>351.5675</v>
      </c>
      <c r="AU110" s="6">
        <v>209.11349999999999</v>
      </c>
      <c r="AV110" s="6">
        <v>195.16399999999999</v>
      </c>
      <c r="AW110" s="6">
        <v>209.13633333333334</v>
      </c>
      <c r="AX110" s="6">
        <v>351.05933333333331</v>
      </c>
      <c r="AY110" s="6">
        <f>AVERAGE(AL110:AX110)</f>
        <v>280.82882051282047</v>
      </c>
      <c r="AZ110" s="6">
        <f>STDEV(AL110:AX110)/SQRT(13)</f>
        <v>48.771510786758377</v>
      </c>
      <c r="BA110" s="8"/>
      <c r="BB110" s="6">
        <v>10.004</v>
      </c>
      <c r="BC110" s="6">
        <v>3.1638333333333333</v>
      </c>
      <c r="BD110" s="6">
        <v>7.8315000000000001</v>
      </c>
      <c r="BE110" s="6">
        <v>14.757999999999999</v>
      </c>
      <c r="BF110" s="6">
        <v>30.237749999999998</v>
      </c>
      <c r="BG110" s="6">
        <v>19.987000000000002</v>
      </c>
      <c r="BH110" s="6">
        <v>36.4298</v>
      </c>
      <c r="BI110" s="6">
        <v>5.0966666666666667</v>
      </c>
      <c r="BJ110" s="6">
        <v>16.653199999999998</v>
      </c>
      <c r="BK110" s="6">
        <v>16.3902</v>
      </c>
      <c r="BL110" s="6">
        <v>9.2104285714285705</v>
      </c>
      <c r="BM110" s="6">
        <v>19.726333333333333</v>
      </c>
      <c r="BN110" s="6">
        <v>14.655750000000001</v>
      </c>
      <c r="BO110" s="6">
        <v>35.185249999999996</v>
      </c>
      <c r="BP110" s="6">
        <f>AVERAGE(BC110:BO110)</f>
        <v>17.640439377289375</v>
      </c>
      <c r="BQ110" s="6">
        <f>STDEV(BC110:BO110)/SQRT(13)</f>
        <v>2.9778706097444081</v>
      </c>
    </row>
    <row r="111" spans="3:69" x14ac:dyDescent="0.3">
      <c r="C111" s="6">
        <v>10.504</v>
      </c>
      <c r="D111" s="6">
        <v>49.24</v>
      </c>
      <c r="E111" s="6">
        <v>256.15800000000002</v>
      </c>
      <c r="F111" s="6">
        <v>139.6755</v>
      </c>
      <c r="G111" s="6">
        <v>181.404</v>
      </c>
      <c r="H111" s="6">
        <v>227.11849999999998</v>
      </c>
      <c r="I111" s="6">
        <v>17.179500000000001</v>
      </c>
      <c r="J111" s="6">
        <v>306.74299999999999</v>
      </c>
      <c r="K111" s="6">
        <v>496.48849999999999</v>
      </c>
      <c r="L111" s="6">
        <v>264.26566666666668</v>
      </c>
      <c r="M111" s="6">
        <v>460.61149999999998</v>
      </c>
      <c r="N111" s="6">
        <v>100.77499999999999</v>
      </c>
      <c r="O111" s="6">
        <v>121.61150000000001</v>
      </c>
      <c r="P111" s="6">
        <v>460.40199999999999</v>
      </c>
      <c r="Q111" s="6">
        <f>AVERAGE(D111:P111)</f>
        <v>237.05174358974361</v>
      </c>
      <c r="R111" s="6">
        <f>STDEV(D111:P111)/SQRT(13)</f>
        <v>43.94975123832706</v>
      </c>
      <c r="S111" s="8"/>
      <c r="T111" s="6">
        <v>10.504</v>
      </c>
      <c r="U111" s="6">
        <v>40.68677777777777</v>
      </c>
      <c r="V111" s="6">
        <v>74.313499999999991</v>
      </c>
      <c r="W111" s="6">
        <v>89.457499999999996</v>
      </c>
      <c r="X111" s="6">
        <v>82.602000000000004</v>
      </c>
      <c r="Y111" s="6">
        <v>45.8018</v>
      </c>
      <c r="Z111" s="6">
        <v>30.666800000000002</v>
      </c>
      <c r="AA111" s="6">
        <v>86.000600000000006</v>
      </c>
      <c r="AB111" s="6">
        <v>241.53533333333337</v>
      </c>
      <c r="AC111" s="6">
        <v>145.23699999999999</v>
      </c>
      <c r="AD111" s="6">
        <v>88.569500000000005</v>
      </c>
      <c r="AE111" s="6">
        <v>57.023923076923083</v>
      </c>
      <c r="AF111" s="6">
        <v>29.374571428571432</v>
      </c>
      <c r="AG111" s="6">
        <v>131.96328571428572</v>
      </c>
      <c r="AH111" s="6">
        <f>AVERAGE(U111:AG111)</f>
        <v>87.940968563914723</v>
      </c>
      <c r="AI111" s="6">
        <f>STDEV(U111:AG111)/SQRT(13)</f>
        <v>16.153825057604806</v>
      </c>
      <c r="AJ111" s="8"/>
      <c r="AK111" s="6">
        <v>10.504</v>
      </c>
      <c r="AL111" s="6">
        <v>29.692500000000003</v>
      </c>
      <c r="AM111" s="6">
        <v>334.95950000000005</v>
      </c>
      <c r="AN111" s="6">
        <v>349.35599999999999</v>
      </c>
      <c r="AO111" s="6">
        <v>375.96900000000005</v>
      </c>
      <c r="AP111" s="6">
        <v>309.8965</v>
      </c>
      <c r="AQ111" s="6">
        <v>793.96800000000007</v>
      </c>
      <c r="AR111" s="6">
        <v>48.131500000000003</v>
      </c>
      <c r="AS111" s="6">
        <v>275.43150000000003</v>
      </c>
      <c r="AT111" s="6">
        <v>376.62099999999998</v>
      </c>
      <c r="AU111" s="6">
        <v>215.7475</v>
      </c>
      <c r="AV111" s="6">
        <v>211.37366666666665</v>
      </c>
      <c r="AW111" s="6">
        <v>220.92733333333331</v>
      </c>
      <c r="AX111" s="6">
        <v>372.03633333333329</v>
      </c>
      <c r="AY111" s="6">
        <f>AVERAGE(AL111:AX111)</f>
        <v>301.08541025641028</v>
      </c>
      <c r="AZ111" s="6">
        <f>STDEV(AL111:AX111)/SQRT(13)</f>
        <v>52.065638177958284</v>
      </c>
      <c r="BA111" s="8"/>
      <c r="BB111" s="6">
        <v>10.504</v>
      </c>
      <c r="BC111" s="6">
        <v>3.1315000000000004</v>
      </c>
      <c r="BD111" s="6">
        <v>8.7917500000000004</v>
      </c>
      <c r="BE111" s="6">
        <v>17.390599999999999</v>
      </c>
      <c r="BF111" s="6">
        <v>32.1845</v>
      </c>
      <c r="BG111" s="6">
        <v>23.803249999999998</v>
      </c>
      <c r="BH111" s="6">
        <v>40.085799999999999</v>
      </c>
      <c r="BI111" s="6">
        <v>4.0121666666666664</v>
      </c>
      <c r="BJ111" s="6">
        <v>21.324200000000001</v>
      </c>
      <c r="BK111" s="6">
        <v>18.295200000000001</v>
      </c>
      <c r="BL111" s="6">
        <v>9.1832857142857147</v>
      </c>
      <c r="BM111" s="6">
        <v>21.278666666666666</v>
      </c>
      <c r="BN111" s="6">
        <v>15.142249999999999</v>
      </c>
      <c r="BO111" s="6">
        <v>36.965499999999999</v>
      </c>
      <c r="BP111" s="6">
        <f>AVERAGE(BC111:BO111)</f>
        <v>19.352974542124542</v>
      </c>
      <c r="BQ111" s="6">
        <f>STDEV(BC111:BO111)/SQRT(13)</f>
        <v>3.2701415135755192</v>
      </c>
    </row>
    <row r="112" spans="3:69" x14ac:dyDescent="0.3">
      <c r="C112" s="6">
        <v>11.005000000000001</v>
      </c>
      <c r="D112" s="6">
        <v>51.978000000000002</v>
      </c>
      <c r="E112" s="6">
        <v>280.67599999999999</v>
      </c>
      <c r="F112" s="6">
        <v>138.4265</v>
      </c>
      <c r="G112" s="6">
        <v>182.55250000000001</v>
      </c>
      <c r="H112" s="6">
        <v>240.286</v>
      </c>
      <c r="I112" s="6">
        <v>10.2745</v>
      </c>
      <c r="J112" s="6">
        <v>333.05599999999998</v>
      </c>
      <c r="K112" s="6">
        <v>497.47700000000003</v>
      </c>
      <c r="L112" s="6">
        <v>271.01900000000001</v>
      </c>
      <c r="M112" s="6">
        <v>463.774</v>
      </c>
      <c r="N112" s="6">
        <v>104.158</v>
      </c>
      <c r="O112" s="6">
        <v>128.15</v>
      </c>
      <c r="P112" s="6">
        <v>471.33600000000001</v>
      </c>
      <c r="Q112" s="6">
        <f>AVERAGE(D112:P112)</f>
        <v>244.08950000000004</v>
      </c>
      <c r="R112" s="6">
        <f>STDEV(D112:P112)/SQRT(13)</f>
        <v>44.83954999985059</v>
      </c>
      <c r="S112" s="8"/>
      <c r="T112" s="6">
        <v>11.005000000000001</v>
      </c>
      <c r="U112" s="6">
        <v>49.449444444444445</v>
      </c>
      <c r="V112" s="6">
        <v>76.085166666666666</v>
      </c>
      <c r="W112" s="6">
        <v>92.830699999999993</v>
      </c>
      <c r="X112" s="6">
        <v>81.476399999999998</v>
      </c>
      <c r="Y112" s="6">
        <v>49.068199999999997</v>
      </c>
      <c r="Z112" s="6">
        <v>38.251199999999997</v>
      </c>
      <c r="AA112" s="6">
        <v>104.2954</v>
      </c>
      <c r="AB112" s="6">
        <v>230.2208333333333</v>
      </c>
      <c r="AC112" s="6">
        <v>162.23116666666667</v>
      </c>
      <c r="AD112" s="6">
        <v>91.050500000000014</v>
      </c>
      <c r="AE112" s="6">
        <v>61.704923076923073</v>
      </c>
      <c r="AF112" s="6">
        <v>30.605</v>
      </c>
      <c r="AG112" s="6">
        <v>136.33771428571427</v>
      </c>
      <c r="AH112" s="6">
        <f>AVERAGE(U112:AG112)</f>
        <v>92.585126805672971</v>
      </c>
      <c r="AI112" s="6">
        <f>STDEV(U112:AG112)/SQRT(13)</f>
        <v>15.554979948167196</v>
      </c>
      <c r="AJ112" s="8"/>
      <c r="AK112" s="6">
        <v>11.005000000000001</v>
      </c>
      <c r="AL112" s="6">
        <v>32.393500000000003</v>
      </c>
      <c r="AM112" s="6">
        <v>364.68549999999999</v>
      </c>
      <c r="AN112" s="6">
        <v>373.72</v>
      </c>
      <c r="AO112" s="6">
        <v>413.12649999999996</v>
      </c>
      <c r="AP112" s="6">
        <v>334.91550000000001</v>
      </c>
      <c r="AQ112" s="6">
        <v>848.31600000000003</v>
      </c>
      <c r="AR112" s="6">
        <v>45.348500000000001</v>
      </c>
      <c r="AS112" s="6">
        <v>286.35649999999998</v>
      </c>
      <c r="AT112" s="6">
        <v>399.49</v>
      </c>
      <c r="AU112" s="6">
        <v>220.43450000000001</v>
      </c>
      <c r="AV112" s="6">
        <v>224.43200000000002</v>
      </c>
      <c r="AW112" s="6">
        <v>231.708</v>
      </c>
      <c r="AX112" s="6">
        <v>394.92166666666668</v>
      </c>
      <c r="AY112" s="6">
        <f>AVERAGE(AL112:AX112)</f>
        <v>320.75755128205128</v>
      </c>
      <c r="AZ112" s="6">
        <f>STDEV(AL112:AX112)/SQRT(13)</f>
        <v>56.098856204264791</v>
      </c>
      <c r="BA112" s="8"/>
      <c r="BB112" s="6">
        <v>11.005000000000001</v>
      </c>
      <c r="BC112" s="6">
        <v>3.4663333333333335</v>
      </c>
      <c r="BD112" s="6">
        <v>9.2067499999999995</v>
      </c>
      <c r="BE112" s="6">
        <v>18.392599999999998</v>
      </c>
      <c r="BF112" s="6">
        <v>39.536000000000001</v>
      </c>
      <c r="BG112" s="6">
        <v>23.751500000000004</v>
      </c>
      <c r="BH112" s="6">
        <v>39.228400000000001</v>
      </c>
      <c r="BI112" s="6">
        <v>3.9656666666666673</v>
      </c>
      <c r="BJ112" s="6">
        <v>25.427</v>
      </c>
      <c r="BK112" s="6">
        <v>20.095000000000002</v>
      </c>
      <c r="BL112" s="6">
        <v>9.0658571428571424</v>
      </c>
      <c r="BM112" s="6">
        <v>22.628</v>
      </c>
      <c r="BN112" s="6">
        <v>15.84</v>
      </c>
      <c r="BO112" s="6">
        <v>35.993250000000003</v>
      </c>
      <c r="BP112" s="6">
        <f>AVERAGE(BC112:BO112)</f>
        <v>20.50741208791209</v>
      </c>
      <c r="BQ112" s="6">
        <f>STDEV(BC112:BO112)/SQRT(13)</f>
        <v>3.4349879317649239</v>
      </c>
    </row>
    <row r="113" spans="2:69" x14ac:dyDescent="0.3">
      <c r="C113" s="6">
        <v>11.505000000000001</v>
      </c>
      <c r="D113" s="6">
        <v>51.884500000000003</v>
      </c>
      <c r="E113" s="6">
        <v>297.73950000000002</v>
      </c>
      <c r="F113" s="6">
        <v>145.08750000000001</v>
      </c>
      <c r="G113" s="6">
        <v>189.744</v>
      </c>
      <c r="H113" s="6">
        <v>234.71249999999998</v>
      </c>
      <c r="I113" s="6">
        <v>7.8905000000000003</v>
      </c>
      <c r="J113" s="6">
        <v>352.91949999999997</v>
      </c>
      <c r="K113" s="6">
        <v>522.59999999999991</v>
      </c>
      <c r="L113" s="6">
        <v>285.17266666666666</v>
      </c>
      <c r="M113" s="6">
        <v>481.85349999999994</v>
      </c>
      <c r="N113" s="6">
        <v>105.90366666666667</v>
      </c>
      <c r="O113" s="6">
        <v>133.60149999999999</v>
      </c>
      <c r="P113" s="6">
        <v>488.29449999999997</v>
      </c>
      <c r="Q113" s="6">
        <f>AVERAGE(D113:P113)</f>
        <v>253.64644871794874</v>
      </c>
      <c r="R113" s="6">
        <f>STDEV(D113:P113)/SQRT(13)</f>
        <v>47.084013130616952</v>
      </c>
      <c r="S113" s="8"/>
      <c r="T113" s="6">
        <v>11.505000000000001</v>
      </c>
      <c r="U113" s="6">
        <v>45.924444444444447</v>
      </c>
      <c r="V113" s="6">
        <v>82.680333333333323</v>
      </c>
      <c r="W113" s="6">
        <v>96.582899999999995</v>
      </c>
      <c r="X113" s="6">
        <v>86.577199999999991</v>
      </c>
      <c r="Y113" s="6">
        <v>49.555999999999997</v>
      </c>
      <c r="Z113" s="6">
        <v>37.305399999999999</v>
      </c>
      <c r="AA113" s="6">
        <v>103.33779999999999</v>
      </c>
      <c r="AB113" s="6">
        <v>239.41316666666668</v>
      </c>
      <c r="AC113" s="6">
        <v>193.90183333333334</v>
      </c>
      <c r="AD113" s="6">
        <v>91.364833333333323</v>
      </c>
      <c r="AE113" s="6">
        <v>68.497384615384618</v>
      </c>
      <c r="AF113" s="6">
        <v>33.013142857142853</v>
      </c>
      <c r="AG113" s="6">
        <v>145.37700000000001</v>
      </c>
      <c r="AH113" s="6">
        <f>AVERAGE(U113:AG113)</f>
        <v>97.96395681412605</v>
      </c>
      <c r="AI113" s="6">
        <f>STDEV(U113:AG113)/SQRT(13)</f>
        <v>17.118613698949677</v>
      </c>
      <c r="AJ113" s="8"/>
      <c r="AK113" s="6">
        <v>11.505000000000001</v>
      </c>
      <c r="AL113" s="6">
        <v>36.573500000000003</v>
      </c>
      <c r="AM113" s="6">
        <v>385.69400000000002</v>
      </c>
      <c r="AN113" s="6">
        <v>390.23450000000003</v>
      </c>
      <c r="AO113" s="6">
        <v>438.31549999999999</v>
      </c>
      <c r="AP113" s="6">
        <v>368.48400000000004</v>
      </c>
      <c r="AQ113" s="6">
        <v>911.87149999999997</v>
      </c>
      <c r="AR113" s="6">
        <v>47.054500000000004</v>
      </c>
      <c r="AS113" s="6">
        <v>303.53449999999998</v>
      </c>
      <c r="AT113" s="6">
        <v>421.17200000000003</v>
      </c>
      <c r="AU113" s="6">
        <v>225.17649999999998</v>
      </c>
      <c r="AV113" s="6">
        <v>232.95333333333335</v>
      </c>
      <c r="AW113" s="6">
        <v>247.87433333333334</v>
      </c>
      <c r="AX113" s="6">
        <v>422.23733333333331</v>
      </c>
      <c r="AY113" s="6">
        <f>AVERAGE(AL113:AX113)</f>
        <v>340.85965384615378</v>
      </c>
      <c r="AZ113" s="6">
        <f>STDEV(AL113:AX113)/SQRT(13)</f>
        <v>60.330978322213042</v>
      </c>
      <c r="BA113" s="8"/>
      <c r="BB113" s="6">
        <v>11.505000000000001</v>
      </c>
      <c r="BC113" s="6">
        <v>4.9969999999999999</v>
      </c>
      <c r="BD113" s="6">
        <v>10.136749999999999</v>
      </c>
      <c r="BE113" s="6">
        <v>18.051400000000001</v>
      </c>
      <c r="BF113" s="6">
        <v>37.195500000000003</v>
      </c>
      <c r="BG113" s="6">
        <v>25.08325</v>
      </c>
      <c r="BH113" s="6">
        <v>45.022600000000004</v>
      </c>
      <c r="BI113" s="6">
        <v>3.7986666666666662</v>
      </c>
      <c r="BJ113" s="6">
        <v>31.485000000000003</v>
      </c>
      <c r="BK113" s="6">
        <v>21.684199999999997</v>
      </c>
      <c r="BL113" s="6">
        <v>9.3361428571428569</v>
      </c>
      <c r="BM113" s="6">
        <v>26.526</v>
      </c>
      <c r="BN113" s="6">
        <v>17.464750000000002</v>
      </c>
      <c r="BO113" s="6">
        <v>37.237249999999996</v>
      </c>
      <c r="BP113" s="6">
        <f>AVERAGE(BC113:BO113)</f>
        <v>22.155269963369964</v>
      </c>
      <c r="BQ113" s="6">
        <f>STDEV(BC113:BO113)/SQRT(13)</f>
        <v>3.643153240094021</v>
      </c>
    </row>
    <row r="114" spans="2:69" x14ac:dyDescent="0.3">
      <c r="C114" s="6">
        <v>12.005000000000001</v>
      </c>
      <c r="D114" s="6">
        <v>54.047499999999999</v>
      </c>
      <c r="E114" s="6">
        <v>296.29499999999996</v>
      </c>
      <c r="F114" s="6">
        <v>145.07850000000002</v>
      </c>
      <c r="G114" s="6">
        <v>197.35300000000001</v>
      </c>
      <c r="H114" s="6">
        <v>248.63749999999999</v>
      </c>
      <c r="I114" s="6">
        <v>6.4719999999999995</v>
      </c>
      <c r="J114" s="6">
        <v>377.19449999999995</v>
      </c>
      <c r="K114" s="6">
        <v>567.26700000000005</v>
      </c>
      <c r="L114" s="6">
        <v>303.84966666666668</v>
      </c>
      <c r="M114" s="6">
        <v>495.62099999999998</v>
      </c>
      <c r="N114" s="6">
        <v>112.92399999999999</v>
      </c>
      <c r="O114" s="6">
        <v>147.74200000000002</v>
      </c>
      <c r="P114" s="6">
        <v>508.36249999999995</v>
      </c>
      <c r="Q114" s="6">
        <f>AVERAGE(D114:P114)</f>
        <v>266.21878205128206</v>
      </c>
      <c r="R114" s="6">
        <f>STDEV(D114:P114)/SQRT(13)</f>
        <v>49.760510213305956</v>
      </c>
      <c r="S114" s="8"/>
      <c r="T114" s="6">
        <v>12.005000000000001</v>
      </c>
      <c r="U114" s="6">
        <v>49.191111111111113</v>
      </c>
      <c r="V114" s="6">
        <v>102.68716666666666</v>
      </c>
      <c r="W114" s="6">
        <v>105.3047</v>
      </c>
      <c r="X114" s="6">
        <v>87.079199999999986</v>
      </c>
      <c r="Y114" s="6">
        <v>59.721000000000004</v>
      </c>
      <c r="Z114" s="6">
        <v>40.057400000000001</v>
      </c>
      <c r="AA114" s="6">
        <v>123.95</v>
      </c>
      <c r="AB114" s="6">
        <v>247.18616666666665</v>
      </c>
      <c r="AC114" s="6">
        <v>179.17100000000002</v>
      </c>
      <c r="AD114" s="6">
        <v>97.165666666666667</v>
      </c>
      <c r="AE114" s="6">
        <v>72.879230769230773</v>
      </c>
      <c r="AF114" s="6">
        <v>46.191571428571422</v>
      </c>
      <c r="AG114" s="6">
        <v>150.94157142857142</v>
      </c>
      <c r="AH114" s="6">
        <f>AVERAGE(U114:AG114)</f>
        <v>104.73275267211423</v>
      </c>
      <c r="AI114" s="6">
        <f>STDEV(U114:AG114)/SQRT(13)</f>
        <v>16.495445260284622</v>
      </c>
      <c r="AJ114" s="8"/>
      <c r="AK114" s="6">
        <v>12.005000000000001</v>
      </c>
      <c r="AL114" s="6">
        <v>41.0715</v>
      </c>
      <c r="AM114" s="6">
        <v>410.76749999999998</v>
      </c>
      <c r="AN114" s="6">
        <v>409.9375</v>
      </c>
      <c r="AO114" s="6">
        <v>463.92349999999999</v>
      </c>
      <c r="AP114" s="6">
        <v>396.125</v>
      </c>
      <c r="AQ114" s="6">
        <v>963.29750000000001</v>
      </c>
      <c r="AR114" s="6">
        <v>45.733499999999999</v>
      </c>
      <c r="AS114" s="6">
        <v>322.77999999999997</v>
      </c>
      <c r="AT114" s="6">
        <v>444.73</v>
      </c>
      <c r="AU114" s="6">
        <v>231.46250000000001</v>
      </c>
      <c r="AV114" s="6">
        <v>244.95899999999997</v>
      </c>
      <c r="AW114" s="6">
        <v>255.95666666666668</v>
      </c>
      <c r="AX114" s="6">
        <v>438.45233333333334</v>
      </c>
      <c r="AY114" s="6">
        <f>AVERAGE(AL114:AX114)</f>
        <v>359.16896153846153</v>
      </c>
      <c r="AZ114" s="6">
        <f>STDEV(AL114:AX114)/SQRT(13)</f>
        <v>63.896677648286328</v>
      </c>
      <c r="BA114" s="8"/>
      <c r="BB114" s="6">
        <v>12.005000000000001</v>
      </c>
      <c r="BC114" s="6">
        <v>4.7760000000000007</v>
      </c>
      <c r="BD114" s="6">
        <v>10.627750000000001</v>
      </c>
      <c r="BE114" s="6">
        <v>21.800199999999997</v>
      </c>
      <c r="BF114" s="6">
        <v>49.112250000000003</v>
      </c>
      <c r="BG114" s="6">
        <v>28.969000000000001</v>
      </c>
      <c r="BH114" s="6">
        <v>49.294799999999995</v>
      </c>
      <c r="BI114" s="6">
        <v>4.5698333333333334</v>
      </c>
      <c r="BJ114" s="6">
        <v>33.668599999999998</v>
      </c>
      <c r="BK114" s="6">
        <v>22.9358</v>
      </c>
      <c r="BL114" s="6">
        <v>10.071714285714284</v>
      </c>
      <c r="BM114" s="6">
        <v>27.47066666666667</v>
      </c>
      <c r="BN114" s="6">
        <v>17.771250000000002</v>
      </c>
      <c r="BO114" s="6">
        <v>39.673249999999996</v>
      </c>
      <c r="BP114" s="6">
        <f>AVERAGE(BC114:BO114)</f>
        <v>24.672393406593407</v>
      </c>
      <c r="BQ114" s="6">
        <f>STDEV(BC114:BO114)/SQRT(13)</f>
        <v>4.240464682644884</v>
      </c>
    </row>
    <row r="115" spans="2:69" x14ac:dyDescent="0.3">
      <c r="C115" s="6">
        <v>12.505000000000001</v>
      </c>
      <c r="D115" s="6">
        <v>57.282499999999999</v>
      </c>
      <c r="E115" s="6">
        <v>364.01350000000002</v>
      </c>
      <c r="F115" s="6">
        <v>150.167</v>
      </c>
      <c r="G115" s="6">
        <v>202.3355</v>
      </c>
      <c r="H115" s="6">
        <v>260.1465</v>
      </c>
      <c r="I115" s="6">
        <v>5.6129999999999995</v>
      </c>
      <c r="J115" s="6">
        <v>391.88</v>
      </c>
      <c r="K115" s="6">
        <v>609.21199999999999</v>
      </c>
      <c r="L115" s="6">
        <v>333.24366666666668</v>
      </c>
      <c r="M115" s="6">
        <v>509.06200000000001</v>
      </c>
      <c r="N115" s="6">
        <v>117.31666666666666</v>
      </c>
      <c r="O115" s="6">
        <v>163.422</v>
      </c>
      <c r="P115" s="6">
        <v>534.90350000000001</v>
      </c>
      <c r="Q115" s="6">
        <f>AVERAGE(D115:P115)</f>
        <v>284.50752564102561</v>
      </c>
      <c r="R115" s="6">
        <f>STDEV(D115:P115)/SQRT(13)</f>
        <v>52.878795008475564</v>
      </c>
      <c r="S115" s="8"/>
      <c r="T115" s="6">
        <v>12.505000000000001</v>
      </c>
      <c r="U115" s="6">
        <v>56.236888888888899</v>
      </c>
      <c r="V115" s="6">
        <v>120.07049999999998</v>
      </c>
      <c r="W115" s="6">
        <v>108.39749999999999</v>
      </c>
      <c r="X115" s="6">
        <v>93.482200000000006</v>
      </c>
      <c r="Y115" s="6">
        <v>64.458600000000004</v>
      </c>
      <c r="Z115" s="6">
        <v>48.751799999999989</v>
      </c>
      <c r="AA115" s="6">
        <v>139.83179999999999</v>
      </c>
      <c r="AB115" s="6">
        <v>239.18033333333335</v>
      </c>
      <c r="AC115" s="6">
        <v>167.81416666666667</v>
      </c>
      <c r="AD115" s="6">
        <v>97.339833333333331</v>
      </c>
      <c r="AE115" s="6">
        <v>82.693384615384602</v>
      </c>
      <c r="AF115" s="6">
        <v>44.363428571428571</v>
      </c>
      <c r="AG115" s="6">
        <v>170.7645714285714</v>
      </c>
      <c r="AH115" s="6">
        <f>AVERAGE(U115:AG115)</f>
        <v>110.26038514135438</v>
      </c>
      <c r="AI115" s="6">
        <f>STDEV(U115:AG115)/SQRT(13)</f>
        <v>15.794791602122947</v>
      </c>
      <c r="AJ115" s="8"/>
      <c r="AK115" s="6">
        <v>12.505000000000001</v>
      </c>
      <c r="AL115" s="6">
        <v>46.418499999999995</v>
      </c>
      <c r="AM115" s="6">
        <v>434.87649999999996</v>
      </c>
      <c r="AN115" s="6">
        <v>435.58249999999998</v>
      </c>
      <c r="AO115" s="6">
        <v>478.95399999999995</v>
      </c>
      <c r="AP115" s="6">
        <v>427.53050000000002</v>
      </c>
      <c r="AQ115" s="6">
        <v>1021.1425</v>
      </c>
      <c r="AR115" s="6">
        <v>44.6815</v>
      </c>
      <c r="AS115" s="6">
        <v>341.21550000000002</v>
      </c>
      <c r="AT115" s="6">
        <v>462.9135</v>
      </c>
      <c r="AU115" s="6">
        <v>233.40800000000002</v>
      </c>
      <c r="AV115" s="6">
        <v>261.68200000000002</v>
      </c>
      <c r="AW115" s="6">
        <v>271.70633333333336</v>
      </c>
      <c r="AX115" s="6">
        <v>468.99366666666668</v>
      </c>
      <c r="AY115" s="6">
        <f>AVERAGE(AL115:AX115)</f>
        <v>379.16192307692302</v>
      </c>
      <c r="AZ115" s="6">
        <f>STDEV(AL115:AX115)/SQRT(13)</f>
        <v>67.768280512497824</v>
      </c>
      <c r="BA115" s="8"/>
      <c r="BB115" s="6">
        <v>12.505000000000001</v>
      </c>
      <c r="BC115" s="6">
        <v>4.9361666666666659</v>
      </c>
      <c r="BD115" s="6">
        <v>11.0745</v>
      </c>
      <c r="BE115" s="6">
        <v>22.669999999999998</v>
      </c>
      <c r="BF115" s="6">
        <v>59.076999999999998</v>
      </c>
      <c r="BG115" s="6">
        <v>29.77225</v>
      </c>
      <c r="BH115" s="6">
        <v>54.090999999999994</v>
      </c>
      <c r="BI115" s="6">
        <v>4.7833333333333332</v>
      </c>
      <c r="BJ115" s="6">
        <v>39.126599999999996</v>
      </c>
      <c r="BK115" s="6">
        <v>25.357400000000002</v>
      </c>
      <c r="BL115" s="6">
        <v>9.1424285714285709</v>
      </c>
      <c r="BM115" s="6">
        <v>28.533666666666665</v>
      </c>
      <c r="BN115" s="6">
        <v>18.837250000000001</v>
      </c>
      <c r="BO115" s="6">
        <v>39.698999999999998</v>
      </c>
      <c r="BP115" s="6">
        <f>AVERAGE(BC115:BO115)</f>
        <v>26.700045787545783</v>
      </c>
      <c r="BQ115" s="6">
        <f>STDEV(BC115:BO115)/SQRT(13)</f>
        <v>4.8839270980276863</v>
      </c>
    </row>
    <row r="116" spans="2:69" x14ac:dyDescent="0.3">
      <c r="C116" s="6">
        <v>13.006</v>
      </c>
      <c r="D116" s="6">
        <v>68.111000000000004</v>
      </c>
      <c r="E116" s="6">
        <v>415.95499999999998</v>
      </c>
      <c r="F116" s="6">
        <v>150.36950000000002</v>
      </c>
      <c r="G116" s="6">
        <v>206.41149999999999</v>
      </c>
      <c r="H116" s="6">
        <v>276.27250000000004</v>
      </c>
      <c r="I116" s="6">
        <v>4.9130000000000003</v>
      </c>
      <c r="J116" s="6">
        <v>406.99699999999996</v>
      </c>
      <c r="K116" s="6">
        <v>629.47299999999996</v>
      </c>
      <c r="L116" s="6">
        <v>357.041</v>
      </c>
      <c r="M116" s="6">
        <v>546.66200000000003</v>
      </c>
      <c r="N116" s="6">
        <v>124.75</v>
      </c>
      <c r="O116" s="6">
        <v>177.738</v>
      </c>
      <c r="P116" s="6">
        <v>552.16599999999994</v>
      </c>
      <c r="Q116" s="6">
        <f>AVERAGE(D116:P116)</f>
        <v>301.29688461538456</v>
      </c>
      <c r="R116" s="6">
        <f>STDEV(D116:P116)/SQRT(13)</f>
        <v>55.431206820300986</v>
      </c>
      <c r="S116" s="8"/>
      <c r="T116" s="6">
        <v>13.006</v>
      </c>
      <c r="U116" s="6">
        <v>68.708555555555549</v>
      </c>
      <c r="V116" s="6">
        <v>118.916</v>
      </c>
      <c r="W116" s="6">
        <v>117.83269999999997</v>
      </c>
      <c r="X116" s="6">
        <v>97.471800000000002</v>
      </c>
      <c r="Y116" s="6">
        <v>69.373199999999997</v>
      </c>
      <c r="Z116" s="6">
        <v>57.847000000000001</v>
      </c>
      <c r="AA116" s="6">
        <v>167.99760000000001</v>
      </c>
      <c r="AB116" s="6">
        <v>233.22900000000001</v>
      </c>
      <c r="AC116" s="6">
        <v>173.58966666666666</v>
      </c>
      <c r="AD116" s="6">
        <v>92.622500000000002</v>
      </c>
      <c r="AE116" s="6">
        <v>86.772923076923078</v>
      </c>
      <c r="AF116" s="6">
        <v>46.941285714285712</v>
      </c>
      <c r="AG116" s="6">
        <v>185.73342857142856</v>
      </c>
      <c r="AH116" s="6">
        <f>AVERAGE(U116:AG116)</f>
        <v>116.69505073729687</v>
      </c>
      <c r="AI116" s="6">
        <f>STDEV(U116:AG116)/SQRT(13)</f>
        <v>15.79855794456498</v>
      </c>
      <c r="AJ116" s="8"/>
      <c r="AK116" s="6">
        <v>13.006</v>
      </c>
      <c r="AL116" s="6">
        <v>51.980000000000004</v>
      </c>
      <c r="AM116" s="6">
        <v>462.92349999999999</v>
      </c>
      <c r="AN116" s="6">
        <v>454.14350000000002</v>
      </c>
      <c r="AO116" s="6">
        <v>502.68500000000006</v>
      </c>
      <c r="AP116" s="6">
        <v>470.3655</v>
      </c>
      <c r="AQ116" s="6">
        <v>1084.0125</v>
      </c>
      <c r="AR116" s="6">
        <v>43.119500000000002</v>
      </c>
      <c r="AS116" s="6">
        <v>355.71850000000001</v>
      </c>
      <c r="AT116" s="6">
        <v>488.79199999999997</v>
      </c>
      <c r="AU116" s="6">
        <v>238.06549999999999</v>
      </c>
      <c r="AV116" s="6">
        <v>273.97433333333333</v>
      </c>
      <c r="AW116" s="6">
        <v>284.35966666666667</v>
      </c>
      <c r="AX116" s="6">
        <v>488.37333333333328</v>
      </c>
      <c r="AY116" s="6">
        <f>AVERAGE(AL116:AX116)</f>
        <v>399.8856025641025</v>
      </c>
      <c r="AZ116" s="6">
        <f>STDEV(AL116:AX116)/SQRT(13)</f>
        <v>72.140958624700843</v>
      </c>
      <c r="BA116" s="8"/>
      <c r="BB116" s="6">
        <v>13.006</v>
      </c>
      <c r="BC116" s="6">
        <v>5.3739999999999997</v>
      </c>
      <c r="BD116" s="6">
        <v>12.868500000000001</v>
      </c>
      <c r="BE116" s="6">
        <v>24.208199999999998</v>
      </c>
      <c r="BF116" s="6">
        <v>51.203749999999999</v>
      </c>
      <c r="BG116" s="6">
        <v>30.65325</v>
      </c>
      <c r="BH116" s="6">
        <v>60.356399999999994</v>
      </c>
      <c r="BI116" s="6">
        <v>5.110666666666666</v>
      </c>
      <c r="BJ116" s="6">
        <v>37.3352</v>
      </c>
      <c r="BK116" s="6">
        <v>25.357999999999997</v>
      </c>
      <c r="BL116" s="6">
        <v>10.903571428571427</v>
      </c>
      <c r="BM116" s="6">
        <v>31.324000000000002</v>
      </c>
      <c r="BN116" s="6">
        <v>20.568000000000001</v>
      </c>
      <c r="BO116" s="6">
        <v>41.62</v>
      </c>
      <c r="BP116" s="6">
        <f>AVERAGE(BC116:BO116)</f>
        <v>27.45257985347985</v>
      </c>
      <c r="BQ116" s="6">
        <f>STDEV(BC116:BO116)/SQRT(13)</f>
        <v>4.7406413641867511</v>
      </c>
    </row>
    <row r="117" spans="2:69" x14ac:dyDescent="0.3">
      <c r="C117" s="6">
        <v>13.506</v>
      </c>
      <c r="D117" s="6">
        <v>75.450999999999993</v>
      </c>
      <c r="E117" s="6">
        <v>409.16550000000001</v>
      </c>
      <c r="F117" s="6">
        <v>143.73849999999999</v>
      </c>
      <c r="G117" s="6">
        <v>219.89249999999998</v>
      </c>
      <c r="H117" s="6">
        <v>277.59100000000001</v>
      </c>
      <c r="I117" s="6">
        <v>4.3505000000000003</v>
      </c>
      <c r="J117" s="6">
        <v>424.32850000000002</v>
      </c>
      <c r="K117" s="6">
        <v>672.71050000000002</v>
      </c>
      <c r="L117" s="6">
        <v>393.55233333333331</v>
      </c>
      <c r="M117" s="6">
        <v>553.19849999999997</v>
      </c>
      <c r="N117" s="6">
        <v>130.93633333333335</v>
      </c>
      <c r="O117" s="6">
        <v>193.5985</v>
      </c>
      <c r="P117" s="6">
        <v>575.971</v>
      </c>
      <c r="Q117" s="6">
        <f>AVERAGE(D117:P117)</f>
        <v>313.42189743589745</v>
      </c>
      <c r="R117" s="6">
        <f>STDEV(D117:P117)/SQRT(13)</f>
        <v>57.848116239732398</v>
      </c>
      <c r="S117" s="8"/>
      <c r="T117" s="6">
        <v>13.506</v>
      </c>
      <c r="U117" s="6">
        <v>78.998444444444459</v>
      </c>
      <c r="V117" s="6">
        <v>125.73700000000001</v>
      </c>
      <c r="W117" s="6">
        <v>124.37550000000002</v>
      </c>
      <c r="X117" s="6">
        <v>109.08999999999999</v>
      </c>
      <c r="Y117" s="6">
        <v>71.473399999999998</v>
      </c>
      <c r="Z117" s="6">
        <v>61.462800000000001</v>
      </c>
      <c r="AA117" s="6">
        <v>179.096</v>
      </c>
      <c r="AB117" s="6">
        <v>223.75983333333332</v>
      </c>
      <c r="AC117" s="6">
        <v>179.91733333333332</v>
      </c>
      <c r="AD117" s="6">
        <v>97.121499999999983</v>
      </c>
      <c r="AE117" s="6">
        <v>108.22753846153847</v>
      </c>
      <c r="AF117" s="6">
        <v>45.421285714285716</v>
      </c>
      <c r="AG117" s="6">
        <v>205.38528571428569</v>
      </c>
      <c r="AH117" s="6">
        <f>AVERAGE(U117:AG117)</f>
        <v>123.8512246924016</v>
      </c>
      <c r="AI117" s="6">
        <f>STDEV(U117:AG117)/SQRT(13)</f>
        <v>15.771608848493594</v>
      </c>
      <c r="AJ117" s="8"/>
      <c r="AK117" s="6">
        <v>13.506</v>
      </c>
      <c r="AL117" s="6">
        <v>59.4495</v>
      </c>
      <c r="AM117" s="6">
        <v>482.64850000000001</v>
      </c>
      <c r="AN117" s="6">
        <v>478.45249999999999</v>
      </c>
      <c r="AO117" s="6">
        <v>524.73800000000006</v>
      </c>
      <c r="AP117" s="6">
        <v>494.4615</v>
      </c>
      <c r="AQ117" s="6">
        <v>1133.124</v>
      </c>
      <c r="AR117" s="6">
        <v>43.246499999999997</v>
      </c>
      <c r="AS117" s="6">
        <v>367.32049999999998</v>
      </c>
      <c r="AT117" s="6">
        <v>507.22400000000005</v>
      </c>
      <c r="AU117" s="6">
        <v>240.5675</v>
      </c>
      <c r="AV117" s="6">
        <v>287.53866666666664</v>
      </c>
      <c r="AW117" s="6">
        <v>297.11533333333335</v>
      </c>
      <c r="AX117" s="6">
        <v>519.40666666666664</v>
      </c>
      <c r="AY117" s="6">
        <f>AVERAGE(AL117:AX117)</f>
        <v>418.09947435897436</v>
      </c>
      <c r="AZ117" s="6">
        <f>STDEV(AL117:AX117)/SQRT(13)</f>
        <v>75.506934161683049</v>
      </c>
      <c r="BA117" s="8"/>
      <c r="BB117" s="6">
        <v>13.506</v>
      </c>
      <c r="BC117" s="6">
        <v>6</v>
      </c>
      <c r="BD117" s="6">
        <v>14.146000000000001</v>
      </c>
      <c r="BE117" s="6">
        <v>26.708600000000001</v>
      </c>
      <c r="BF117" s="6">
        <v>54.252749999999999</v>
      </c>
      <c r="BG117" s="6">
        <v>30.474249999999998</v>
      </c>
      <c r="BH117" s="6">
        <v>59.110800000000005</v>
      </c>
      <c r="BI117" s="6">
        <v>4.9481666666666664</v>
      </c>
      <c r="BJ117" s="6">
        <v>38.050599999999996</v>
      </c>
      <c r="BK117" s="6">
        <v>27.3354</v>
      </c>
      <c r="BL117" s="6">
        <v>10.102714285714287</v>
      </c>
      <c r="BM117" s="6">
        <v>36.622666666666667</v>
      </c>
      <c r="BN117" s="6">
        <v>21.84975</v>
      </c>
      <c r="BO117" s="6">
        <v>41.356499999999997</v>
      </c>
      <c r="BP117" s="6">
        <f>AVERAGE(BC117:BO117)</f>
        <v>28.535245970695971</v>
      </c>
      <c r="BQ117" s="6">
        <f>STDEV(BC117:BO117)/SQRT(13)</f>
        <v>4.7910276132804084</v>
      </c>
    </row>
    <row r="118" spans="2:69" x14ac:dyDescent="0.3">
      <c r="C118" s="6">
        <v>14.006</v>
      </c>
      <c r="D118" s="6">
        <v>77.192499999999995</v>
      </c>
      <c r="E118" s="6">
        <v>445.6035</v>
      </c>
      <c r="F118" s="6">
        <v>142.69549999999998</v>
      </c>
      <c r="G118" s="6">
        <v>220.08199999999999</v>
      </c>
      <c r="H118" s="6">
        <v>292.31400000000002</v>
      </c>
      <c r="I118" s="6">
        <v>3.8405000000000005</v>
      </c>
      <c r="J118" s="6">
        <v>433.3365</v>
      </c>
      <c r="K118" s="6">
        <v>688.19450000000006</v>
      </c>
      <c r="L118" s="6">
        <v>423.48333333333335</v>
      </c>
      <c r="M118" s="6">
        <v>577.8599999999999</v>
      </c>
      <c r="N118" s="6">
        <v>134.76366666666667</v>
      </c>
      <c r="O118" s="6">
        <v>210.04149999999998</v>
      </c>
      <c r="P118" s="6">
        <v>595.85199999999998</v>
      </c>
      <c r="Q118" s="6">
        <f>AVERAGE(D118:P118)</f>
        <v>326.55842307692308</v>
      </c>
      <c r="R118" s="6">
        <f>STDEV(D118:P118)/SQRT(13)</f>
        <v>60.150826380813236</v>
      </c>
      <c r="S118" s="8"/>
      <c r="T118" s="6">
        <v>14.006</v>
      </c>
      <c r="U118" s="6">
        <v>73.893111111111097</v>
      </c>
      <c r="V118" s="6">
        <v>143.95066666666665</v>
      </c>
      <c r="W118" s="6">
        <v>133.6893</v>
      </c>
      <c r="X118" s="6">
        <v>120.20320000000001</v>
      </c>
      <c r="Y118" s="6">
        <v>79.519800000000004</v>
      </c>
      <c r="Z118" s="6">
        <v>68.823400000000007</v>
      </c>
      <c r="AA118" s="6">
        <v>205.82920000000004</v>
      </c>
      <c r="AB118" s="6">
        <v>218.9468333333333</v>
      </c>
      <c r="AC118" s="6">
        <v>217.42099999999996</v>
      </c>
      <c r="AD118" s="6">
        <v>115.31316666666665</v>
      </c>
      <c r="AE118" s="6">
        <v>106.58853846153846</v>
      </c>
      <c r="AF118" s="6">
        <v>55.305428571428571</v>
      </c>
      <c r="AG118" s="6">
        <v>214.19671428571428</v>
      </c>
      <c r="AH118" s="6">
        <f>AVERAGE(U118:AG118)</f>
        <v>134.8984891612661</v>
      </c>
      <c r="AI118" s="6">
        <f>STDEV(U118:AG118)/SQRT(13)</f>
        <v>16.826277718952387</v>
      </c>
      <c r="AJ118" s="8"/>
      <c r="AK118" s="6">
        <v>14.006</v>
      </c>
      <c r="AL118" s="6">
        <v>66.4255</v>
      </c>
      <c r="AM118" s="6">
        <v>506.72149999999999</v>
      </c>
      <c r="AN118" s="6">
        <v>491.33950000000004</v>
      </c>
      <c r="AO118" s="6">
        <v>547.8415</v>
      </c>
      <c r="AP118" s="6">
        <v>528.77549999999997</v>
      </c>
      <c r="AQ118" s="6">
        <v>1172.8834999999999</v>
      </c>
      <c r="AR118" s="6">
        <v>41.089500000000001</v>
      </c>
      <c r="AS118" s="6">
        <v>386.38099999999997</v>
      </c>
      <c r="AT118" s="6">
        <v>526.30899999999997</v>
      </c>
      <c r="AU118" s="6">
        <v>248.05849999999998</v>
      </c>
      <c r="AV118" s="6">
        <v>301.16633333333334</v>
      </c>
      <c r="AW118" s="6">
        <v>315.21800000000002</v>
      </c>
      <c r="AX118" s="6">
        <v>537.10733333333337</v>
      </c>
      <c r="AY118" s="6">
        <f>AVERAGE(AL118:AX118)</f>
        <v>436.10128205128206</v>
      </c>
      <c r="AZ118" s="6">
        <f>STDEV(AL118:AX118)/SQRT(13)</f>
        <v>78.186473710981744</v>
      </c>
      <c r="BA118" s="8"/>
      <c r="BB118" s="6">
        <v>14.006</v>
      </c>
      <c r="BC118" s="6">
        <v>6.5266666666666673</v>
      </c>
      <c r="BD118" s="6">
        <v>14.8725</v>
      </c>
      <c r="BE118" s="6">
        <v>28.43</v>
      </c>
      <c r="BF118" s="6">
        <v>55.483750000000001</v>
      </c>
      <c r="BG118" s="6">
        <v>34.286000000000001</v>
      </c>
      <c r="BH118" s="6">
        <v>58.408200000000001</v>
      </c>
      <c r="BI118" s="6">
        <v>5.7848333333333342</v>
      </c>
      <c r="BJ118" s="6">
        <v>37.126400000000004</v>
      </c>
      <c r="BK118" s="6">
        <v>29.070399999999996</v>
      </c>
      <c r="BL118" s="6">
        <v>10.105571428571428</v>
      </c>
      <c r="BM118" s="6">
        <v>39.062999999999995</v>
      </c>
      <c r="BN118" s="6">
        <v>21.213999999999999</v>
      </c>
      <c r="BO118" s="6">
        <v>41.999249999999996</v>
      </c>
      <c r="BP118" s="6">
        <f>AVERAGE(BC118:BO118)</f>
        <v>29.413120879120875</v>
      </c>
      <c r="BQ118" s="6">
        <f>STDEV(BC118:BO118)/SQRT(13)</f>
        <v>4.7970137629611829</v>
      </c>
    </row>
    <row r="119" spans="2:69" x14ac:dyDescent="0.3">
      <c r="C119" s="6">
        <v>14.507</v>
      </c>
      <c r="D119" s="6">
        <v>76.741500000000002</v>
      </c>
      <c r="E119" s="6">
        <v>461.00200000000001</v>
      </c>
      <c r="F119" s="6">
        <v>137.36449999999999</v>
      </c>
      <c r="G119" s="6">
        <v>234.1345</v>
      </c>
      <c r="H119" s="6">
        <v>296.44200000000001</v>
      </c>
      <c r="I119" s="6">
        <v>4.2315000000000005</v>
      </c>
      <c r="J119" s="6">
        <v>447.0795</v>
      </c>
      <c r="K119" s="6">
        <v>724.70949999999993</v>
      </c>
      <c r="L119" s="6">
        <v>461.50133333333332</v>
      </c>
      <c r="M119" s="6">
        <v>586.82799999999997</v>
      </c>
      <c r="N119" s="6">
        <v>140.61799999999999</v>
      </c>
      <c r="O119" s="6">
        <v>233.78199999999998</v>
      </c>
      <c r="P119" s="6">
        <v>615.99599999999998</v>
      </c>
      <c r="Q119" s="6">
        <f>AVERAGE(D119:P119)</f>
        <v>340.03310256410253</v>
      </c>
      <c r="R119" s="6">
        <f>STDEV(D119:P119)/SQRT(13)</f>
        <v>62.696676917221424</v>
      </c>
      <c r="S119" s="8"/>
      <c r="T119" s="6">
        <v>14.507</v>
      </c>
      <c r="U119" s="6">
        <v>80.992777777777775</v>
      </c>
      <c r="V119" s="6">
        <v>147.94383333333334</v>
      </c>
      <c r="W119" s="6">
        <v>139.29509999999999</v>
      </c>
      <c r="X119" s="6">
        <v>135.54000000000002</v>
      </c>
      <c r="Y119" s="6">
        <v>87.335799999999992</v>
      </c>
      <c r="Z119" s="6">
        <v>64.883400000000009</v>
      </c>
      <c r="AA119" s="6">
        <v>213.94160000000002</v>
      </c>
      <c r="AB119" s="6">
        <v>222.03700000000003</v>
      </c>
      <c r="AC119" s="6">
        <v>224.94616666666664</v>
      </c>
      <c r="AD119" s="6">
        <v>137.99733333333336</v>
      </c>
      <c r="AE119" s="6">
        <v>135.01346153846154</v>
      </c>
      <c r="AF119" s="6">
        <v>52.344428571428573</v>
      </c>
      <c r="AG119" s="6">
        <v>240.00328571428568</v>
      </c>
      <c r="AH119" s="6">
        <f>AVERAGE(U119:AG119)</f>
        <v>144.79032207194516</v>
      </c>
      <c r="AI119" s="6">
        <f>STDEV(U119:AG119)/SQRT(13)</f>
        <v>17.688430015068015</v>
      </c>
      <c r="AJ119" s="8"/>
      <c r="AK119" s="6">
        <v>14.507</v>
      </c>
      <c r="AL119" s="6">
        <v>74.019000000000005</v>
      </c>
      <c r="AM119" s="6">
        <v>529.55449999999996</v>
      </c>
      <c r="AN119" s="6">
        <v>506.62299999999999</v>
      </c>
      <c r="AO119" s="6">
        <v>561.17049999999995</v>
      </c>
      <c r="AP119" s="6">
        <v>569.07050000000004</v>
      </c>
      <c r="AQ119" s="6">
        <v>1213.8135</v>
      </c>
      <c r="AR119" s="6">
        <v>41.0505</v>
      </c>
      <c r="AS119" s="6">
        <v>399.32100000000003</v>
      </c>
      <c r="AT119" s="6">
        <v>556.6105</v>
      </c>
      <c r="AU119" s="6">
        <v>251.60399999999998</v>
      </c>
      <c r="AV119" s="6">
        <v>314.39799999999997</v>
      </c>
      <c r="AW119" s="6">
        <v>328.46499999999997</v>
      </c>
      <c r="AX119" s="6">
        <v>557.2399999999999</v>
      </c>
      <c r="AY119" s="6">
        <f>AVERAGE(AL119:AX119)</f>
        <v>454.07230769230773</v>
      </c>
      <c r="AZ119" s="6">
        <f>STDEV(AL119:AX119)/SQRT(13)</f>
        <v>81.091228941752846</v>
      </c>
      <c r="BA119" s="8"/>
      <c r="BB119" s="6">
        <v>14.507</v>
      </c>
      <c r="BC119" s="6">
        <v>7.1421666666666672</v>
      </c>
      <c r="BD119" s="6">
        <v>16.088000000000001</v>
      </c>
      <c r="BE119" s="6">
        <v>30.931399999999996</v>
      </c>
      <c r="BF119" s="6">
        <v>55.870249999999999</v>
      </c>
      <c r="BG119" s="6">
        <v>36.543999999999997</v>
      </c>
      <c r="BH119" s="6">
        <v>64.53779999999999</v>
      </c>
      <c r="BI119" s="6">
        <v>6.5430000000000001</v>
      </c>
      <c r="BJ119" s="6">
        <v>39.524000000000001</v>
      </c>
      <c r="BK119" s="6">
        <v>29.162599999999998</v>
      </c>
      <c r="BL119" s="6">
        <v>11.784142857142855</v>
      </c>
      <c r="BM119" s="6">
        <v>39.43266666666667</v>
      </c>
      <c r="BN119" s="6">
        <v>22.247999999999998</v>
      </c>
      <c r="BO119" s="6">
        <v>44.720749999999995</v>
      </c>
      <c r="BP119" s="6">
        <f>AVERAGE(BC119:BO119)</f>
        <v>31.117598168498166</v>
      </c>
      <c r="BQ119" s="6">
        <f>STDEV(BC119:BO119)/SQRT(13)</f>
        <v>5.0286570830003363</v>
      </c>
    </row>
    <row r="120" spans="2:69" x14ac:dyDescent="0.3">
      <c r="C120" s="6">
        <v>15.006</v>
      </c>
      <c r="D120" s="6">
        <v>77.985500000000002</v>
      </c>
      <c r="E120" s="6">
        <v>489.30549999999999</v>
      </c>
      <c r="F120" s="6">
        <v>134.00400000000002</v>
      </c>
      <c r="G120" s="6">
        <v>236.54250000000002</v>
      </c>
      <c r="H120" s="6">
        <v>293.08600000000001</v>
      </c>
      <c r="I120" s="6">
        <v>3.7604999999999995</v>
      </c>
      <c r="J120" s="6">
        <v>465.048</v>
      </c>
      <c r="K120" s="6">
        <v>712.73099999999999</v>
      </c>
      <c r="L120" s="6">
        <v>500.37700000000001</v>
      </c>
      <c r="M120" s="6">
        <v>631.87549999999999</v>
      </c>
      <c r="N120" s="6">
        <v>147.79833333333335</v>
      </c>
      <c r="O120" s="6">
        <v>252.2225</v>
      </c>
      <c r="P120" s="6">
        <v>638.36300000000006</v>
      </c>
      <c r="Q120" s="6">
        <f>AVERAGE(D120:P120)</f>
        <v>352.54610256410251</v>
      </c>
      <c r="R120" s="6">
        <f>STDEV(D120:P120)/SQRT(13)</f>
        <v>64.868582183114583</v>
      </c>
      <c r="S120" s="8"/>
      <c r="T120" s="6">
        <v>15.006</v>
      </c>
      <c r="U120" s="6">
        <v>99.842222222222219</v>
      </c>
      <c r="V120" s="6">
        <v>163.79616666666666</v>
      </c>
      <c r="W120" s="6">
        <v>148.93959999999998</v>
      </c>
      <c r="X120" s="6">
        <v>131.27340000000001</v>
      </c>
      <c r="Y120" s="6">
        <v>102.71080000000002</v>
      </c>
      <c r="Z120" s="6">
        <v>66.943000000000012</v>
      </c>
      <c r="AA120" s="6">
        <v>246.31900000000002</v>
      </c>
      <c r="AB120" s="6">
        <v>259.30666666666667</v>
      </c>
      <c r="AC120" s="6">
        <v>250.45283333333336</v>
      </c>
      <c r="AD120" s="6">
        <v>134.7201666666667</v>
      </c>
      <c r="AE120" s="6">
        <v>150.01884615384617</v>
      </c>
      <c r="AF120" s="6">
        <v>67.822571428571422</v>
      </c>
      <c r="AG120" s="6">
        <v>260.86342857142859</v>
      </c>
      <c r="AH120" s="6">
        <f>AVERAGE(U120:AG120)</f>
        <v>160.23143859303093</v>
      </c>
      <c r="AI120" s="6">
        <f>STDEV(U120:AG120)/SQRT(13)</f>
        <v>19.843164277097578</v>
      </c>
      <c r="AJ120" s="8"/>
      <c r="AK120" s="6">
        <v>15.006</v>
      </c>
      <c r="AL120" s="6">
        <v>83.916499999999999</v>
      </c>
      <c r="AM120" s="6">
        <v>556.48800000000006</v>
      </c>
      <c r="AN120" s="6">
        <v>525.22550000000001</v>
      </c>
      <c r="AO120" s="6">
        <v>580.49950000000001</v>
      </c>
      <c r="AP120" s="6">
        <v>594.30850000000009</v>
      </c>
      <c r="AQ120" s="6">
        <v>1252.0345000000002</v>
      </c>
      <c r="AR120" s="6">
        <v>37.291000000000004</v>
      </c>
      <c r="AS120" s="6">
        <v>410.87599999999998</v>
      </c>
      <c r="AT120" s="6">
        <v>580.846</v>
      </c>
      <c r="AU120" s="6">
        <v>255.34950000000001</v>
      </c>
      <c r="AV120" s="6">
        <v>329.93166666666662</v>
      </c>
      <c r="AW120" s="6">
        <v>340.07166666666666</v>
      </c>
      <c r="AX120" s="6">
        <v>563.17866666666669</v>
      </c>
      <c r="AY120" s="6">
        <f>AVERAGE(AL120:AX120)</f>
        <v>470.00130769230776</v>
      </c>
      <c r="AZ120" s="6">
        <f>STDEV(AL120:AX120)/SQRT(13)</f>
        <v>83.708452130364677</v>
      </c>
      <c r="BA120" s="8"/>
      <c r="BB120" s="6">
        <v>15.006</v>
      </c>
      <c r="BC120" s="6">
        <v>8.1841666666666661</v>
      </c>
      <c r="BD120" s="6">
        <v>16.599</v>
      </c>
      <c r="BE120" s="6">
        <v>32.817399999999999</v>
      </c>
      <c r="BF120" s="6">
        <v>63.753250000000001</v>
      </c>
      <c r="BG120" s="6">
        <v>37.892499999999998</v>
      </c>
      <c r="BH120" s="6">
        <v>61.665399999999998</v>
      </c>
      <c r="BI120" s="6">
        <v>6.4168333333333338</v>
      </c>
      <c r="BJ120" s="6">
        <v>42.115599999999993</v>
      </c>
      <c r="BK120" s="6">
        <v>31.380800000000001</v>
      </c>
      <c r="BL120" s="6">
        <v>10.965999999999999</v>
      </c>
      <c r="BM120" s="6">
        <v>38.778666666666666</v>
      </c>
      <c r="BN120" s="6">
        <v>24.878750000000004</v>
      </c>
      <c r="BO120" s="6">
        <v>47.322249999999997</v>
      </c>
      <c r="BP120" s="6">
        <f>AVERAGE(BC120:BO120)</f>
        <v>32.520816666666668</v>
      </c>
      <c r="BQ120" s="6">
        <f>STDEV(BC120:BO120)/SQRT(13)</f>
        <v>5.2229911014735535</v>
      </c>
    </row>
    <row r="122" spans="2:69" x14ac:dyDescent="0.3">
      <c r="B122" s="2" t="s">
        <v>236</v>
      </c>
      <c r="C122" s="59"/>
      <c r="D122" s="68" t="s">
        <v>130</v>
      </c>
      <c r="E122" s="68"/>
      <c r="F122" s="68"/>
      <c r="G122" s="68"/>
      <c r="H122" s="68"/>
      <c r="I122" s="68"/>
      <c r="J122" s="68"/>
      <c r="K122" s="8"/>
      <c r="L122" s="8"/>
      <c r="M122" s="8"/>
      <c r="N122" s="8"/>
      <c r="O122" s="8"/>
      <c r="P122" s="59"/>
      <c r="Q122" s="65" t="s">
        <v>129</v>
      </c>
      <c r="R122" s="66"/>
      <c r="S122" s="66"/>
      <c r="T122" s="66"/>
      <c r="U122" s="66"/>
      <c r="V122" s="66"/>
      <c r="W122" s="66"/>
      <c r="X122" s="66"/>
      <c r="Y122" s="67"/>
      <c r="AA122" s="8"/>
      <c r="AB122" s="8"/>
      <c r="AC122" s="8"/>
    </row>
    <row r="123" spans="2:69" x14ac:dyDescent="0.3">
      <c r="C123" s="61"/>
      <c r="D123" s="6" t="s">
        <v>3</v>
      </c>
      <c r="E123" s="6" t="s">
        <v>4</v>
      </c>
      <c r="F123" s="6" t="s">
        <v>5</v>
      </c>
      <c r="G123" s="6" t="s">
        <v>65</v>
      </c>
      <c r="H123" s="6" t="s">
        <v>7</v>
      </c>
      <c r="I123" s="6" t="s">
        <v>8</v>
      </c>
      <c r="J123" s="6" t="s">
        <v>9</v>
      </c>
      <c r="K123" s="8"/>
      <c r="L123" s="8"/>
      <c r="M123" s="8"/>
      <c r="N123" s="8"/>
      <c r="O123" s="8"/>
      <c r="P123" s="60"/>
      <c r="Q123" s="59" t="s">
        <v>3</v>
      </c>
      <c r="R123" s="59" t="s">
        <v>4</v>
      </c>
      <c r="S123" s="59" t="s">
        <v>128</v>
      </c>
      <c r="T123" s="59" t="s">
        <v>65</v>
      </c>
      <c r="U123" s="59" t="s">
        <v>7</v>
      </c>
      <c r="V123" s="59" t="s">
        <v>8</v>
      </c>
      <c r="W123" s="59" t="s">
        <v>9</v>
      </c>
      <c r="X123" s="63" t="s">
        <v>1</v>
      </c>
      <c r="Y123" s="63" t="s">
        <v>2</v>
      </c>
      <c r="Z123" s="62"/>
      <c r="AA123" s="8"/>
      <c r="AB123" s="8"/>
      <c r="AC123" s="8"/>
    </row>
    <row r="124" spans="2:69" x14ac:dyDescent="0.3">
      <c r="C124" s="6" t="s">
        <v>125</v>
      </c>
      <c r="D124" s="16">
        <v>9.2600000000000005E-12</v>
      </c>
      <c r="E124" s="16">
        <v>1.289E-11</v>
      </c>
      <c r="F124" s="16">
        <v>1.5669999999999999E-11</v>
      </c>
      <c r="G124" s="16">
        <v>1.1119999999999999E-11</v>
      </c>
      <c r="H124" s="16">
        <v>9.4500000000000003E-12</v>
      </c>
      <c r="I124" s="16">
        <v>1.146E-11</v>
      </c>
      <c r="J124" s="16">
        <v>1.4790000000000001E-11</v>
      </c>
      <c r="K124" s="8"/>
      <c r="L124" s="8"/>
      <c r="M124" s="8"/>
      <c r="N124" s="8"/>
      <c r="O124" s="8"/>
      <c r="P124" s="61"/>
      <c r="Q124" s="61"/>
      <c r="R124" s="61"/>
      <c r="S124" s="61"/>
      <c r="T124" s="61"/>
      <c r="U124" s="61"/>
      <c r="V124" s="61"/>
      <c r="W124" s="61"/>
      <c r="X124" s="64"/>
      <c r="Y124" s="64"/>
      <c r="Z124" s="62"/>
      <c r="AA124" s="8"/>
      <c r="AB124" s="8"/>
      <c r="AC124" s="8"/>
    </row>
    <row r="125" spans="2:69" x14ac:dyDescent="0.3">
      <c r="C125" s="6" t="s">
        <v>124</v>
      </c>
      <c r="D125" s="16">
        <v>-1.70139E-11</v>
      </c>
      <c r="E125" s="16">
        <v>-3.9479499999999998E-11</v>
      </c>
      <c r="F125" s="16">
        <v>-3.0342099999999999E-11</v>
      </c>
      <c r="G125" s="16">
        <v>-2.6246400000000003E-10</v>
      </c>
      <c r="H125" s="16">
        <v>-2.0757499999999999E-11</v>
      </c>
      <c r="I125" s="16">
        <v>-1.40243E-10</v>
      </c>
      <c r="J125" s="16">
        <v>-3.0118500000000002E-11</v>
      </c>
      <c r="K125" s="8"/>
      <c r="L125" s="8"/>
      <c r="M125" s="8"/>
      <c r="N125" s="8"/>
      <c r="O125" s="8"/>
      <c r="P125" s="6" t="s">
        <v>124</v>
      </c>
      <c r="Q125" s="16">
        <f>D125/D$124</f>
        <v>-1.837354211663067</v>
      </c>
      <c r="R125" s="16">
        <f>E125/E$124</f>
        <v>-3.062800620636152</v>
      </c>
      <c r="S125" s="16">
        <f>F125/F$124</f>
        <v>-1.9363178047223994</v>
      </c>
      <c r="T125" s="16">
        <f>G125/G$124</f>
        <v>-23.602877697841731</v>
      </c>
      <c r="U125" s="16">
        <f>H125/H$124</f>
        <v>-2.1965608465608466</v>
      </c>
      <c r="V125" s="16">
        <f>I125/I$124</f>
        <v>-12.237609075043629</v>
      </c>
      <c r="W125" s="16">
        <f>J125/J$124</f>
        <v>-2.0364097363083165</v>
      </c>
      <c r="X125" s="16">
        <f>AVERAGE(Q125:W125)</f>
        <v>-6.7014185703965916</v>
      </c>
      <c r="Y125" s="16">
        <f>STDEV(Q125:W125)/SQRT(7)</f>
        <v>3.154624815258265</v>
      </c>
      <c r="AA125" s="8"/>
      <c r="AB125" s="8"/>
      <c r="AC125" s="8"/>
    </row>
    <row r="126" spans="2:69" x14ac:dyDescent="0.3">
      <c r="C126" s="6" t="s">
        <v>123</v>
      </c>
      <c r="D126" s="16">
        <v>-2.0016299999999999E-11</v>
      </c>
      <c r="E126" s="16">
        <v>-3.2722999999999998E-11</v>
      </c>
      <c r="F126" s="16">
        <v>-2.3210999999999999E-11</v>
      </c>
      <c r="G126" s="16">
        <v>-2.23882E-10</v>
      </c>
      <c r="H126" s="16">
        <v>-1.6024100000000002E-11</v>
      </c>
      <c r="I126" s="16">
        <v>-1.11986E-10</v>
      </c>
      <c r="J126" s="16">
        <v>-2.21513E-11</v>
      </c>
      <c r="K126" s="8"/>
      <c r="L126" s="8"/>
      <c r="M126" s="8"/>
      <c r="N126" s="8"/>
      <c r="O126" s="8"/>
      <c r="P126" s="6" t="s">
        <v>123</v>
      </c>
      <c r="Q126" s="16">
        <f>D126/D$124</f>
        <v>-2.1615874730021596</v>
      </c>
      <c r="R126" s="16">
        <f>E126/E$124</f>
        <v>-2.538634600465477</v>
      </c>
      <c r="S126" s="16">
        <f>F126/F$124</f>
        <v>-1.481238034460753</v>
      </c>
      <c r="T126" s="16">
        <f>G126/G$124</f>
        <v>-20.133273381294966</v>
      </c>
      <c r="U126" s="16">
        <f>H126/H$124</f>
        <v>-1.6956719576719579</v>
      </c>
      <c r="V126" s="16">
        <f>I126/I$124</f>
        <v>-9.7719022687609076</v>
      </c>
      <c r="W126" s="16">
        <f>J126/J$124</f>
        <v>-1.4977214334009465</v>
      </c>
      <c r="X126" s="16">
        <f>AVERAGE(Q126:W126)</f>
        <v>-5.6114327355795961</v>
      </c>
      <c r="Y126" s="16">
        <f>STDEV(Q126:W126)/SQRT(7)</f>
        <v>2.6674903249148052</v>
      </c>
      <c r="AA126" s="8"/>
      <c r="AB126" s="8"/>
      <c r="AC126" s="8"/>
    </row>
    <row r="127" spans="2:69" x14ac:dyDescent="0.3">
      <c r="C127" s="6" t="s">
        <v>122</v>
      </c>
      <c r="D127" s="16">
        <v>-1.27797E-11</v>
      </c>
      <c r="E127" s="16">
        <v>-2.2102800000000001E-11</v>
      </c>
      <c r="F127" s="16">
        <v>-1.70891E-11</v>
      </c>
      <c r="G127" s="16">
        <v>-1.821E-10</v>
      </c>
      <c r="H127" s="16">
        <v>-1.13574E-11</v>
      </c>
      <c r="I127" s="16">
        <v>-8.4072600000000002E-11</v>
      </c>
      <c r="J127" s="16">
        <v>-1.34191E-11</v>
      </c>
      <c r="K127" s="8"/>
      <c r="L127" s="8"/>
      <c r="M127" s="8"/>
      <c r="N127" s="8"/>
      <c r="O127" s="8"/>
      <c r="P127" s="6" t="s">
        <v>122</v>
      </c>
      <c r="Q127" s="16">
        <f>D127/D$124</f>
        <v>-1.3800971922246219</v>
      </c>
      <c r="R127" s="16">
        <f>E127/E$124</f>
        <v>-1.7147245927075252</v>
      </c>
      <c r="S127" s="16">
        <f>F127/F$124</f>
        <v>-1.0905615826419912</v>
      </c>
      <c r="T127" s="16">
        <f>G127/G$124</f>
        <v>-16.375899280575538</v>
      </c>
      <c r="U127" s="16">
        <f>H127/H$124</f>
        <v>-1.2018412698412697</v>
      </c>
      <c r="V127" s="16">
        <f>I127/I$124</f>
        <v>-7.3361780104712047</v>
      </c>
      <c r="W127" s="16">
        <f>J127/J$124</f>
        <v>-0.90730899256254216</v>
      </c>
      <c r="X127" s="16">
        <f>AVERAGE(Q127:W127)</f>
        <v>-4.2866587030035275</v>
      </c>
      <c r="Y127" s="16">
        <f>STDEV(Q127:W127)/SQRT(7)</f>
        <v>2.191234651410999</v>
      </c>
      <c r="AA127" s="8"/>
      <c r="AB127" s="8"/>
      <c r="AC127" s="8"/>
    </row>
    <row r="128" spans="2:69" x14ac:dyDescent="0.3">
      <c r="C128" s="6" t="s">
        <v>121</v>
      </c>
      <c r="D128" s="16">
        <v>-9.9608400000000006E-12</v>
      </c>
      <c r="E128" s="16">
        <v>-1.35369E-11</v>
      </c>
      <c r="F128" s="16">
        <v>-9.76003E-12</v>
      </c>
      <c r="G128" s="16">
        <v>-1.3510700000000001E-10</v>
      </c>
      <c r="H128" s="16">
        <v>-6.50382E-12</v>
      </c>
      <c r="I128" s="16">
        <v>-5.8223800000000003E-11</v>
      </c>
      <c r="J128" s="16">
        <v>-6.4671299999999997E-12</v>
      </c>
      <c r="K128" s="8"/>
      <c r="L128" s="8"/>
      <c r="M128" s="8"/>
      <c r="N128" s="8"/>
      <c r="O128" s="8"/>
      <c r="P128" s="6" t="s">
        <v>121</v>
      </c>
      <c r="Q128" s="16">
        <f>D128/D$124</f>
        <v>-1.075684665226782</v>
      </c>
      <c r="R128" s="16">
        <f>E128/E$124</f>
        <v>-1.0501861908456167</v>
      </c>
      <c r="S128" s="16">
        <f>F128/F$124</f>
        <v>-0.62284811742182522</v>
      </c>
      <c r="T128" s="16">
        <f>G128/G$124</f>
        <v>-12.149910071942447</v>
      </c>
      <c r="U128" s="16">
        <f>H128/H$124</f>
        <v>-0.68823492063492064</v>
      </c>
      <c r="V128" s="16">
        <f>I128/I$124</f>
        <v>-5.0806108202443285</v>
      </c>
      <c r="W128" s="16">
        <f>J128/J$124</f>
        <v>-0.43726369168356993</v>
      </c>
      <c r="X128" s="16">
        <f>AVERAGE(Q128:W128)</f>
        <v>-3.0149626397142129</v>
      </c>
      <c r="Y128" s="16">
        <f>STDEV(Q128:W128)/SQRT(7)</f>
        <v>1.6411067562328732</v>
      </c>
      <c r="AA128" s="8"/>
      <c r="AB128" s="8"/>
      <c r="AC128" s="8"/>
    </row>
    <row r="129" spans="3:29" x14ac:dyDescent="0.3">
      <c r="C129" s="6" t="s">
        <v>120</v>
      </c>
      <c r="D129" s="16">
        <v>-5.0627100000000003E-12</v>
      </c>
      <c r="E129" s="16">
        <v>-5.1406800000000003E-12</v>
      </c>
      <c r="F129" s="16">
        <v>-5.1144999999999997E-12</v>
      </c>
      <c r="G129" s="16">
        <v>-8.9668499999999999E-11</v>
      </c>
      <c r="H129" s="16">
        <v>-1.4425100000000001E-12</v>
      </c>
      <c r="I129" s="16">
        <v>-3.1434600000000001E-11</v>
      </c>
      <c r="J129" s="16">
        <v>6.8610699999999998E-13</v>
      </c>
      <c r="K129" s="8"/>
      <c r="L129" s="8"/>
      <c r="M129" s="8"/>
      <c r="N129" s="8"/>
      <c r="O129" s="8"/>
      <c r="P129" s="6" t="s">
        <v>120</v>
      </c>
      <c r="Q129" s="16">
        <f>D129/D$124</f>
        <v>-0.54672894168466524</v>
      </c>
      <c r="R129" s="16">
        <f>E129/E$124</f>
        <v>-0.39881148176881304</v>
      </c>
      <c r="S129" s="16">
        <f>F129/F$124</f>
        <v>-0.32638800255264838</v>
      </c>
      <c r="T129" s="16">
        <f>G129/G$124</f>
        <v>-8.0637140287769782</v>
      </c>
      <c r="U129" s="16">
        <f>H129/H$124</f>
        <v>-0.15264656084656086</v>
      </c>
      <c r="V129" s="16">
        <f>I129/I$124</f>
        <v>-2.7429842931937172</v>
      </c>
      <c r="W129" s="16">
        <f>J129/J$124</f>
        <v>4.6389925625422573E-2</v>
      </c>
      <c r="X129" s="16">
        <f>AVERAGE(Q129:W129)</f>
        <v>-1.7406976261711371</v>
      </c>
      <c r="Y129" s="16">
        <f>STDEV(Q129:W129)/SQRT(7)</f>
        <v>1.1119180602081</v>
      </c>
      <c r="AA129" s="8"/>
      <c r="AB129" s="8"/>
      <c r="AC129" s="8"/>
    </row>
    <row r="130" spans="3:29" x14ac:dyDescent="0.3">
      <c r="C130" s="6" t="s">
        <v>119</v>
      </c>
      <c r="D130" s="16">
        <v>9.4209499999999994E-13</v>
      </c>
      <c r="E130" s="16">
        <v>5.2030600000000002E-12</v>
      </c>
      <c r="F130" s="16">
        <v>7.8288899999999994E-12</v>
      </c>
      <c r="G130" s="16">
        <v>-3.1481800000000003E-11</v>
      </c>
      <c r="H130" s="16">
        <v>4.17484E-12</v>
      </c>
      <c r="I130" s="16">
        <v>-4.0568700000000003E-12</v>
      </c>
      <c r="J130" s="16">
        <v>9.1356900000000002E-12</v>
      </c>
      <c r="K130" s="8"/>
      <c r="L130" s="8"/>
      <c r="M130" s="8"/>
      <c r="N130" s="8"/>
      <c r="O130" s="8"/>
      <c r="P130" s="6" t="s">
        <v>119</v>
      </c>
      <c r="Q130" s="16">
        <f>D130/D$124</f>
        <v>0.10173812095032396</v>
      </c>
      <c r="R130" s="16">
        <f>E130/E$124</f>
        <v>0.40365089216446859</v>
      </c>
      <c r="S130" s="16">
        <f>F130/F$124</f>
        <v>0.49961008296107212</v>
      </c>
      <c r="T130" s="16">
        <f>G130/G$124</f>
        <v>-2.8310971223021588</v>
      </c>
      <c r="U130" s="16">
        <f>H130/H$124</f>
        <v>0.44178201058201055</v>
      </c>
      <c r="V130" s="16">
        <f>I130/I$124</f>
        <v>-0.35400261780104714</v>
      </c>
      <c r="W130" s="16">
        <f>J130/J$124</f>
        <v>0.61769371196754563</v>
      </c>
      <c r="X130" s="16">
        <f>AVERAGE(Q130:W130)</f>
        <v>-0.16008927449682644</v>
      </c>
      <c r="Y130" s="16">
        <f>STDEV(Q130:W130)/SQRT(7)</f>
        <v>0.46189672439609286</v>
      </c>
      <c r="AA130" s="8"/>
      <c r="AB130" s="8"/>
      <c r="AC130" s="8"/>
    </row>
    <row r="131" spans="3:29" x14ac:dyDescent="0.3">
      <c r="C131" s="6" t="s">
        <v>118</v>
      </c>
      <c r="D131" s="16">
        <v>1.1231899999999999E-11</v>
      </c>
      <c r="E131" s="16">
        <v>2.0547899999999999E-11</v>
      </c>
      <c r="F131" s="16">
        <v>2.6220399999999999E-11</v>
      </c>
      <c r="G131" s="16">
        <v>3.5684999999999997E-11</v>
      </c>
      <c r="H131" s="16">
        <v>9.33E-12</v>
      </c>
      <c r="I131" s="16">
        <v>2.4888999999999999E-11</v>
      </c>
      <c r="J131" s="16">
        <v>1.84897E-11</v>
      </c>
      <c r="K131" s="8"/>
      <c r="L131" s="8"/>
      <c r="M131" s="8"/>
      <c r="N131" s="8"/>
      <c r="O131" s="8"/>
      <c r="P131" s="6" t="s">
        <v>118</v>
      </c>
      <c r="Q131" s="16">
        <f>D131/D$124</f>
        <v>1.212948164146868</v>
      </c>
      <c r="R131" s="16">
        <f>E131/E$124</f>
        <v>1.5940961986035684</v>
      </c>
      <c r="S131" s="16">
        <f>F131/F$124</f>
        <v>1.673286534779834</v>
      </c>
      <c r="T131" s="16">
        <f>G131/G$124</f>
        <v>3.2090827338129495</v>
      </c>
      <c r="U131" s="16">
        <f>H131/H$124</f>
        <v>0.98730158730158724</v>
      </c>
      <c r="V131" s="16">
        <f>I131/I$124</f>
        <v>2.1718150087260035</v>
      </c>
      <c r="W131" s="16">
        <f>J131/J$124</f>
        <v>1.2501487491548342</v>
      </c>
      <c r="X131" s="16">
        <f>AVERAGE(Q131:W131)</f>
        <v>1.7283827109322349</v>
      </c>
      <c r="Y131" s="16">
        <f>STDEV(Q131:W131)/SQRT(7)</f>
        <v>0.28676167898848726</v>
      </c>
      <c r="AA131" s="8"/>
      <c r="AB131" s="8"/>
      <c r="AC131" s="8"/>
    </row>
    <row r="132" spans="3:29" x14ac:dyDescent="0.3">
      <c r="C132" s="6" t="s">
        <v>117</v>
      </c>
      <c r="D132" s="16">
        <v>2.2996199999999998E-11</v>
      </c>
      <c r="E132" s="16">
        <v>5.1573799999999999E-11</v>
      </c>
      <c r="F132" s="16">
        <v>5.7460899999999997E-11</v>
      </c>
      <c r="G132" s="16">
        <v>1.24849E-10</v>
      </c>
      <c r="H132" s="16">
        <v>1.7464699999999999E-11</v>
      </c>
      <c r="I132" s="16">
        <v>5.3490899999999997E-11</v>
      </c>
      <c r="J132" s="16">
        <v>3.0262199999999998E-11</v>
      </c>
      <c r="K132" s="8"/>
      <c r="L132" s="8"/>
      <c r="M132" s="8"/>
      <c r="N132" s="8"/>
      <c r="O132" s="8"/>
      <c r="P132" s="6" t="s">
        <v>117</v>
      </c>
      <c r="Q132" s="16">
        <f>D132/D$124</f>
        <v>2.4833909287257017</v>
      </c>
      <c r="R132" s="16">
        <f>E132/E$124</f>
        <v>4.001070597362296</v>
      </c>
      <c r="S132" s="16">
        <f>F132/F$124</f>
        <v>3.6669368219527758</v>
      </c>
      <c r="T132" s="16">
        <f>G132/G$124</f>
        <v>11.227428057553958</v>
      </c>
      <c r="U132" s="16">
        <f>H132/H$124</f>
        <v>1.848116402116402</v>
      </c>
      <c r="V132" s="16">
        <f>I132/I$124</f>
        <v>4.6676178010471201</v>
      </c>
      <c r="W132" s="16">
        <f>J132/J$124</f>
        <v>2.0461257606490868</v>
      </c>
      <c r="X132" s="16">
        <f>AVERAGE(Q132:W132)</f>
        <v>4.2772409099153341</v>
      </c>
      <c r="Y132" s="16">
        <f>STDEV(Q132:W132)/SQRT(7)</f>
        <v>1.224770678869149</v>
      </c>
      <c r="AA132" s="8"/>
      <c r="AB132" s="8"/>
      <c r="AC132" s="8"/>
    </row>
    <row r="133" spans="3:29" x14ac:dyDescent="0.3">
      <c r="C133" s="6" t="s">
        <v>116</v>
      </c>
      <c r="D133" s="16">
        <v>4.3744400000000003E-11</v>
      </c>
      <c r="E133" s="16">
        <v>1.1823299999999999E-10</v>
      </c>
      <c r="F133" s="16">
        <v>1.3322999999999999E-10</v>
      </c>
      <c r="G133" s="16">
        <v>2.5219300000000001E-10</v>
      </c>
      <c r="H133" s="16">
        <v>3.4939899999999998E-11</v>
      </c>
      <c r="I133" s="16">
        <v>8.5538400000000003E-11</v>
      </c>
      <c r="J133" s="16">
        <v>5.2810200000000002E-11</v>
      </c>
      <c r="K133" s="8"/>
      <c r="L133" s="8"/>
      <c r="M133" s="8"/>
      <c r="N133" s="8"/>
      <c r="O133" s="8"/>
      <c r="P133" s="6" t="s">
        <v>116</v>
      </c>
      <c r="Q133" s="16">
        <f>D133/D$124</f>
        <v>4.7240172786177101</v>
      </c>
      <c r="R133" s="16">
        <f>E133/E$124</f>
        <v>9.1724592707525208</v>
      </c>
      <c r="S133" s="16">
        <f>F133/F$124</f>
        <v>8.5022335673261011</v>
      </c>
      <c r="T133" s="16">
        <f>G133/G$124</f>
        <v>22.679226618705037</v>
      </c>
      <c r="U133" s="16">
        <f>H133/H$124</f>
        <v>3.6973439153439149</v>
      </c>
      <c r="V133" s="16">
        <f>I133/I$124</f>
        <v>7.4640837696335085</v>
      </c>
      <c r="W133" s="16">
        <f>J133/J$124</f>
        <v>3.5706693711967543</v>
      </c>
      <c r="X133" s="16">
        <f>AVERAGE(Q133:W133)</f>
        <v>8.5442905416536501</v>
      </c>
      <c r="Y133" s="16">
        <f>STDEV(Q133:W133)/SQRT(7)</f>
        <v>2.5080058302114474</v>
      </c>
      <c r="AA133" s="8"/>
      <c r="AB133" s="8"/>
      <c r="AC133" s="8"/>
    </row>
    <row r="134" spans="3:29" x14ac:dyDescent="0.3">
      <c r="C134" s="6" t="s">
        <v>115</v>
      </c>
      <c r="D134" s="16">
        <v>7.1845300000000004E-11</v>
      </c>
      <c r="E134" s="16">
        <v>2.5679999999999998E-10</v>
      </c>
      <c r="F134" s="16">
        <v>2.7865100000000002E-10</v>
      </c>
      <c r="G134" s="16">
        <v>4.3942799999999998E-10</v>
      </c>
      <c r="H134" s="16">
        <v>7.2263099999999997E-11</v>
      </c>
      <c r="I134" s="16">
        <v>1.2681799999999999E-10</v>
      </c>
      <c r="J134" s="16">
        <v>9.4683000000000003E-11</v>
      </c>
      <c r="K134" s="8"/>
      <c r="L134" s="8"/>
      <c r="M134" s="8"/>
      <c r="N134" s="8"/>
      <c r="O134" s="8"/>
      <c r="P134" s="6" t="s">
        <v>115</v>
      </c>
      <c r="Q134" s="16">
        <f>D134/D$124</f>
        <v>7.7586717062634989</v>
      </c>
      <c r="R134" s="16">
        <f>E134/E$124</f>
        <v>19.922420480993015</v>
      </c>
      <c r="S134" s="16">
        <f>F134/F$124</f>
        <v>17.782450542437783</v>
      </c>
      <c r="T134" s="16">
        <f>G134/G$124</f>
        <v>39.516906474820146</v>
      </c>
      <c r="U134" s="16">
        <f>H134/H$124</f>
        <v>7.6468888888888884</v>
      </c>
      <c r="V134" s="16">
        <f>I134/I$124</f>
        <v>11.066143106457242</v>
      </c>
      <c r="W134" s="16">
        <f>J134/J$124</f>
        <v>6.4018255578093299</v>
      </c>
      <c r="X134" s="16">
        <f>AVERAGE(Q134:W134)</f>
        <v>15.727900965381414</v>
      </c>
      <c r="Y134" s="16">
        <f>STDEV(Q134:W134)/SQRT(7)</f>
        <v>4.4327004320898933</v>
      </c>
      <c r="AA134" s="8"/>
      <c r="AB134" s="8"/>
      <c r="AC134" s="8"/>
    </row>
    <row r="135" spans="3:29" x14ac:dyDescent="0.3">
      <c r="C135" s="6" t="s">
        <v>114</v>
      </c>
      <c r="D135" s="16">
        <v>1.08518E-10</v>
      </c>
      <c r="E135" s="16">
        <v>4.6741900000000002E-10</v>
      </c>
      <c r="F135" s="16">
        <v>4.2542899999999999E-10</v>
      </c>
      <c r="G135" s="16">
        <v>7.0723700000000001E-10</v>
      </c>
      <c r="H135" s="16">
        <v>1.4235E-10</v>
      </c>
      <c r="I135" s="16">
        <v>1.6254800000000001E-10</v>
      </c>
      <c r="J135" s="16">
        <v>1.2679300000000001E-10</v>
      </c>
      <c r="K135" s="8"/>
      <c r="L135" s="8"/>
      <c r="M135" s="8"/>
      <c r="N135" s="8"/>
      <c r="O135" s="8"/>
      <c r="P135" s="6" t="s">
        <v>114</v>
      </c>
      <c r="Q135" s="16">
        <f>D135/D$124</f>
        <v>11.71900647948164</v>
      </c>
      <c r="R135" s="16">
        <f>E135/E$124</f>
        <v>36.262141194724592</v>
      </c>
      <c r="S135" s="16">
        <f>F135/F$124</f>
        <v>27.149266113592851</v>
      </c>
      <c r="T135" s="16">
        <f>G135/G$124</f>
        <v>63.600449640287771</v>
      </c>
      <c r="U135" s="16">
        <f>H135/H$124</f>
        <v>15.063492063492063</v>
      </c>
      <c r="V135" s="16">
        <f>I135/I$124</f>
        <v>14.183944153577661</v>
      </c>
      <c r="W135" s="16">
        <f>J135/J$124</f>
        <v>8.57288708586883</v>
      </c>
      <c r="X135" s="16">
        <f>AVERAGE(Q135:W135)</f>
        <v>25.221598104432207</v>
      </c>
      <c r="Y135" s="16">
        <f>STDEV(Q135:W135)/SQRT(7)</f>
        <v>7.3728301459141266</v>
      </c>
      <c r="AA135" s="8"/>
      <c r="AB135" s="8"/>
      <c r="AC135" s="8"/>
    </row>
    <row r="136" spans="3:29" x14ac:dyDescent="0.3">
      <c r="C136" s="6" t="s">
        <v>113</v>
      </c>
      <c r="D136" s="16">
        <v>1.6621599999999999E-10</v>
      </c>
      <c r="E136" s="16">
        <v>7.4167899999999996E-10</v>
      </c>
      <c r="F136" s="16">
        <v>5.7355099999999996E-10</v>
      </c>
      <c r="G136" s="16">
        <v>9.9759200000000008E-10</v>
      </c>
      <c r="H136" s="16">
        <v>2.6890199999999999E-10</v>
      </c>
      <c r="I136" s="16">
        <v>1.99608E-10</v>
      </c>
      <c r="J136" s="16">
        <v>1.8872500000000001E-10</v>
      </c>
      <c r="K136" s="8"/>
      <c r="L136" s="8"/>
      <c r="M136" s="8"/>
      <c r="N136" s="8"/>
      <c r="O136" s="8"/>
      <c r="P136" s="6" t="s">
        <v>113</v>
      </c>
      <c r="Q136" s="16">
        <f>D136/D$124</f>
        <v>17.949892008639306</v>
      </c>
      <c r="R136" s="16">
        <f>E136/E$124</f>
        <v>57.539100077579512</v>
      </c>
      <c r="S136" s="16">
        <f>F136/F$124</f>
        <v>36.601850670070199</v>
      </c>
      <c r="T136" s="16">
        <f>G136/G$124</f>
        <v>89.711510791366919</v>
      </c>
      <c r="U136" s="16">
        <f>H136/H$124</f>
        <v>28.455238095238094</v>
      </c>
      <c r="V136" s="16">
        <f>I136/I$124</f>
        <v>17.41780104712042</v>
      </c>
      <c r="W136" s="16">
        <f>J136/J$124</f>
        <v>12.760311020960108</v>
      </c>
      <c r="X136" s="16">
        <f>AVERAGE(Q136:W136)</f>
        <v>37.205100530139227</v>
      </c>
      <c r="Y136" s="16">
        <f>STDEV(Q136:W136)/SQRT(7)</f>
        <v>10.473511565264033</v>
      </c>
      <c r="AA136" s="8"/>
      <c r="AB136" s="8"/>
      <c r="AC136" s="8"/>
    </row>
    <row r="137" spans="3:29" x14ac:dyDescent="0.3">
      <c r="C137" s="6" t="s">
        <v>112</v>
      </c>
      <c r="D137" s="16">
        <v>2.2833E-10</v>
      </c>
      <c r="E137" s="16">
        <v>1.2982400000000001E-9</v>
      </c>
      <c r="F137" s="16">
        <v>7.24677E-10</v>
      </c>
      <c r="G137" s="16">
        <v>1.2681600000000001E-9</v>
      </c>
      <c r="H137" s="16">
        <v>5.4848399999999998E-10</v>
      </c>
      <c r="I137" s="16">
        <v>2.7182399999999998E-10</v>
      </c>
      <c r="J137" s="16">
        <v>2.7523400000000002E-10</v>
      </c>
      <c r="K137" s="8"/>
      <c r="L137" s="8"/>
      <c r="M137" s="8"/>
      <c r="N137" s="8"/>
      <c r="O137" s="8"/>
      <c r="P137" s="6" t="s">
        <v>112</v>
      </c>
      <c r="Q137" s="16">
        <f>D137/D$124</f>
        <v>24.65766738660907</v>
      </c>
      <c r="R137" s="16">
        <f>E137/E$124</f>
        <v>100.71683475562452</v>
      </c>
      <c r="S137" s="16">
        <f>F137/F$124</f>
        <v>46.246139119336313</v>
      </c>
      <c r="T137" s="16">
        <f>G137/G$124</f>
        <v>114.04316546762591</v>
      </c>
      <c r="U137" s="16">
        <f>H137/H$124</f>
        <v>58.040634920634915</v>
      </c>
      <c r="V137" s="16">
        <f>I137/I$124</f>
        <v>23.71937172774869</v>
      </c>
      <c r="W137" s="16">
        <f>J137/J$124</f>
        <v>18.60946585530764</v>
      </c>
      <c r="X137" s="16">
        <f>AVERAGE(Q137:W137)</f>
        <v>55.14761131898387</v>
      </c>
      <c r="Y137" s="16">
        <f>STDEV(Q137:W137)/SQRT(7)</f>
        <v>14.544883910472503</v>
      </c>
      <c r="AA137" s="8"/>
      <c r="AB137" s="8"/>
      <c r="AC137" s="8"/>
    </row>
    <row r="138" spans="3:29" x14ac:dyDescent="0.3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3:29" ht="18" x14ac:dyDescent="0.3">
      <c r="C139" s="6"/>
      <c r="D139" s="69" t="s">
        <v>127</v>
      </c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17"/>
      <c r="P139" s="59"/>
      <c r="Q139" s="71" t="s">
        <v>127</v>
      </c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3"/>
    </row>
    <row r="140" spans="3:29" x14ac:dyDescent="0.3">
      <c r="C140" s="6"/>
      <c r="D140" s="6" t="s">
        <v>3</v>
      </c>
      <c r="E140" s="6" t="s">
        <v>4</v>
      </c>
      <c r="F140" s="6" t="s">
        <v>5</v>
      </c>
      <c r="G140" s="6" t="s">
        <v>65</v>
      </c>
      <c r="H140" s="6" t="s">
        <v>7</v>
      </c>
      <c r="I140" s="6" t="s">
        <v>8</v>
      </c>
      <c r="J140" s="6" t="s">
        <v>9</v>
      </c>
      <c r="K140" s="6" t="s">
        <v>10</v>
      </c>
      <c r="L140" s="6" t="s">
        <v>11</v>
      </c>
      <c r="M140" s="6" t="s">
        <v>12</v>
      </c>
      <c r="N140" s="6" t="s">
        <v>50</v>
      </c>
      <c r="O140" s="17"/>
      <c r="P140" s="60"/>
      <c r="Q140" s="59" t="s">
        <v>3</v>
      </c>
      <c r="R140" s="59" t="s">
        <v>4</v>
      </c>
      <c r="S140" s="59" t="s">
        <v>5</v>
      </c>
      <c r="T140" s="59" t="s">
        <v>65</v>
      </c>
      <c r="U140" s="59" t="s">
        <v>7</v>
      </c>
      <c r="V140" s="59" t="s">
        <v>8</v>
      </c>
      <c r="W140" s="59" t="s">
        <v>9</v>
      </c>
      <c r="X140" s="59" t="s">
        <v>10</v>
      </c>
      <c r="Y140" s="59" t="s">
        <v>11</v>
      </c>
      <c r="Z140" s="59" t="s">
        <v>12</v>
      </c>
      <c r="AA140" s="59" t="s">
        <v>50</v>
      </c>
      <c r="AB140" s="63" t="s">
        <v>1</v>
      </c>
      <c r="AC140" s="63" t="s">
        <v>2</v>
      </c>
    </row>
    <row r="141" spans="3:29" x14ac:dyDescent="0.3">
      <c r="C141" s="6" t="s">
        <v>125</v>
      </c>
      <c r="D141" s="16">
        <v>8.9300000000000001E-12</v>
      </c>
      <c r="E141" s="16">
        <v>1.4449999999999999E-11</v>
      </c>
      <c r="F141" s="16">
        <v>1.287E-11</v>
      </c>
      <c r="G141" s="16">
        <v>9.8199999999999998E-12</v>
      </c>
      <c r="H141" s="16">
        <v>1.269E-11</v>
      </c>
      <c r="I141" s="16">
        <v>7.8500000000000007E-12</v>
      </c>
      <c r="J141" s="16">
        <v>1.082E-11</v>
      </c>
      <c r="K141" s="16">
        <v>1.022E-11</v>
      </c>
      <c r="L141" s="16">
        <v>1.3720000000000001E-11</v>
      </c>
      <c r="M141" s="16">
        <v>5.3099999999999998E-12</v>
      </c>
      <c r="N141" s="16">
        <v>1.062E-11</v>
      </c>
      <c r="O141" s="15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4"/>
      <c r="AC141" s="64"/>
    </row>
    <row r="142" spans="3:29" x14ac:dyDescent="0.3">
      <c r="C142" s="6" t="s">
        <v>124</v>
      </c>
      <c r="D142" s="16">
        <v>-1.1752800000000001E-11</v>
      </c>
      <c r="E142" s="16">
        <v>-4.10908E-11</v>
      </c>
      <c r="F142" s="16">
        <v>-5.0871100000000003E-11</v>
      </c>
      <c r="G142" s="16">
        <v>-8.23795E-11</v>
      </c>
      <c r="H142" s="16">
        <v>-9.7647600000000004E-11</v>
      </c>
      <c r="I142" s="16">
        <v>-4.5090999999999998E-11</v>
      </c>
      <c r="J142" s="16">
        <v>-7.4698899999999996E-11</v>
      </c>
      <c r="K142" s="16">
        <v>-7.1083999999999997E-11</v>
      </c>
      <c r="L142" s="16">
        <v>-1.04309E-10</v>
      </c>
      <c r="M142" s="16">
        <v>-5.7106899999999998E-11</v>
      </c>
      <c r="N142" s="16">
        <v>-3.1244699999999999E-11</v>
      </c>
      <c r="O142" s="15"/>
      <c r="P142" s="6" t="s">
        <v>124</v>
      </c>
      <c r="Q142" s="16">
        <f>D142/D$141</f>
        <v>-1.3161030235162374</v>
      </c>
      <c r="R142" s="16">
        <f>E142/E$141</f>
        <v>-2.8436539792387543</v>
      </c>
      <c r="S142" s="16">
        <f>F142/F$141</f>
        <v>-3.9526884226884231</v>
      </c>
      <c r="T142" s="16">
        <f>G142/G$141</f>
        <v>-8.3889511201629325</v>
      </c>
      <c r="U142" s="16">
        <f>H142/H$141</f>
        <v>-7.6948463356973997</v>
      </c>
      <c r="V142" s="16">
        <f>I142/I$141</f>
        <v>-5.7440764331210188</v>
      </c>
      <c r="W142" s="16">
        <f>J142/J$141</f>
        <v>-6.9037800369685769</v>
      </c>
      <c r="X142" s="16">
        <f>K142/K$141</f>
        <v>-6.9553816046966732</v>
      </c>
      <c r="Y142" s="16">
        <f>L142/L$141</f>
        <v>-7.6026967930029157</v>
      </c>
      <c r="Z142" s="16">
        <f>M142/M$141</f>
        <v>-10.754595103578154</v>
      </c>
      <c r="AA142" s="16">
        <f>N142/N$141</f>
        <v>-2.9420621468926553</v>
      </c>
      <c r="AB142" s="16">
        <f>AVERAGE(Q142:AA142)</f>
        <v>-5.9180759090512485</v>
      </c>
      <c r="AC142" s="16">
        <f>STDEV(Q142:AA142)/SQRT(11)</f>
        <v>0.85768994703542822</v>
      </c>
    </row>
    <row r="143" spans="3:29" x14ac:dyDescent="0.3">
      <c r="C143" s="6" t="s">
        <v>123</v>
      </c>
      <c r="D143" s="16">
        <v>-1.0164699999999999E-11</v>
      </c>
      <c r="E143" s="16">
        <v>-3.15865E-11</v>
      </c>
      <c r="F143" s="16">
        <v>-3.5218500000000002E-11</v>
      </c>
      <c r="G143" s="16">
        <v>-6.3970199999999999E-11</v>
      </c>
      <c r="H143" s="16">
        <v>-8.1629199999999997E-11</v>
      </c>
      <c r="I143" s="16">
        <v>-3.5408199999999999E-11</v>
      </c>
      <c r="J143" s="16">
        <v>-6.4319800000000005E-11</v>
      </c>
      <c r="K143" s="16">
        <v>-5.9362200000000006E-11</v>
      </c>
      <c r="L143" s="16">
        <v>-8.1189100000000003E-11</v>
      </c>
      <c r="M143" s="16">
        <v>-4.3871100000000001E-11</v>
      </c>
      <c r="N143" s="16">
        <v>-2.0994900000000001E-11</v>
      </c>
      <c r="O143" s="15"/>
      <c r="P143" s="6" t="s">
        <v>123</v>
      </c>
      <c r="Q143" s="16">
        <f>D143/D$141</f>
        <v>-1.1382642777155654</v>
      </c>
      <c r="R143" s="16">
        <f>E143/E$141</f>
        <v>-2.185916955017301</v>
      </c>
      <c r="S143" s="16">
        <f>F143/F$141</f>
        <v>-2.7364801864801866</v>
      </c>
      <c r="T143" s="16">
        <f>G143/G$141</f>
        <v>-6.5142769857433809</v>
      </c>
      <c r="U143" s="16">
        <f>H143/H$141</f>
        <v>-6.4325610717100075</v>
      </c>
      <c r="V143" s="16">
        <f>I143/I$141</f>
        <v>-4.5105987261146492</v>
      </c>
      <c r="W143" s="16">
        <f>J143/J$141</f>
        <v>-5.9445286506469506</v>
      </c>
      <c r="X143" s="16">
        <f>K143/K$141</f>
        <v>-5.8084344422700598</v>
      </c>
      <c r="Y143" s="16">
        <f>L143/L$141</f>
        <v>-5.9175728862973758</v>
      </c>
      <c r="Z143" s="16">
        <f>M143/M$141</f>
        <v>-8.2619774011299434</v>
      </c>
      <c r="AA143" s="16">
        <f>N143/N$141</f>
        <v>-1.9769209039548024</v>
      </c>
      <c r="AB143" s="16">
        <f>AVERAGE(Q143:AA143)</f>
        <v>-4.6752302260982024</v>
      </c>
      <c r="AC143" s="16">
        <f>STDEV(Q143:AA143)/SQRT(11)</f>
        <v>0.69770586848242777</v>
      </c>
    </row>
    <row r="144" spans="3:29" x14ac:dyDescent="0.3">
      <c r="C144" s="6" t="s">
        <v>122</v>
      </c>
      <c r="D144" s="16">
        <v>-5.19285E-12</v>
      </c>
      <c r="E144" s="16">
        <v>-2.1071E-11</v>
      </c>
      <c r="F144" s="16">
        <v>-2.5369899999999999E-11</v>
      </c>
      <c r="G144" s="16">
        <v>-5.05447E-11</v>
      </c>
      <c r="H144" s="16">
        <v>-5.85829E-11</v>
      </c>
      <c r="I144" s="16">
        <v>-2.69682E-11</v>
      </c>
      <c r="J144" s="16">
        <v>-5.0731500000000002E-11</v>
      </c>
      <c r="K144" s="16">
        <v>-4.9037800000000003E-11</v>
      </c>
      <c r="L144" s="16">
        <v>-5.8525E-11</v>
      </c>
      <c r="M144" s="16">
        <v>-3.2049900000000002E-11</v>
      </c>
      <c r="N144" s="16">
        <v>-1.60914E-11</v>
      </c>
      <c r="O144" s="15"/>
      <c r="P144" s="6" t="s">
        <v>122</v>
      </c>
      <c r="Q144" s="16">
        <f>D144/D$141</f>
        <v>-0.58150615901455771</v>
      </c>
      <c r="R144" s="16">
        <f>E144/E$141</f>
        <v>-1.4582006920415225</v>
      </c>
      <c r="S144" s="16">
        <f>F144/F$141</f>
        <v>-1.9712432012432013</v>
      </c>
      <c r="T144" s="16">
        <f>G144/G$141</f>
        <v>-5.1471181262729129</v>
      </c>
      <c r="U144" s="16">
        <f>H144/H$141</f>
        <v>-4.6164617809298658</v>
      </c>
      <c r="V144" s="16">
        <f>I144/I$141</f>
        <v>-3.4354394904458596</v>
      </c>
      <c r="W144" s="16">
        <f>J144/J$141</f>
        <v>-4.6886783733826247</v>
      </c>
      <c r="X144" s="16">
        <f>K144/K$141</f>
        <v>-4.7982191780821921</v>
      </c>
      <c r="Y144" s="16">
        <f>L144/L$141</f>
        <v>-4.2656705539358599</v>
      </c>
      <c r="Z144" s="16">
        <f>M144/M$141</f>
        <v>-6.0357627118644075</v>
      </c>
      <c r="AA144" s="16">
        <f>N144/N$141</f>
        <v>-1.5151977401129944</v>
      </c>
      <c r="AB144" s="16">
        <f>AVERAGE(Q144:AA144)</f>
        <v>-3.5012270915750907</v>
      </c>
      <c r="AC144" s="16">
        <f>STDEV(Q144:AA144)/SQRT(11)</f>
        <v>0.5480660033116318</v>
      </c>
    </row>
    <row r="145" spans="3:29" x14ac:dyDescent="0.3">
      <c r="C145" s="6" t="s">
        <v>121</v>
      </c>
      <c r="D145" s="16">
        <v>-2.2490099999999999E-12</v>
      </c>
      <c r="E145" s="16">
        <v>-9.8478000000000001E-12</v>
      </c>
      <c r="F145" s="16">
        <v>-1.6706700000000001E-11</v>
      </c>
      <c r="G145" s="16">
        <v>-3.38035E-11</v>
      </c>
      <c r="H145" s="16">
        <v>-4.0690400000000002E-11</v>
      </c>
      <c r="I145" s="16">
        <v>-2.1316699999999999E-11</v>
      </c>
      <c r="J145" s="16">
        <v>-4.7853699999999998E-11</v>
      </c>
      <c r="K145" s="16">
        <v>-3.1607599999999999E-11</v>
      </c>
      <c r="L145" s="16">
        <v>-4.28365E-11</v>
      </c>
      <c r="M145" s="16">
        <v>-2.08807E-11</v>
      </c>
      <c r="N145" s="16">
        <v>-8.8741500000000005E-12</v>
      </c>
      <c r="O145" s="15"/>
      <c r="P145" s="6" t="s">
        <v>121</v>
      </c>
      <c r="Q145" s="16">
        <f>D145/D$141</f>
        <v>-0.25184882418812987</v>
      </c>
      <c r="R145" s="16">
        <f>E145/E$141</f>
        <v>-0.6815086505190312</v>
      </c>
      <c r="S145" s="16">
        <f>F145/F$141</f>
        <v>-1.2981118881118883</v>
      </c>
      <c r="T145" s="16">
        <f>G145/G$141</f>
        <v>-3.4423116089613037</v>
      </c>
      <c r="U145" s="16">
        <f>H145/H$141</f>
        <v>-3.2064933018124506</v>
      </c>
      <c r="V145" s="16">
        <f>I145/I$141</f>
        <v>-2.7155031847133753</v>
      </c>
      <c r="W145" s="16">
        <f>J145/J$141</f>
        <v>-4.4227079482439926</v>
      </c>
      <c r="X145" s="16">
        <f>K145/K$141</f>
        <v>-3.0927201565557731</v>
      </c>
      <c r="Y145" s="16">
        <f>L145/L$141</f>
        <v>-3.1221938775510201</v>
      </c>
      <c r="Z145" s="16">
        <f>M145/M$141</f>
        <v>-3.932335216572505</v>
      </c>
      <c r="AA145" s="16">
        <f>N145/N$141</f>
        <v>-0.83560734463276842</v>
      </c>
      <c r="AB145" s="16">
        <f>AVERAGE(Q145:AA145)</f>
        <v>-2.4546674547147487</v>
      </c>
      <c r="AC145" s="16">
        <f>STDEV(Q145:AA145)/SQRT(11)</f>
        <v>0.43142032883501036</v>
      </c>
    </row>
    <row r="146" spans="3:29" x14ac:dyDescent="0.3">
      <c r="C146" s="6" t="s">
        <v>120</v>
      </c>
      <c r="D146" s="16">
        <v>1.9943400000000002E-12</v>
      </c>
      <c r="E146" s="16">
        <v>1.18325E-12</v>
      </c>
      <c r="F146" s="16">
        <v>-8.1196799999999996E-12</v>
      </c>
      <c r="G146" s="16">
        <v>-1.6024100000000002E-11</v>
      </c>
      <c r="H146" s="16">
        <v>-1.98814E-11</v>
      </c>
      <c r="I146" s="16">
        <v>-1.20819E-11</v>
      </c>
      <c r="J146" s="16">
        <v>-3.0699099999999999E-11</v>
      </c>
      <c r="K146" s="16">
        <v>-1.6320599999999999E-11</v>
      </c>
      <c r="L146" s="16">
        <v>-2.4824899999999999E-11</v>
      </c>
      <c r="M146" s="16">
        <v>-1.0217E-11</v>
      </c>
      <c r="N146" s="16">
        <v>-2.9497399999999999E-12</v>
      </c>
      <c r="O146" s="15"/>
      <c r="P146" s="6" t="s">
        <v>120</v>
      </c>
      <c r="Q146" s="16">
        <f>D146/D$141</f>
        <v>0.2233303471444569</v>
      </c>
      <c r="R146" s="16">
        <f>E146/E$141</f>
        <v>8.1885813148788927E-2</v>
      </c>
      <c r="S146" s="16">
        <f>F146/F$141</f>
        <v>-0.6308997668997669</v>
      </c>
      <c r="T146" s="16">
        <f>G146/G$141</f>
        <v>-1.6317820773930756</v>
      </c>
      <c r="U146" s="16">
        <f>H146/H$141</f>
        <v>-1.5666981875492514</v>
      </c>
      <c r="V146" s="16">
        <f>I146/I$141</f>
        <v>-1.5390955414012737</v>
      </c>
      <c r="W146" s="16">
        <f>J146/J$141</f>
        <v>-2.8372550831792975</v>
      </c>
      <c r="X146" s="16">
        <f>K146/K$141</f>
        <v>-1.5969275929549902</v>
      </c>
      <c r="Y146" s="16">
        <f>L146/L$141</f>
        <v>-1.8093950437317783</v>
      </c>
      <c r="Z146" s="16">
        <f>M146/M$141</f>
        <v>-1.9241054613935971</v>
      </c>
      <c r="AA146" s="16">
        <f>N146/N$141</f>
        <v>-0.27775329566854989</v>
      </c>
      <c r="AB146" s="16">
        <f>AVERAGE(Q146:AA146)</f>
        <v>-1.2280632627162122</v>
      </c>
      <c r="AC146" s="16">
        <f>STDEV(Q146:AA146)/SQRT(11)</f>
        <v>0.28611166652614961</v>
      </c>
    </row>
    <row r="147" spans="3:29" x14ac:dyDescent="0.3">
      <c r="C147" s="6" t="s">
        <v>119</v>
      </c>
      <c r="D147" s="16">
        <v>4.9689100000000001E-12</v>
      </c>
      <c r="E147" s="16">
        <v>1.3411800000000001E-11</v>
      </c>
      <c r="F147" s="16">
        <v>3.8102499999999998E-12</v>
      </c>
      <c r="G147" s="16">
        <v>3.6317899999999998E-12</v>
      </c>
      <c r="H147" s="16">
        <v>1.8733499999999999E-12</v>
      </c>
      <c r="I147" s="16">
        <v>-1.1306E-12</v>
      </c>
      <c r="J147" s="16">
        <v>-1.25801E-11</v>
      </c>
      <c r="K147" s="16">
        <v>3.2499099999999998E-12</v>
      </c>
      <c r="L147" s="16">
        <v>-2.21673E-12</v>
      </c>
      <c r="M147" s="16">
        <v>1.9297700000000002E-12</v>
      </c>
      <c r="N147" s="16">
        <v>5.1278800000000002E-12</v>
      </c>
      <c r="O147" s="15"/>
      <c r="P147" s="6" t="s">
        <v>119</v>
      </c>
      <c r="Q147" s="16">
        <f>D147/D$141</f>
        <v>0.55642889137737961</v>
      </c>
      <c r="R147" s="16">
        <f>E147/E$141</f>
        <v>0.9281522491349482</v>
      </c>
      <c r="S147" s="16">
        <f>F147/F$141</f>
        <v>0.29605672105672104</v>
      </c>
      <c r="T147" s="16">
        <f>G147/G$141</f>
        <v>0.36983604887983706</v>
      </c>
      <c r="U147" s="16">
        <f>H147/H$141</f>
        <v>0.14762411347517729</v>
      </c>
      <c r="V147" s="16">
        <f>I147/I$141</f>
        <v>-0.14402547770700636</v>
      </c>
      <c r="W147" s="16">
        <f>J147/J$141</f>
        <v>-1.1626709796672827</v>
      </c>
      <c r="X147" s="16">
        <f>K147/K$141</f>
        <v>0.31799510763209393</v>
      </c>
      <c r="Y147" s="16">
        <f>L147/L$141</f>
        <v>-0.16156924198250727</v>
      </c>
      <c r="Z147" s="16">
        <f>M147/M$141</f>
        <v>0.363421845574388</v>
      </c>
      <c r="AA147" s="16">
        <f>N147/N$141</f>
        <v>0.48285122410546144</v>
      </c>
      <c r="AB147" s="16">
        <f>AVERAGE(Q147:AA147)</f>
        <v>0.18128186380720093</v>
      </c>
      <c r="AC147" s="16">
        <f>STDEV(Q147:AA147)/SQRT(11)</f>
        <v>0.16295007638231407</v>
      </c>
    </row>
    <row r="148" spans="3:29" x14ac:dyDescent="0.3">
      <c r="C148" s="6" t="s">
        <v>118</v>
      </c>
      <c r="D148" s="16">
        <v>1.2414399999999999E-11</v>
      </c>
      <c r="E148" s="16">
        <v>3.25843E-11</v>
      </c>
      <c r="F148" s="16">
        <v>1.6739E-11</v>
      </c>
      <c r="G148" s="16">
        <v>2.7771E-11</v>
      </c>
      <c r="H148" s="16">
        <v>3.5177100000000001E-11</v>
      </c>
      <c r="I148" s="16">
        <v>1.15995E-11</v>
      </c>
      <c r="J148" s="16">
        <v>6.5458300000000002E-12</v>
      </c>
      <c r="K148" s="16">
        <v>2.3995399999999999E-11</v>
      </c>
      <c r="L148" s="16">
        <v>2.1587299999999999E-11</v>
      </c>
      <c r="M148" s="16">
        <v>1.4625000000000001E-11</v>
      </c>
      <c r="N148" s="16">
        <v>1.8224100000000001E-11</v>
      </c>
      <c r="O148" s="15"/>
      <c r="P148" s="6" t="s">
        <v>118</v>
      </c>
      <c r="Q148" s="16">
        <f>D148/D$141</f>
        <v>1.3901903695408733</v>
      </c>
      <c r="R148" s="16">
        <f>E148/E$141</f>
        <v>2.254968858131488</v>
      </c>
      <c r="S148" s="16">
        <f>F148/F$141</f>
        <v>1.3006216006216007</v>
      </c>
      <c r="T148" s="16">
        <f>G148/G$141</f>
        <v>2.8280040733197556</v>
      </c>
      <c r="U148" s="16">
        <f>H148/H$141</f>
        <v>2.7720330969267142</v>
      </c>
      <c r="V148" s="16">
        <f>I148/I$141</f>
        <v>1.4776433121019106</v>
      </c>
      <c r="W148" s="16">
        <f>J148/J$141</f>
        <v>0.60497504621072096</v>
      </c>
      <c r="X148" s="16">
        <f>K148/K$141</f>
        <v>2.3478864970645792</v>
      </c>
      <c r="Y148" s="16">
        <f>L148/L$141</f>
        <v>1.5734183673469386</v>
      </c>
      <c r="Z148" s="16">
        <f>M148/M$141</f>
        <v>2.7542372881355934</v>
      </c>
      <c r="AA148" s="16">
        <f>N148/N$141</f>
        <v>1.7160169491525425</v>
      </c>
      <c r="AB148" s="16">
        <f>AVERAGE(Q148:AA148)</f>
        <v>1.9109086780502471</v>
      </c>
      <c r="AC148" s="16">
        <f>STDEV(Q148:AA148)/SQRT(11)</f>
        <v>0.21933352131215678</v>
      </c>
    </row>
    <row r="149" spans="3:29" x14ac:dyDescent="0.3">
      <c r="C149" s="6" t="s">
        <v>117</v>
      </c>
      <c r="D149" s="16">
        <v>2.69606E-11</v>
      </c>
      <c r="E149" s="16">
        <v>6.7427699999999997E-11</v>
      </c>
      <c r="F149" s="16">
        <v>3.6957399999999999E-11</v>
      </c>
      <c r="G149" s="16">
        <v>6.0028200000000006E-11</v>
      </c>
      <c r="H149" s="16">
        <v>9.7840699999999998E-11</v>
      </c>
      <c r="I149" s="16">
        <v>2.80165E-11</v>
      </c>
      <c r="J149" s="16">
        <v>3.53186E-11</v>
      </c>
      <c r="K149" s="16">
        <v>5.02607E-11</v>
      </c>
      <c r="L149" s="16">
        <v>5.3078899999999998E-11</v>
      </c>
      <c r="M149" s="16">
        <v>3.4394900000000002E-11</v>
      </c>
      <c r="N149" s="16">
        <v>4.7721099999999999E-11</v>
      </c>
      <c r="O149" s="15"/>
      <c r="P149" s="6" t="s">
        <v>117</v>
      </c>
      <c r="Q149" s="16">
        <f>D149/D$141</f>
        <v>3.0191041433370662</v>
      </c>
      <c r="R149" s="16">
        <f>E149/E$141</f>
        <v>4.6662768166089963</v>
      </c>
      <c r="S149" s="16">
        <f>F149/F$141</f>
        <v>2.8715928515928515</v>
      </c>
      <c r="T149" s="16">
        <f>G149/G$141</f>
        <v>6.112851323828921</v>
      </c>
      <c r="U149" s="16">
        <f>H149/H$141</f>
        <v>7.710063041765169</v>
      </c>
      <c r="V149" s="16">
        <f>I149/I$141</f>
        <v>3.568980891719745</v>
      </c>
      <c r="W149" s="16">
        <f>J149/J$141</f>
        <v>3.2641959334565622</v>
      </c>
      <c r="X149" s="16">
        <f>K149/K$141</f>
        <v>4.9178767123287672</v>
      </c>
      <c r="Y149" s="16">
        <f>L149/L$141</f>
        <v>3.8687244897959179</v>
      </c>
      <c r="Z149" s="16">
        <f>M149/M$141</f>
        <v>6.4773822975517898</v>
      </c>
      <c r="AA149" s="16">
        <f>N149/N$141</f>
        <v>4.4935122410546144</v>
      </c>
      <c r="AB149" s="16">
        <f>AVERAGE(Q149:AA149)</f>
        <v>4.6336873402764009</v>
      </c>
      <c r="AC149" s="16">
        <f>STDEV(Q149:AA149)/SQRT(11)</f>
        <v>0.47154321076925482</v>
      </c>
    </row>
    <row r="150" spans="3:29" x14ac:dyDescent="0.3">
      <c r="C150" s="6" t="s">
        <v>116</v>
      </c>
      <c r="D150" s="16">
        <v>6.3335600000000004E-11</v>
      </c>
      <c r="E150" s="16">
        <v>1.3630999999999999E-10</v>
      </c>
      <c r="F150" s="16">
        <v>7.6286600000000004E-11</v>
      </c>
      <c r="G150" s="16">
        <v>1.16125E-10</v>
      </c>
      <c r="H150" s="16">
        <v>2.2094599999999999E-10</v>
      </c>
      <c r="I150" s="16">
        <v>5.3573599999999999E-11</v>
      </c>
      <c r="J150" s="16">
        <v>7.9933200000000001E-11</v>
      </c>
      <c r="K150" s="16">
        <v>8.78796E-11</v>
      </c>
      <c r="L150" s="16">
        <v>1.09722E-10</v>
      </c>
      <c r="M150" s="16">
        <v>6.5011599999999997E-11</v>
      </c>
      <c r="N150" s="16">
        <v>1.4139899999999999E-10</v>
      </c>
      <c r="O150" s="15"/>
      <c r="P150" s="6" t="s">
        <v>116</v>
      </c>
      <c r="Q150" s="16">
        <f>D150/D$141</f>
        <v>7.0924524076147817</v>
      </c>
      <c r="R150" s="16">
        <f>E150/E$141</f>
        <v>9.4332179930795856</v>
      </c>
      <c r="S150" s="16">
        <f>F150/F$141</f>
        <v>5.927474747474748</v>
      </c>
      <c r="T150" s="16">
        <f>G150/G$141</f>
        <v>11.825356415478616</v>
      </c>
      <c r="U150" s="16">
        <f>H150/H$141</f>
        <v>17.411032308904648</v>
      </c>
      <c r="V150" s="16">
        <f>I150/I$141</f>
        <v>6.8246624203821646</v>
      </c>
      <c r="W150" s="16">
        <f>J150/J$141</f>
        <v>7.3875415896487988</v>
      </c>
      <c r="X150" s="16">
        <f>K150/K$141</f>
        <v>8.5987866927592957</v>
      </c>
      <c r="Y150" s="16">
        <f>L150/L$141</f>
        <v>7.9972303206997086</v>
      </c>
      <c r="Z150" s="16">
        <f>M150/M$141</f>
        <v>12.243239171374764</v>
      </c>
      <c r="AA150" s="16">
        <f>N150/N$141</f>
        <v>13.314406779661017</v>
      </c>
      <c r="AB150" s="16">
        <f>AVERAGE(Q150:AA150)</f>
        <v>9.8232182588252854</v>
      </c>
      <c r="AC150" s="16">
        <f>STDEV(Q150:AA150)/SQRT(11)</f>
        <v>1.0538746698512138</v>
      </c>
    </row>
    <row r="151" spans="3:29" x14ac:dyDescent="0.3">
      <c r="C151" s="6" t="s">
        <v>115</v>
      </c>
      <c r="D151" s="16">
        <v>1.58739E-10</v>
      </c>
      <c r="E151" s="16">
        <v>3.1298599999999999E-10</v>
      </c>
      <c r="F151" s="16">
        <v>1.66257E-10</v>
      </c>
      <c r="G151" s="16">
        <v>2.14993E-10</v>
      </c>
      <c r="H151" s="16">
        <v>4.5334000000000001E-10</v>
      </c>
      <c r="I151" s="16">
        <v>9.89036E-11</v>
      </c>
      <c r="J151" s="16">
        <v>1.69909E-10</v>
      </c>
      <c r="K151" s="16">
        <v>1.1755E-10</v>
      </c>
      <c r="L151" s="16">
        <v>2.3209E-10</v>
      </c>
      <c r="M151" s="16">
        <v>1.2421100000000001E-10</v>
      </c>
      <c r="N151" s="16">
        <v>3.6671299999999999E-10</v>
      </c>
      <c r="O151" s="15"/>
      <c r="P151" s="6" t="s">
        <v>115</v>
      </c>
      <c r="Q151" s="16">
        <f>D151/D$141</f>
        <v>17.775923852183652</v>
      </c>
      <c r="R151" s="16">
        <f>E151/E$141</f>
        <v>21.65993079584775</v>
      </c>
      <c r="S151" s="16">
        <f>F151/F$141</f>
        <v>12.918181818181818</v>
      </c>
      <c r="T151" s="16">
        <f>G151/G$141</f>
        <v>21.893380855397147</v>
      </c>
      <c r="U151" s="16">
        <f>H151/H$141</f>
        <v>35.724192277383764</v>
      </c>
      <c r="V151" s="16">
        <f>I151/I$141</f>
        <v>12.599184713375795</v>
      </c>
      <c r="W151" s="16">
        <f>J151/J$141</f>
        <v>15.703234750462109</v>
      </c>
      <c r="X151" s="16">
        <f>K151/K$141</f>
        <v>11.501956947162427</v>
      </c>
      <c r="Y151" s="16">
        <f>L151/L$141</f>
        <v>16.916180758017493</v>
      </c>
      <c r="Z151" s="16">
        <f>M151/M$141</f>
        <v>23.391902071563091</v>
      </c>
      <c r="AA151" s="16">
        <f>N151/N$141</f>
        <v>34.530414312617701</v>
      </c>
      <c r="AB151" s="16">
        <f>AVERAGE(Q151:AA151)</f>
        <v>20.41949846838116</v>
      </c>
      <c r="AC151" s="16">
        <f>STDEV(Q151:AA151)/SQRT(11)</f>
        <v>2.4942702595867638</v>
      </c>
    </row>
    <row r="152" spans="3:29" x14ac:dyDescent="0.3">
      <c r="C152" s="6" t="s">
        <v>114</v>
      </c>
      <c r="D152" s="16">
        <v>4.1887699999999998E-10</v>
      </c>
      <c r="E152" s="16">
        <v>7.8182600000000005E-10</v>
      </c>
      <c r="F152" s="16">
        <v>3.00603E-10</v>
      </c>
      <c r="G152" s="16">
        <v>4.3419199999999999E-10</v>
      </c>
      <c r="H152" s="16">
        <v>8.7601399999999999E-10</v>
      </c>
      <c r="I152" s="16">
        <v>1.45079E-10</v>
      </c>
      <c r="J152" s="16">
        <v>3.09402E-10</v>
      </c>
      <c r="K152" s="16">
        <v>1.9324100000000001E-10</v>
      </c>
      <c r="L152" s="16">
        <v>4.9708599999999995E-10</v>
      </c>
      <c r="M152" s="16">
        <v>2.22535E-10</v>
      </c>
      <c r="N152" s="16">
        <v>8.0280800000000003E-10</v>
      </c>
      <c r="O152" s="15"/>
      <c r="P152" s="6" t="s">
        <v>114</v>
      </c>
      <c r="Q152" s="16">
        <f>D152/D$141</f>
        <v>46.906718924972004</v>
      </c>
      <c r="R152" s="16">
        <f>E152/E$141</f>
        <v>54.105605536332185</v>
      </c>
      <c r="S152" s="16">
        <f>F152/F$141</f>
        <v>23.356876456876456</v>
      </c>
      <c r="T152" s="16">
        <f>G152/G$141</f>
        <v>44.215071283095725</v>
      </c>
      <c r="U152" s="16">
        <f>H152/H$141</f>
        <v>69.031836091410554</v>
      </c>
      <c r="V152" s="16">
        <f>I152/I$141</f>
        <v>18.48140127388535</v>
      </c>
      <c r="W152" s="16">
        <f>J152/J$141</f>
        <v>28.595378927911277</v>
      </c>
      <c r="X152" s="16">
        <f>K152/K$141</f>
        <v>18.908121330724072</v>
      </c>
      <c r="Y152" s="16">
        <f>L152/L$141</f>
        <v>36.230758017492704</v>
      </c>
      <c r="Z152" s="16">
        <f>M152/M$141</f>
        <v>41.908662900188325</v>
      </c>
      <c r="AA152" s="16">
        <f>N152/N$141</f>
        <v>75.593973634651604</v>
      </c>
      <c r="AB152" s="16">
        <f>AVERAGE(Q152:AA152)</f>
        <v>41.57585494341275</v>
      </c>
      <c r="AC152" s="16">
        <f>STDEV(Q152:AA152)/SQRT(11)</f>
        <v>5.7837752833279987</v>
      </c>
    </row>
    <row r="153" spans="3:29" x14ac:dyDescent="0.3">
      <c r="C153" s="6" t="s">
        <v>113</v>
      </c>
      <c r="D153" s="16">
        <v>1.27135E-9</v>
      </c>
      <c r="E153" s="16">
        <v>1.9005599999999999E-9</v>
      </c>
      <c r="F153" s="16">
        <v>5.7990699999999999E-10</v>
      </c>
      <c r="G153" s="16">
        <v>9.8741099999999991E-10</v>
      </c>
      <c r="H153" s="16">
        <v>1.61205E-9</v>
      </c>
      <c r="I153" s="16">
        <v>4.8608800000000001E-10</v>
      </c>
      <c r="J153" s="16">
        <v>6.3641500000000002E-10</v>
      </c>
      <c r="K153" s="16">
        <v>3.89988E-10</v>
      </c>
      <c r="L153" s="16">
        <v>1.2354999999999999E-9</v>
      </c>
      <c r="M153" s="16">
        <v>4.02101E-10</v>
      </c>
      <c r="N153" s="16">
        <v>1.9011E-9</v>
      </c>
      <c r="O153" s="15"/>
      <c r="P153" s="6" t="s">
        <v>113</v>
      </c>
      <c r="Q153" s="16">
        <f>D153/D$141</f>
        <v>142.36842105263156</v>
      </c>
      <c r="R153" s="16">
        <f>E153/E$141</f>
        <v>131.52664359861592</v>
      </c>
      <c r="S153" s="16">
        <f>F153/F$141</f>
        <v>45.058818958818961</v>
      </c>
      <c r="T153" s="16">
        <f>G153/G$141</f>
        <v>100.5510183299389</v>
      </c>
      <c r="U153" s="16">
        <f>H153/H$141</f>
        <v>127.03309692671395</v>
      </c>
      <c r="V153" s="16">
        <f>I153/I$141</f>
        <v>61.922038216560502</v>
      </c>
      <c r="W153" s="16">
        <f>J153/J$141</f>
        <v>58.818391866913132</v>
      </c>
      <c r="X153" s="16">
        <f>K153/K$141</f>
        <v>38.159295499021525</v>
      </c>
      <c r="Y153" s="16">
        <f>L153/L$141</f>
        <v>90.051020408163254</v>
      </c>
      <c r="Z153" s="16">
        <f>M153/M$141</f>
        <v>75.725235404896424</v>
      </c>
      <c r="AA153" s="16">
        <f>N153/N$141</f>
        <v>179.01129943502826</v>
      </c>
      <c r="AB153" s="16">
        <f>AVERAGE(Q153:AA153)</f>
        <v>95.475025427027489</v>
      </c>
      <c r="AC153" s="16">
        <f>STDEV(Q153:AA153)/SQRT(11)</f>
        <v>13.556135452545373</v>
      </c>
    </row>
    <row r="154" spans="3:29" x14ac:dyDescent="0.3">
      <c r="C154" s="6" t="s">
        <v>112</v>
      </c>
      <c r="D154" s="16">
        <v>2.9678900000000002E-9</v>
      </c>
      <c r="E154" s="16">
        <v>3.64282E-9</v>
      </c>
      <c r="F154" s="16">
        <v>1.07443E-9</v>
      </c>
      <c r="G154" s="16">
        <v>2.09441E-9</v>
      </c>
      <c r="H154" s="16">
        <v>2.72688E-9</v>
      </c>
      <c r="I154" s="16">
        <v>1.4569300000000001E-9</v>
      </c>
      <c r="J154" s="16">
        <v>1.36708E-9</v>
      </c>
      <c r="K154" s="16">
        <v>7.3633500000000002E-10</v>
      </c>
      <c r="L154" s="16">
        <v>3.05438E-9</v>
      </c>
      <c r="M154" s="16">
        <v>7.7308899999999996E-10</v>
      </c>
      <c r="N154" s="16">
        <v>3.4559600000000001E-9</v>
      </c>
      <c r="O154" s="15"/>
      <c r="P154" s="6" t="s">
        <v>112</v>
      </c>
      <c r="Q154" s="16">
        <f>D154/D$141</f>
        <v>332.3505039193729</v>
      </c>
      <c r="R154" s="16">
        <f>E154/E$141</f>
        <v>252.09826989619378</v>
      </c>
      <c r="S154" s="16">
        <f>F154/F$141</f>
        <v>83.483294483294486</v>
      </c>
      <c r="T154" s="16">
        <f>G154/G$141</f>
        <v>213.28004073319755</v>
      </c>
      <c r="U154" s="16">
        <f>H154/H$141</f>
        <v>214.88416075650119</v>
      </c>
      <c r="V154" s="16">
        <f>I154/I$141</f>
        <v>185.59617834394905</v>
      </c>
      <c r="W154" s="16">
        <f>J154/J$141</f>
        <v>126.34750462107209</v>
      </c>
      <c r="X154" s="16">
        <f>K154/K$141</f>
        <v>72.048434442270064</v>
      </c>
      <c r="Y154" s="16">
        <f>L154/L$141</f>
        <v>222.62244897959184</v>
      </c>
      <c r="Z154" s="16">
        <f>M154/M$141</f>
        <v>145.59114877589454</v>
      </c>
      <c r="AA154" s="16">
        <f>N154/N$141</f>
        <v>325.41996233521661</v>
      </c>
      <c r="AB154" s="16">
        <f>AVERAGE(Q154:AA154)</f>
        <v>197.61108611695946</v>
      </c>
      <c r="AC154" s="16">
        <f>STDEV(Q154:AA154)/SQRT(11)</f>
        <v>26.172188313126696</v>
      </c>
    </row>
    <row r="155" spans="3:29" x14ac:dyDescent="0.3"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3:29" x14ac:dyDescent="0.3">
      <c r="C156" s="6"/>
      <c r="D156" s="68" t="s">
        <v>126</v>
      </c>
      <c r="E156" s="68"/>
      <c r="F156" s="68"/>
      <c r="G156" s="68"/>
      <c r="H156" s="68"/>
      <c r="I156" s="68"/>
      <c r="J156" s="8"/>
      <c r="K156" s="8"/>
      <c r="L156" s="8"/>
      <c r="M156" s="8"/>
      <c r="N156" s="8"/>
      <c r="O156" s="8"/>
      <c r="P156" s="59"/>
      <c r="Q156" s="65" t="s">
        <v>126</v>
      </c>
      <c r="R156" s="74"/>
      <c r="S156" s="74"/>
      <c r="T156" s="74"/>
      <c r="U156" s="74"/>
      <c r="V156" s="74"/>
      <c r="W156" s="74"/>
      <c r="X156" s="75"/>
      <c r="Y156" s="8"/>
      <c r="Z156" s="8"/>
      <c r="AA156" s="8"/>
      <c r="AB156" s="8"/>
      <c r="AC156" s="8"/>
    </row>
    <row r="157" spans="3:29" x14ac:dyDescent="0.3">
      <c r="C157" s="6"/>
      <c r="D157" s="6" t="s">
        <v>3</v>
      </c>
      <c r="E157" s="6" t="s">
        <v>4</v>
      </c>
      <c r="F157" s="6" t="s">
        <v>5</v>
      </c>
      <c r="G157" s="6" t="s">
        <v>65</v>
      </c>
      <c r="H157" s="6" t="s">
        <v>7</v>
      </c>
      <c r="I157" s="6" t="s">
        <v>8</v>
      </c>
      <c r="J157" s="8"/>
      <c r="K157" s="8"/>
      <c r="L157" s="8"/>
      <c r="M157" s="8"/>
      <c r="N157" s="8"/>
      <c r="O157" s="8"/>
      <c r="P157" s="60"/>
      <c r="Q157" s="59" t="s">
        <v>3</v>
      </c>
      <c r="R157" s="59" t="s">
        <v>4</v>
      </c>
      <c r="S157" s="59" t="s">
        <v>5</v>
      </c>
      <c r="T157" s="59" t="s">
        <v>65</v>
      </c>
      <c r="U157" s="59" t="s">
        <v>7</v>
      </c>
      <c r="V157" s="59" t="s">
        <v>8</v>
      </c>
      <c r="W157" s="63" t="s">
        <v>1</v>
      </c>
      <c r="X157" s="63" t="s">
        <v>2</v>
      </c>
      <c r="Y157" s="8"/>
      <c r="Z157" s="8"/>
      <c r="AA157" s="8"/>
      <c r="AB157" s="8"/>
      <c r="AC157" s="8"/>
    </row>
    <row r="158" spans="3:29" x14ac:dyDescent="0.3">
      <c r="C158" s="6" t="s">
        <v>125</v>
      </c>
      <c r="D158" s="16">
        <v>1.3830000000000001E-11</v>
      </c>
      <c r="E158" s="16">
        <v>8.6600000000000007E-12</v>
      </c>
      <c r="F158" s="16">
        <v>2.0400000000000002E-12</v>
      </c>
      <c r="G158" s="16">
        <v>5.5099999999999997E-12</v>
      </c>
      <c r="H158" s="16">
        <v>8.7700000000000008E-12</v>
      </c>
      <c r="I158" s="16">
        <v>1.5810000000000001E-11</v>
      </c>
      <c r="J158" s="8"/>
      <c r="K158" s="8"/>
      <c r="L158" s="8"/>
      <c r="M158" s="8"/>
      <c r="N158" s="8"/>
      <c r="O158" s="8"/>
      <c r="P158" s="61"/>
      <c r="Q158" s="61"/>
      <c r="R158" s="61"/>
      <c r="S158" s="61"/>
      <c r="T158" s="61"/>
      <c r="U158" s="61"/>
      <c r="V158" s="61"/>
      <c r="W158" s="64"/>
      <c r="X158" s="64"/>
      <c r="Y158" s="8"/>
      <c r="Z158" s="8"/>
      <c r="AA158" s="8"/>
      <c r="AB158" s="8"/>
      <c r="AC158" s="8"/>
    </row>
    <row r="159" spans="3:29" x14ac:dyDescent="0.3">
      <c r="C159" s="6" t="s">
        <v>124</v>
      </c>
      <c r="D159" s="16">
        <v>-3.6617600000000003E-11</v>
      </c>
      <c r="E159" s="16">
        <v>-2.2816999999999999E-11</v>
      </c>
      <c r="F159" s="16">
        <v>-8.1593199999999999E-11</v>
      </c>
      <c r="G159" s="16">
        <v>-2.2585200000000001E-11</v>
      </c>
      <c r="H159" s="16">
        <v>-2.3679600000000001E-11</v>
      </c>
      <c r="I159" s="16">
        <v>-5.8378800000000002E-11</v>
      </c>
      <c r="J159" s="8"/>
      <c r="K159" s="8"/>
      <c r="L159" s="8"/>
      <c r="M159" s="8"/>
      <c r="N159" s="8"/>
      <c r="O159" s="8"/>
      <c r="P159" s="6" t="s">
        <v>124</v>
      </c>
      <c r="Q159" s="16">
        <f>D159/D$158</f>
        <v>-2.6476934201012292</v>
      </c>
      <c r="R159" s="16">
        <f>E159/E$158</f>
        <v>-2.6347575057736718</v>
      </c>
      <c r="S159" s="16">
        <f>F159/F$158</f>
        <v>-39.996666666666663</v>
      </c>
      <c r="T159" s="16">
        <f>G159/G$158</f>
        <v>-4.0989473684210527</v>
      </c>
      <c r="U159" s="16">
        <f>H159/H$158</f>
        <v>-2.700068415051311</v>
      </c>
      <c r="V159" s="16">
        <f>I159/I$158</f>
        <v>-3.6925237191650853</v>
      </c>
      <c r="W159" s="16">
        <f>AVERAGE(Q159:V159)</f>
        <v>-9.2951095158631691</v>
      </c>
      <c r="X159" s="16">
        <f>STDEV(Q159:V159)/SQRT(6)</f>
        <v>6.1455069683084247</v>
      </c>
      <c r="Y159" s="8"/>
      <c r="Z159" s="8"/>
      <c r="AA159" s="8"/>
      <c r="AB159" s="8"/>
      <c r="AC159" s="8"/>
    </row>
    <row r="160" spans="3:29" x14ac:dyDescent="0.3">
      <c r="C160" s="6" t="s">
        <v>123</v>
      </c>
      <c r="D160" s="16">
        <v>-2.8215899999999999E-11</v>
      </c>
      <c r="E160" s="16">
        <v>-1.6161499999999999E-11</v>
      </c>
      <c r="F160" s="16">
        <v>-6.3791499999999994E-11</v>
      </c>
      <c r="G160" s="16">
        <v>-1.4270100000000001E-11</v>
      </c>
      <c r="H160" s="16">
        <v>-1.64498E-11</v>
      </c>
      <c r="I160" s="16">
        <v>-4.3997300000000002E-11</v>
      </c>
      <c r="J160" s="8"/>
      <c r="K160" s="8"/>
      <c r="L160" s="8"/>
      <c r="M160" s="8"/>
      <c r="N160" s="8"/>
      <c r="O160" s="8"/>
      <c r="P160" s="6" t="s">
        <v>123</v>
      </c>
      <c r="Q160" s="16">
        <f>D160/D$158</f>
        <v>-2.0401952277657265</v>
      </c>
      <c r="R160" s="16">
        <f>E160/E$158</f>
        <v>-1.8662240184757504</v>
      </c>
      <c r="S160" s="16">
        <f>F160/F$158</f>
        <v>-31.270343137254898</v>
      </c>
      <c r="T160" s="16">
        <f>G160/G$158</f>
        <v>-2.5898548094373868</v>
      </c>
      <c r="U160" s="16">
        <f>H160/H$158</f>
        <v>-1.8756898517673886</v>
      </c>
      <c r="V160" s="16">
        <f>I160/I$158</f>
        <v>-2.7828779253636937</v>
      </c>
      <c r="W160" s="16">
        <f>AVERAGE(Q160:V160)</f>
        <v>-7.0708641616774734</v>
      </c>
      <c r="X160" s="16">
        <f>STDEV(Q160:V160)/SQRT(6)</f>
        <v>4.8424057331051706</v>
      </c>
      <c r="Y160" s="8"/>
      <c r="Z160" s="8"/>
      <c r="AA160" s="8"/>
      <c r="AB160" s="8"/>
      <c r="AC160" s="8"/>
    </row>
    <row r="161" spans="3:29" x14ac:dyDescent="0.3">
      <c r="C161" s="6" t="s">
        <v>122</v>
      </c>
      <c r="D161" s="16">
        <v>-1.95507E-11</v>
      </c>
      <c r="E161" s="16">
        <v>-1.1513299999999999E-11</v>
      </c>
      <c r="F161" s="16">
        <v>-4.8050099999999998E-11</v>
      </c>
      <c r="G161" s="16">
        <v>-1.02236E-11</v>
      </c>
      <c r="H161" s="16">
        <v>-1.08619E-11</v>
      </c>
      <c r="I161" s="16">
        <v>-3.5032099999999998E-11</v>
      </c>
      <c r="J161" s="8"/>
      <c r="K161" s="8"/>
      <c r="L161" s="8"/>
      <c r="M161" s="8"/>
      <c r="N161" s="8"/>
      <c r="O161" s="8"/>
      <c r="P161" s="6" t="s">
        <v>122</v>
      </c>
      <c r="Q161" s="16">
        <f>D161/D$158</f>
        <v>-1.4136442516268979</v>
      </c>
      <c r="R161" s="16">
        <f>E161/E$158</f>
        <v>-1.3294803695150115</v>
      </c>
      <c r="S161" s="16">
        <f>F161/F$158</f>
        <v>-23.553970588235291</v>
      </c>
      <c r="T161" s="16">
        <f>G161/G$158</f>
        <v>-1.8554627949183304</v>
      </c>
      <c r="U161" s="16">
        <f>H161/H$158</f>
        <v>-1.2385290763968071</v>
      </c>
      <c r="V161" s="16">
        <f>I161/I$158</f>
        <v>-2.2158191018342817</v>
      </c>
      <c r="W161" s="16">
        <f>AVERAGE(Q161:V161)</f>
        <v>-5.2678176970877706</v>
      </c>
      <c r="X161" s="16">
        <f>STDEV(Q161:V161)/SQRT(6)</f>
        <v>3.6603395543969701</v>
      </c>
      <c r="Y161" s="8"/>
      <c r="Z161" s="8"/>
      <c r="AA161" s="8"/>
      <c r="AB161" s="8"/>
      <c r="AC161" s="8"/>
    </row>
    <row r="162" spans="3:29" x14ac:dyDescent="0.3">
      <c r="C162" s="6" t="s">
        <v>121</v>
      </c>
      <c r="D162" s="16">
        <v>-1.13567E-11</v>
      </c>
      <c r="E162" s="16">
        <v>-6.9087299999999998E-12</v>
      </c>
      <c r="F162" s="16">
        <v>-2.9629899999999999E-11</v>
      </c>
      <c r="G162" s="16">
        <v>-5.8405500000000002E-12</v>
      </c>
      <c r="H162" s="16">
        <v>-8.3852100000000004E-12</v>
      </c>
      <c r="I162" s="16">
        <v>-2.3328499999999999E-11</v>
      </c>
      <c r="J162" s="8"/>
      <c r="K162" s="8"/>
      <c r="L162" s="8"/>
      <c r="M162" s="8"/>
      <c r="N162" s="8"/>
      <c r="O162" s="8"/>
      <c r="P162" s="6" t="s">
        <v>121</v>
      </c>
      <c r="Q162" s="16">
        <f>D162/D$158</f>
        <v>-0.82116413593637017</v>
      </c>
      <c r="R162" s="16">
        <f>E162/E$158</f>
        <v>-0.79777482678983824</v>
      </c>
      <c r="S162" s="16">
        <f>F162/F$158</f>
        <v>-14.524460784313725</v>
      </c>
      <c r="T162" s="16">
        <f>G162/G$158</f>
        <v>-1.0599909255898368</v>
      </c>
      <c r="U162" s="16">
        <f>H162/H$158</f>
        <v>-0.95612428734321542</v>
      </c>
      <c r="V162" s="16">
        <f>I162/I$158</f>
        <v>-1.4755534471853256</v>
      </c>
      <c r="W162" s="16">
        <f>AVERAGE(Q162:V162)</f>
        <v>-3.2725114011930518</v>
      </c>
      <c r="X162" s="16">
        <f>STDEV(Q162:V162)/SQRT(6)</f>
        <v>2.252626196631573</v>
      </c>
      <c r="Y162" s="8"/>
      <c r="Z162" s="8"/>
      <c r="AA162" s="8"/>
      <c r="AB162" s="8"/>
      <c r="AC162" s="8"/>
    </row>
    <row r="163" spans="3:29" x14ac:dyDescent="0.3">
      <c r="C163" s="6" t="s">
        <v>120</v>
      </c>
      <c r="D163" s="16">
        <v>-2.8609400000000001E-12</v>
      </c>
      <c r="E163" s="16">
        <v>-2.4218199999999999E-12</v>
      </c>
      <c r="F163" s="16">
        <v>-1.2002600000000001E-11</v>
      </c>
      <c r="G163" s="16">
        <v>-3.9152299999999997E-12</v>
      </c>
      <c r="H163" s="16">
        <v>-4.7530600000000003E-12</v>
      </c>
      <c r="I163" s="16">
        <v>-1.3902500000000001E-11</v>
      </c>
      <c r="J163" s="8"/>
      <c r="K163" s="8"/>
      <c r="L163" s="8"/>
      <c r="M163" s="8"/>
      <c r="N163" s="8"/>
      <c r="O163" s="8"/>
      <c r="P163" s="6" t="s">
        <v>120</v>
      </c>
      <c r="Q163" s="16">
        <f>D163/D$158</f>
        <v>-0.2068647866955893</v>
      </c>
      <c r="R163" s="16">
        <f>E163/E$158</f>
        <v>-0.27965588914549649</v>
      </c>
      <c r="S163" s="16">
        <f>F163/F$158</f>
        <v>-5.8836274509803923</v>
      </c>
      <c r="T163" s="16">
        <f>G163/G$158</f>
        <v>-0.71056805807622503</v>
      </c>
      <c r="U163" s="16">
        <f>H163/H$158</f>
        <v>-0.54196807297605476</v>
      </c>
      <c r="V163" s="16">
        <f>I163/I$158</f>
        <v>-0.87934851359898791</v>
      </c>
      <c r="W163" s="16">
        <f>AVERAGE(Q163:V163)</f>
        <v>-1.4170054619121242</v>
      </c>
      <c r="X163" s="16">
        <f>STDEV(Q163:V163)/SQRT(6)</f>
        <v>0.89930594959590926</v>
      </c>
      <c r="Y163" s="8"/>
      <c r="Z163" s="8"/>
      <c r="AA163" s="8"/>
      <c r="AB163" s="8"/>
      <c r="AC163" s="8"/>
    </row>
    <row r="164" spans="3:29" x14ac:dyDescent="0.3">
      <c r="C164" s="6" t="s">
        <v>119</v>
      </c>
      <c r="D164" s="16">
        <v>7.2094000000000004E-12</v>
      </c>
      <c r="E164" s="16">
        <v>2.45398E-12</v>
      </c>
      <c r="F164" s="16">
        <v>7.3804600000000002E-12</v>
      </c>
      <c r="G164" s="16">
        <v>1.58955E-12</v>
      </c>
      <c r="H164" s="16">
        <v>6.8357500000000004E-13</v>
      </c>
      <c r="I164" s="16">
        <v>-1.8067600000000001E-12</v>
      </c>
      <c r="J164" s="8"/>
      <c r="K164" s="8"/>
      <c r="L164" s="8"/>
      <c r="M164" s="8"/>
      <c r="N164" s="8"/>
      <c r="O164" s="8"/>
      <c r="P164" s="6" t="s">
        <v>119</v>
      </c>
      <c r="Q164" s="16">
        <f>D164/D$158</f>
        <v>0.52128705712219814</v>
      </c>
      <c r="R164" s="16">
        <f>E164/E$158</f>
        <v>0.28336951501154733</v>
      </c>
      <c r="S164" s="16">
        <f>F164/F$158</f>
        <v>3.6178725490196078</v>
      </c>
      <c r="T164" s="16">
        <f>G164/G$158</f>
        <v>0.28848457350272233</v>
      </c>
      <c r="U164" s="16">
        <f>H164/H$158</f>
        <v>7.7944697833523369E-2</v>
      </c>
      <c r="V164" s="16">
        <f>I164/I$158</f>
        <v>-0.11427956989247311</v>
      </c>
      <c r="W164" s="16">
        <f>AVERAGE(Q164:V164)</f>
        <v>0.77911313709952079</v>
      </c>
      <c r="X164" s="16">
        <f>STDEV(Q164:V164)/SQRT(6)</f>
        <v>0.57449383871568516</v>
      </c>
      <c r="Y164" s="8"/>
      <c r="Z164" s="8"/>
      <c r="AA164" s="8"/>
      <c r="AB164" s="8"/>
      <c r="AC164" s="8"/>
    </row>
    <row r="165" spans="3:29" x14ac:dyDescent="0.3">
      <c r="C165" s="6" t="s">
        <v>118</v>
      </c>
      <c r="D165" s="16">
        <v>2.25512E-11</v>
      </c>
      <c r="E165" s="16">
        <v>1.12385E-11</v>
      </c>
      <c r="F165" s="16">
        <v>2.9956100000000003E-11</v>
      </c>
      <c r="G165" s="16">
        <v>1.0017499999999999E-11</v>
      </c>
      <c r="H165" s="16">
        <v>7.2737899999999998E-12</v>
      </c>
      <c r="I165" s="16">
        <v>1.4595799999999999E-11</v>
      </c>
      <c r="J165" s="8"/>
      <c r="K165" s="8"/>
      <c r="L165" s="8"/>
      <c r="M165" s="8"/>
      <c r="N165" s="8"/>
      <c r="O165" s="8"/>
      <c r="P165" s="6" t="s">
        <v>118</v>
      </c>
      <c r="Q165" s="16">
        <f>D165/D$158</f>
        <v>1.6306001446131597</v>
      </c>
      <c r="R165" s="16">
        <f>E165/E$158</f>
        <v>1.2977482678983832</v>
      </c>
      <c r="S165" s="16">
        <f>F165/F$158</f>
        <v>14.684362745098039</v>
      </c>
      <c r="T165" s="16">
        <f>G165/G$158</f>
        <v>1.8180580762250453</v>
      </c>
      <c r="U165" s="16">
        <f>H165/H$158</f>
        <v>0.82939452679589498</v>
      </c>
      <c r="V165" s="16">
        <f>I165/I$158</f>
        <v>0.92320050600885495</v>
      </c>
      <c r="W165" s="16">
        <f>AVERAGE(Q165:V165)</f>
        <v>3.5305607111065629</v>
      </c>
      <c r="X165" s="16">
        <f>STDEV(Q165:V165)/SQRT(6)</f>
        <v>2.2362907730072012</v>
      </c>
      <c r="Y165" s="8"/>
      <c r="Z165" s="8"/>
      <c r="AA165" s="8"/>
      <c r="AB165" s="8"/>
      <c r="AC165" s="8"/>
    </row>
    <row r="166" spans="3:29" x14ac:dyDescent="0.3">
      <c r="C166" s="6" t="s">
        <v>117</v>
      </c>
      <c r="D166" s="16">
        <v>5.3935199999999998E-11</v>
      </c>
      <c r="E166" s="16">
        <v>3.3693999999999998E-11</v>
      </c>
      <c r="F166" s="16">
        <v>5.4852499999999999E-11</v>
      </c>
      <c r="G166" s="16">
        <v>2.2047600000000001E-11</v>
      </c>
      <c r="H166" s="16">
        <v>1.8579500000000001E-11</v>
      </c>
      <c r="I166" s="16">
        <v>4.2211099999999997E-11</v>
      </c>
      <c r="J166" s="8"/>
      <c r="K166" s="8"/>
      <c r="L166" s="8"/>
      <c r="M166" s="8"/>
      <c r="N166" s="8"/>
      <c r="O166" s="8"/>
      <c r="P166" s="6" t="s">
        <v>117</v>
      </c>
      <c r="Q166" s="16">
        <f>D166/D$158</f>
        <v>3.899869848156182</v>
      </c>
      <c r="R166" s="16">
        <f>E166/E$158</f>
        <v>3.890762124711316</v>
      </c>
      <c r="S166" s="16">
        <f>F166/F$158</f>
        <v>26.888480392156861</v>
      </c>
      <c r="T166" s="16">
        <f>G166/G$158</f>
        <v>4.0013793103448281</v>
      </c>
      <c r="U166" s="16">
        <f>H166/H$158</f>
        <v>2.1185290763968072</v>
      </c>
      <c r="V166" s="16">
        <f>I166/I$158</f>
        <v>2.6698987982289686</v>
      </c>
      <c r="W166" s="16">
        <f>AVERAGE(Q166:V166)</f>
        <v>7.2448199249991605</v>
      </c>
      <c r="X166" s="16">
        <f>STDEV(Q166:V166)/SQRT(6)</f>
        <v>3.9414060921395371</v>
      </c>
      <c r="Y166" s="8"/>
      <c r="Z166" s="8"/>
      <c r="AA166" s="8"/>
      <c r="AB166" s="8"/>
      <c r="AC166" s="8"/>
    </row>
    <row r="167" spans="3:29" x14ac:dyDescent="0.3">
      <c r="C167" s="6" t="s">
        <v>116</v>
      </c>
      <c r="D167" s="16">
        <v>1.34174E-10</v>
      </c>
      <c r="E167" s="16">
        <v>1.018E-10</v>
      </c>
      <c r="F167" s="16">
        <v>8.0346299999999996E-11</v>
      </c>
      <c r="G167" s="16">
        <v>4.9125600000000002E-11</v>
      </c>
      <c r="H167" s="16">
        <v>4.40513E-11</v>
      </c>
      <c r="I167" s="16">
        <v>1.09301E-10</v>
      </c>
      <c r="J167" s="8"/>
      <c r="K167" s="8"/>
      <c r="L167" s="8"/>
      <c r="M167" s="8"/>
      <c r="N167" s="8"/>
      <c r="O167" s="8"/>
      <c r="P167" s="6" t="s">
        <v>116</v>
      </c>
      <c r="Q167" s="16">
        <f>D167/D$158</f>
        <v>9.7016630513376718</v>
      </c>
      <c r="R167" s="16">
        <f>E167/E$158</f>
        <v>11.755196304849884</v>
      </c>
      <c r="S167" s="16">
        <f>F167/F$158</f>
        <v>39.385441176470586</v>
      </c>
      <c r="T167" s="16">
        <f>G167/G$158</f>
        <v>8.9157168784029039</v>
      </c>
      <c r="U167" s="16">
        <f>H167/H$158</f>
        <v>5.022953249714937</v>
      </c>
      <c r="V167" s="16">
        <f>I167/I$158</f>
        <v>6.9134092346616054</v>
      </c>
      <c r="W167" s="16">
        <f>AVERAGE(Q167:V167)</f>
        <v>13.61572998257293</v>
      </c>
      <c r="X167" s="16">
        <f>STDEV(Q167:V167)/SQRT(6)</f>
        <v>5.239931803287214</v>
      </c>
      <c r="Y167" s="8"/>
      <c r="Z167" s="8"/>
      <c r="AA167" s="8"/>
      <c r="AB167" s="8"/>
      <c r="AC167" s="8"/>
    </row>
    <row r="168" spans="3:29" x14ac:dyDescent="0.3">
      <c r="C168" s="6" t="s">
        <v>115</v>
      </c>
      <c r="D168" s="16">
        <v>3.0343299999999998E-10</v>
      </c>
      <c r="E168" s="16">
        <v>2.40542E-10</v>
      </c>
      <c r="F168" s="16">
        <v>1.14896E-10</v>
      </c>
      <c r="G168" s="16">
        <v>9.4223199999999998E-11</v>
      </c>
      <c r="H168" s="16">
        <v>9.41557E-11</v>
      </c>
      <c r="I168" s="16">
        <v>2.6765E-10</v>
      </c>
      <c r="J168" s="8"/>
      <c r="K168" s="8"/>
      <c r="L168" s="8"/>
      <c r="M168" s="8"/>
      <c r="N168" s="8"/>
      <c r="O168" s="8"/>
      <c r="P168" s="6" t="s">
        <v>115</v>
      </c>
      <c r="Q168" s="16">
        <f>D168/D$158</f>
        <v>21.940202458423713</v>
      </c>
      <c r="R168" s="16">
        <f>E168/E$158</f>
        <v>27.776212471131636</v>
      </c>
      <c r="S168" s="16">
        <f>F168/F$158</f>
        <v>56.321568627450979</v>
      </c>
      <c r="T168" s="16">
        <f>G168/G$158</f>
        <v>17.100399274047188</v>
      </c>
      <c r="U168" s="16">
        <f>H168/H$158</f>
        <v>10.736111744583807</v>
      </c>
      <c r="V168" s="16">
        <f>I168/I$158</f>
        <v>16.929158760278302</v>
      </c>
      <c r="W168" s="16">
        <f>AVERAGE(Q168:V168)</f>
        <v>25.133942222652607</v>
      </c>
      <c r="X168" s="16">
        <f>STDEV(Q168:V168)/SQRT(6)</f>
        <v>6.6558330632101335</v>
      </c>
      <c r="Y168" s="8"/>
      <c r="Z168" s="8"/>
      <c r="AA168" s="8"/>
      <c r="AB168" s="8"/>
      <c r="AC168" s="8"/>
    </row>
    <row r="169" spans="3:29" x14ac:dyDescent="0.3">
      <c r="C169" s="6" t="s">
        <v>114</v>
      </c>
      <c r="D169" s="16">
        <v>6.1851299999999999E-10</v>
      </c>
      <c r="E169" s="16">
        <v>4.4896000000000002E-10</v>
      </c>
      <c r="F169" s="16">
        <v>1.9039E-10</v>
      </c>
      <c r="G169" s="16">
        <v>1.67869E-10</v>
      </c>
      <c r="H169" s="16">
        <v>1.8298100000000001E-10</v>
      </c>
      <c r="I169" s="16">
        <v>6.57843E-10</v>
      </c>
      <c r="J169" s="8"/>
      <c r="K169" s="8"/>
      <c r="L169" s="8"/>
      <c r="M169" s="8"/>
      <c r="N169" s="8"/>
      <c r="O169" s="8"/>
      <c r="P169" s="6" t="s">
        <v>114</v>
      </c>
      <c r="Q169" s="16">
        <f>D169/D$158</f>
        <v>44.72255965292841</v>
      </c>
      <c r="R169" s="16">
        <f>E169/E$158</f>
        <v>51.842956120092374</v>
      </c>
      <c r="S169" s="16">
        <f>F169/F$158</f>
        <v>93.328431372549005</v>
      </c>
      <c r="T169" s="16">
        <f>G169/G$158</f>
        <v>30.46624319419238</v>
      </c>
      <c r="U169" s="16">
        <f>H169/H$158</f>
        <v>20.864424173318127</v>
      </c>
      <c r="V169" s="16">
        <f>I169/I$158</f>
        <v>41.609297912713465</v>
      </c>
      <c r="W169" s="16">
        <f>AVERAGE(Q169:V169)</f>
        <v>47.138985404298957</v>
      </c>
      <c r="X169" s="16">
        <f>STDEV(Q169:V169)/SQRT(6)</f>
        <v>10.263757786828778</v>
      </c>
      <c r="Y169" s="8"/>
      <c r="Z169" s="8"/>
      <c r="AA169" s="8"/>
      <c r="AB169" s="8"/>
      <c r="AC169" s="8"/>
    </row>
    <row r="170" spans="3:29" x14ac:dyDescent="0.3">
      <c r="C170" s="6" t="s">
        <v>113</v>
      </c>
      <c r="D170" s="16">
        <v>1.12318E-9</v>
      </c>
      <c r="E170" s="16">
        <v>7.2975300000000001E-10</v>
      </c>
      <c r="F170" s="16">
        <v>3.2445999999999998E-10</v>
      </c>
      <c r="G170" s="16">
        <v>3.10318E-10</v>
      </c>
      <c r="H170" s="16">
        <v>3.4367100000000002E-10</v>
      </c>
      <c r="I170" s="16">
        <v>1.34165E-9</v>
      </c>
      <c r="J170" s="8"/>
      <c r="K170" s="8"/>
      <c r="L170" s="8"/>
      <c r="M170" s="8"/>
      <c r="N170" s="8"/>
      <c r="O170" s="8"/>
      <c r="P170" s="6" t="s">
        <v>113</v>
      </c>
      <c r="Q170" s="16">
        <f>D170/D$158</f>
        <v>81.213304410701369</v>
      </c>
      <c r="R170" s="16">
        <f>E170/E$158</f>
        <v>84.267090069284066</v>
      </c>
      <c r="S170" s="16">
        <f>F170/F$158</f>
        <v>159.04901960784312</v>
      </c>
      <c r="T170" s="16">
        <f>G170/G$158</f>
        <v>56.319056261343015</v>
      </c>
      <c r="U170" s="16">
        <f>H170/H$158</f>
        <v>39.187115165336373</v>
      </c>
      <c r="V170" s="16">
        <f>I170/I$158</f>
        <v>84.860847564832383</v>
      </c>
      <c r="W170" s="16">
        <f>AVERAGE(Q170:V170)</f>
        <v>84.149405513223385</v>
      </c>
      <c r="X170" s="16">
        <f>STDEV(Q170:V170)/SQRT(6)</f>
        <v>16.748361883543581</v>
      </c>
      <c r="Y170" s="8"/>
      <c r="Z170" s="8"/>
      <c r="AA170" s="8"/>
      <c r="AB170" s="8"/>
      <c r="AC170" s="8"/>
    </row>
    <row r="171" spans="3:29" x14ac:dyDescent="0.3">
      <c r="C171" s="6" t="s">
        <v>112</v>
      </c>
      <c r="D171" s="16">
        <v>1.7385199999999999E-9</v>
      </c>
      <c r="E171" s="16">
        <v>1.13286E-9</v>
      </c>
      <c r="F171" s="16">
        <v>5.7183099999999999E-10</v>
      </c>
      <c r="G171" s="16">
        <v>5.2155100000000003E-10</v>
      </c>
      <c r="H171" s="16">
        <v>6.6636600000000001E-10</v>
      </c>
      <c r="I171" s="16">
        <v>2.35061E-9</v>
      </c>
      <c r="J171" s="8"/>
      <c r="K171" s="8"/>
      <c r="L171" s="8"/>
      <c r="M171" s="8"/>
      <c r="N171" s="8"/>
      <c r="O171" s="8"/>
      <c r="P171" s="6" t="s">
        <v>112</v>
      </c>
      <c r="Q171" s="16">
        <f>D171/D$158</f>
        <v>125.70643528561098</v>
      </c>
      <c r="R171" s="16">
        <f>E171/E$158</f>
        <v>130.81524249422631</v>
      </c>
      <c r="S171" s="16">
        <f>F171/F$158</f>
        <v>280.30931372549014</v>
      </c>
      <c r="T171" s="16">
        <f>G171/G$158</f>
        <v>94.655353901996378</v>
      </c>
      <c r="U171" s="16">
        <f>H171/H$158</f>
        <v>75.982440136830093</v>
      </c>
      <c r="V171" s="16">
        <f>I171/I$158</f>
        <v>148.67868437697658</v>
      </c>
      <c r="W171" s="16">
        <f>AVERAGE(Q171:V171)</f>
        <v>142.69124498685508</v>
      </c>
      <c r="X171" s="16">
        <f>STDEV(Q171:V171)/SQRT(6)</f>
        <v>29.530558718289107</v>
      </c>
      <c r="Y171" s="8"/>
      <c r="Z171" s="8"/>
      <c r="AA171" s="8"/>
      <c r="AB171" s="8"/>
      <c r="AC171" s="8"/>
    </row>
  </sheetData>
  <mergeCells count="53">
    <mergeCell ref="D156:I156"/>
    <mergeCell ref="C122:C123"/>
    <mergeCell ref="D139:N139"/>
    <mergeCell ref="D122:J122"/>
    <mergeCell ref="Z123:Z124"/>
    <mergeCell ref="Q122:Y122"/>
    <mergeCell ref="V123:V124"/>
    <mergeCell ref="W123:W124"/>
    <mergeCell ref="X123:X124"/>
    <mergeCell ref="Y123:Y124"/>
    <mergeCell ref="U123:U124"/>
    <mergeCell ref="P122:P124"/>
    <mergeCell ref="Q123:Q124"/>
    <mergeCell ref="R123:R124"/>
    <mergeCell ref="S123:S124"/>
    <mergeCell ref="T123:T124"/>
    <mergeCell ref="P156:P158"/>
    <mergeCell ref="V140:V141"/>
    <mergeCell ref="AC140:AC141"/>
    <mergeCell ref="W157:W158"/>
    <mergeCell ref="X157:X158"/>
    <mergeCell ref="Q157:Q158"/>
    <mergeCell ref="W140:W141"/>
    <mergeCell ref="X140:X141"/>
    <mergeCell ref="Y140:Y141"/>
    <mergeCell ref="Z140:Z141"/>
    <mergeCell ref="AA140:AA141"/>
    <mergeCell ref="AB140:AB141"/>
    <mergeCell ref="Q140:Q141"/>
    <mergeCell ref="R140:R141"/>
    <mergeCell ref="S140:S141"/>
    <mergeCell ref="T140:T141"/>
    <mergeCell ref="Q156:X156"/>
    <mergeCell ref="R157:R158"/>
    <mergeCell ref="S157:S158"/>
    <mergeCell ref="T157:T158"/>
    <mergeCell ref="U157:U158"/>
    <mergeCell ref="V157:V158"/>
    <mergeCell ref="C88:R88"/>
    <mergeCell ref="T88:AI88"/>
    <mergeCell ref="AK88:AZ88"/>
    <mergeCell ref="BB88:BQ88"/>
    <mergeCell ref="P139:P141"/>
    <mergeCell ref="Q139:AC139"/>
    <mergeCell ref="U140:U141"/>
    <mergeCell ref="AG2:BK2"/>
    <mergeCell ref="C2:AE2"/>
    <mergeCell ref="BM2:CJ2"/>
    <mergeCell ref="CL2:DK2"/>
    <mergeCell ref="C54:O54"/>
    <mergeCell ref="Q54:AC54"/>
    <mergeCell ref="AE54:AR54"/>
    <mergeCell ref="AT54:BG5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9A87-1A7B-4F70-BEE4-31BEF1A8C3BD}">
  <dimension ref="B2:AE40"/>
  <sheetViews>
    <sheetView zoomScale="70" zoomScaleNormal="70" workbookViewId="0">
      <selection activeCell="L42" sqref="L42"/>
    </sheetView>
  </sheetViews>
  <sheetFormatPr defaultColWidth="10.625" defaultRowHeight="16.5" x14ac:dyDescent="0.3"/>
  <cols>
    <col min="1" max="1" width="10.625" style="8"/>
    <col min="2" max="2" width="10.625" style="14"/>
    <col min="3" max="3" width="14.375" style="8" bestFit="1" customWidth="1"/>
    <col min="4" max="16384" width="10.625" style="8"/>
  </cols>
  <sheetData>
    <row r="2" spans="2:31" x14ac:dyDescent="0.3">
      <c r="B2" s="14" t="s">
        <v>237</v>
      </c>
      <c r="C2" s="3" t="s">
        <v>138</v>
      </c>
      <c r="D2" s="3" t="s">
        <v>1</v>
      </c>
      <c r="E2" s="3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50</v>
      </c>
      <c r="Q2" s="7" t="s">
        <v>66</v>
      </c>
      <c r="R2" s="7" t="s">
        <v>67</v>
      </c>
      <c r="S2" s="7" t="s">
        <v>68</v>
      </c>
      <c r="T2" s="7" t="s">
        <v>69</v>
      </c>
      <c r="U2" s="7" t="s">
        <v>70</v>
      </c>
      <c r="V2" s="7" t="s">
        <v>71</v>
      </c>
      <c r="W2" s="7" t="s">
        <v>72</v>
      </c>
      <c r="X2" s="7" t="s">
        <v>73</v>
      </c>
      <c r="Y2" s="7" t="s">
        <v>74</v>
      </c>
      <c r="Z2" s="7" t="s">
        <v>75</v>
      </c>
      <c r="AA2" s="7" t="s">
        <v>76</v>
      </c>
      <c r="AB2" s="7" t="s">
        <v>77</v>
      </c>
      <c r="AC2" s="7" t="s">
        <v>78</v>
      </c>
      <c r="AD2" s="7" t="s">
        <v>79</v>
      </c>
      <c r="AE2" s="7" t="s">
        <v>80</v>
      </c>
    </row>
    <row r="3" spans="2:31" x14ac:dyDescent="0.3">
      <c r="C3" s="3" t="s">
        <v>135</v>
      </c>
      <c r="D3" s="3">
        <f>AVERAGE(F3:AE3)</f>
        <v>478.49251282051267</v>
      </c>
      <c r="E3" s="3">
        <f>STDEV(F3:AE3)/SQRT(26)</f>
        <v>69.307062320062983</v>
      </c>
      <c r="F3" s="6">
        <v>257.7715</v>
      </c>
      <c r="G3" s="6">
        <v>410.4615</v>
      </c>
      <c r="H3" s="6">
        <v>463.22149999999999</v>
      </c>
      <c r="I3" s="6">
        <v>320.38900000000001</v>
      </c>
      <c r="J3" s="6">
        <v>192.51333333333335</v>
      </c>
      <c r="K3" s="6">
        <v>413.38</v>
      </c>
      <c r="L3" s="6">
        <v>390.96550000000002</v>
      </c>
      <c r="M3" s="6">
        <v>265.46050000000002</v>
      </c>
      <c r="N3" s="6">
        <v>168.41066666666666</v>
      </c>
      <c r="O3" s="6">
        <v>228.0325</v>
      </c>
      <c r="P3" s="6">
        <v>91.894499999999994</v>
      </c>
      <c r="Q3" s="6">
        <v>298.09799999999996</v>
      </c>
      <c r="R3" s="6">
        <v>344.04399999999998</v>
      </c>
      <c r="S3" s="6">
        <v>315.84366666666665</v>
      </c>
      <c r="T3" s="6">
        <v>108.48950000000001</v>
      </c>
      <c r="U3" s="6">
        <v>561.36799999999994</v>
      </c>
      <c r="V3" s="6">
        <v>537.38766666666663</v>
      </c>
      <c r="W3" s="6">
        <v>301.75400000000002</v>
      </c>
      <c r="X3" s="6">
        <v>650.23199999999997</v>
      </c>
      <c r="Y3" s="6">
        <v>592.99400000000003</v>
      </c>
      <c r="Z3" s="6">
        <v>1672.759</v>
      </c>
      <c r="AA3" s="6">
        <v>895.64</v>
      </c>
      <c r="AB3" s="6">
        <v>481.79450000000003</v>
      </c>
      <c r="AC3" s="6">
        <v>1043.7850000000001</v>
      </c>
      <c r="AD3" s="6">
        <v>1080.6790000000001</v>
      </c>
      <c r="AE3" s="6">
        <v>353.43650000000002</v>
      </c>
    </row>
    <row r="4" spans="2:31" x14ac:dyDescent="0.3">
      <c r="C4" s="3" t="s">
        <v>134</v>
      </c>
      <c r="D4" s="3">
        <f>AVERAGE(F4:N4)</f>
        <v>305.32033333333334</v>
      </c>
      <c r="E4" s="3">
        <f>STDEV(F4:N4)/SQRT(9)</f>
        <v>14.277705508463777</v>
      </c>
      <c r="F4" s="19">
        <v>377.88400000000001</v>
      </c>
      <c r="G4" s="19">
        <v>258.38299999999998</v>
      </c>
      <c r="H4" s="19">
        <v>277.98366666666669</v>
      </c>
      <c r="I4" s="19">
        <v>336.25650000000002</v>
      </c>
      <c r="J4" s="19">
        <v>269.18150000000003</v>
      </c>
      <c r="K4" s="19">
        <v>325.07850000000002</v>
      </c>
      <c r="L4" s="19">
        <v>317.42250000000001</v>
      </c>
      <c r="M4" s="19">
        <v>251.91733333333332</v>
      </c>
      <c r="N4" s="6">
        <v>333.77599999999995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2:31" x14ac:dyDescent="0.3">
      <c r="C5" s="3" t="s">
        <v>133</v>
      </c>
      <c r="D5" s="3">
        <f>AVERAGE(F5:Q5)</f>
        <v>820.00112500000012</v>
      </c>
      <c r="E5" s="3">
        <f>STDEV(F5:Q5)/SQRT(12)</f>
        <v>104.00117368373868</v>
      </c>
      <c r="F5" s="6">
        <v>1172.6669999999999</v>
      </c>
      <c r="G5" s="6">
        <v>346.5</v>
      </c>
      <c r="H5" s="6">
        <v>821.38900000000001</v>
      </c>
      <c r="I5" s="6">
        <v>893.87099999999998</v>
      </c>
      <c r="J5" s="6">
        <v>1094.0425</v>
      </c>
      <c r="K5" s="6">
        <v>702.46199999999999</v>
      </c>
      <c r="L5" s="6">
        <v>899.94749999999999</v>
      </c>
      <c r="M5" s="6">
        <v>681.44100000000003</v>
      </c>
      <c r="N5" s="6">
        <v>424.96299999999997</v>
      </c>
      <c r="O5" s="6">
        <v>1572.6505</v>
      </c>
      <c r="P5" s="6">
        <v>891.31</v>
      </c>
      <c r="Q5" s="6">
        <v>338.77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2:31" x14ac:dyDescent="0.3">
      <c r="C6" s="3" t="s">
        <v>132</v>
      </c>
      <c r="D6" s="3">
        <f>AVERAGE(F6:O6)</f>
        <v>956.00935000000004</v>
      </c>
      <c r="E6" s="3">
        <f>STDEV(F6:O6)/SQRT(10)</f>
        <v>173.85436326229822</v>
      </c>
      <c r="F6" s="6">
        <v>73.573000000000008</v>
      </c>
      <c r="G6" s="6">
        <v>65.329000000000008</v>
      </c>
      <c r="H6" s="6">
        <v>704.15899999999999</v>
      </c>
      <c r="I6" s="6">
        <v>1070.768</v>
      </c>
      <c r="J6" s="6">
        <v>1274.1959999999999</v>
      </c>
      <c r="K6" s="6">
        <v>1262.8910000000001</v>
      </c>
      <c r="L6" s="6">
        <v>1726.3225</v>
      </c>
      <c r="M6" s="6">
        <v>813.88800000000003</v>
      </c>
      <c r="N6" s="6">
        <v>1131.3715</v>
      </c>
      <c r="O6" s="6">
        <v>1437.5954999999999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2:31" x14ac:dyDescent="0.3">
      <c r="C7" s="3" t="s">
        <v>131</v>
      </c>
      <c r="D7" s="3">
        <f>AVERAGE(F7:M7)</f>
        <v>1290.4986249999999</v>
      </c>
      <c r="E7" s="3">
        <f>STDEV(F7:M7)/SQRT(8)</f>
        <v>170.24451646685571</v>
      </c>
      <c r="F7" s="6">
        <v>1119.4475000000002</v>
      </c>
      <c r="G7" s="6">
        <v>1596.336</v>
      </c>
      <c r="H7" s="6">
        <v>1131.528</v>
      </c>
      <c r="I7" s="6">
        <v>1274.3715</v>
      </c>
      <c r="J7" s="6">
        <v>312.791</v>
      </c>
      <c r="K7" s="6">
        <v>1821.1975</v>
      </c>
      <c r="L7" s="6">
        <v>1777.5084999999999</v>
      </c>
      <c r="M7" s="6">
        <v>1290.809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2:31" x14ac:dyDescent="0.3">
      <c r="C8" s="14"/>
      <c r="D8" s="14"/>
      <c r="E8" s="14"/>
    </row>
    <row r="9" spans="2:31" x14ac:dyDescent="0.3">
      <c r="C9" s="3" t="s">
        <v>137</v>
      </c>
      <c r="D9" s="3" t="s">
        <v>1</v>
      </c>
      <c r="E9" s="3" t="s">
        <v>2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7" t="s">
        <v>50</v>
      </c>
      <c r="Q9" s="7" t="s">
        <v>66</v>
      </c>
      <c r="R9" s="7" t="s">
        <v>67</v>
      </c>
      <c r="S9" s="7" t="s">
        <v>68</v>
      </c>
      <c r="T9" s="7" t="s">
        <v>69</v>
      </c>
      <c r="U9" s="7" t="s">
        <v>70</v>
      </c>
      <c r="V9" s="7" t="s">
        <v>71</v>
      </c>
      <c r="W9" s="7" t="s">
        <v>72</v>
      </c>
      <c r="X9" s="7" t="s">
        <v>73</v>
      </c>
      <c r="Y9" s="7" t="s">
        <v>74</v>
      </c>
      <c r="Z9" s="7" t="s">
        <v>75</v>
      </c>
      <c r="AA9" s="7" t="s">
        <v>76</v>
      </c>
      <c r="AB9" s="7" t="s">
        <v>77</v>
      </c>
      <c r="AC9" s="7" t="s">
        <v>78</v>
      </c>
      <c r="AD9" s="7" t="s">
        <v>79</v>
      </c>
      <c r="AE9" s="7" t="s">
        <v>80</v>
      </c>
    </row>
    <row r="10" spans="2:31" x14ac:dyDescent="0.3">
      <c r="C10" s="3" t="s">
        <v>135</v>
      </c>
      <c r="D10" s="3">
        <f>AVERAGE(F10:AE10)</f>
        <v>154.25356953900803</v>
      </c>
      <c r="E10" s="3">
        <f>STDEV(F10:AE10)/SQRT(26)</f>
        <v>27.665517087900934</v>
      </c>
      <c r="F10" s="6">
        <v>56.445799999999998</v>
      </c>
      <c r="G10" s="6">
        <v>69.969750000000005</v>
      </c>
      <c r="H10" s="6">
        <v>42.884874999999994</v>
      </c>
      <c r="I10" s="6">
        <v>115.67199999999998</v>
      </c>
      <c r="J10" s="6">
        <v>50.695999999999998</v>
      </c>
      <c r="K10" s="6">
        <v>29.439000000000004</v>
      </c>
      <c r="L10" s="6">
        <v>47.74666666666667</v>
      </c>
      <c r="M10" s="6">
        <v>60.583833333333338</v>
      </c>
      <c r="N10" s="6">
        <v>181.66627272727274</v>
      </c>
      <c r="O10" s="6">
        <v>120.68350000000002</v>
      </c>
      <c r="P10" s="6">
        <v>97.675749999999994</v>
      </c>
      <c r="Q10" s="6">
        <v>109.96230769230769</v>
      </c>
      <c r="R10" s="6">
        <v>112.75057142857142</v>
      </c>
      <c r="S10" s="6">
        <v>32.534555555555556</v>
      </c>
      <c r="T10" s="6">
        <v>108.22675</v>
      </c>
      <c r="U10" s="6">
        <v>220.60475000000005</v>
      </c>
      <c r="V10" s="6">
        <v>140.51780000000002</v>
      </c>
      <c r="W10" s="6">
        <v>121.4472142857143</v>
      </c>
      <c r="X10" s="6">
        <v>99.522555555555556</v>
      </c>
      <c r="Y10" s="6">
        <v>178.67923076923074</v>
      </c>
      <c r="Z10" s="6">
        <v>538.39679999999998</v>
      </c>
      <c r="AA10" s="6">
        <v>561.32600000000002</v>
      </c>
      <c r="AB10" s="6">
        <v>100.72624999999999</v>
      </c>
      <c r="AC10" s="6">
        <v>381.291</v>
      </c>
      <c r="AD10" s="6">
        <v>287.52020000000005</v>
      </c>
      <c r="AE10" s="6">
        <v>143.62337500000001</v>
      </c>
    </row>
    <row r="11" spans="2:31" x14ac:dyDescent="0.3">
      <c r="C11" s="3" t="s">
        <v>134</v>
      </c>
      <c r="D11" s="3">
        <f>AVERAGE(F11:N11)</f>
        <v>18.60301044973545</v>
      </c>
      <c r="E11" s="3">
        <f>STDEV(F11:N11)/SQRT(9)</f>
        <v>1.5729481149549247</v>
      </c>
      <c r="F11" s="6">
        <v>12.047666666666666</v>
      </c>
      <c r="G11" s="6">
        <v>17.855600000000003</v>
      </c>
      <c r="H11" s="6">
        <v>14.848999999999998</v>
      </c>
      <c r="I11" s="6">
        <v>19.896000000000001</v>
      </c>
      <c r="J11" s="6">
        <v>17.013874999999999</v>
      </c>
      <c r="K11" s="6">
        <v>15.817285714285715</v>
      </c>
      <c r="L11" s="6">
        <v>23.5762</v>
      </c>
      <c r="M11" s="6">
        <v>27.75866666666667</v>
      </c>
      <c r="N11" s="6">
        <v>18.6128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2:31" x14ac:dyDescent="0.3">
      <c r="C12" s="3" t="s">
        <v>133</v>
      </c>
      <c r="D12" s="3">
        <f>AVERAGE(F12:Q12)</f>
        <v>41.925379695767198</v>
      </c>
      <c r="E12" s="3">
        <f>STDEV(F12:Q12)/SQRT(12)</f>
        <v>5.8839989342417942</v>
      </c>
      <c r="F12" s="6">
        <v>66.955700000000007</v>
      </c>
      <c r="G12" s="6">
        <v>13.859428571428571</v>
      </c>
      <c r="H12" s="6">
        <v>34.744750000000003</v>
      </c>
      <c r="I12" s="6">
        <v>59.887999999999998</v>
      </c>
      <c r="J12" s="6">
        <v>60.248333333333328</v>
      </c>
      <c r="K12" s="6">
        <v>44.450600000000001</v>
      </c>
      <c r="L12" s="6">
        <v>34.012250000000002</v>
      </c>
      <c r="M12" s="6">
        <v>28.192799999999998</v>
      </c>
      <c r="N12" s="6">
        <v>21.361111111111111</v>
      </c>
      <c r="O12" s="6">
        <v>71.593874999999997</v>
      </c>
      <c r="P12" s="6">
        <v>53.345333333333336</v>
      </c>
      <c r="Q12" s="6">
        <v>14.452374999999998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2:31" x14ac:dyDescent="0.3">
      <c r="C13" s="3" t="s">
        <v>132</v>
      </c>
      <c r="D13" s="3">
        <f>AVERAGE(F13:O13)</f>
        <v>57.824362619047612</v>
      </c>
      <c r="E13" s="3">
        <f>STDEV(F13:O13)/SQRT(10)</f>
        <v>12.60478550353807</v>
      </c>
      <c r="F13" s="6">
        <v>4.6774000000000004</v>
      </c>
      <c r="G13" s="6">
        <v>4.3193333333333337</v>
      </c>
      <c r="H13" s="6">
        <v>21.223749999999999</v>
      </c>
      <c r="I13" s="6">
        <v>63.655285714285711</v>
      </c>
      <c r="J13" s="6">
        <v>85.758624999999995</v>
      </c>
      <c r="K13" s="6">
        <v>118.00137500000001</v>
      </c>
      <c r="L13" s="6">
        <v>40.466285714285718</v>
      </c>
      <c r="M13" s="6">
        <v>64.35199999999999</v>
      </c>
      <c r="N13" s="6">
        <v>106.392</v>
      </c>
      <c r="O13" s="6">
        <v>69.397571428571425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2:31" x14ac:dyDescent="0.3">
      <c r="C14" s="3" t="s">
        <v>131</v>
      </c>
      <c r="D14" s="3">
        <f>AVERAGE(F14:M14)</f>
        <v>163.59449971590908</v>
      </c>
      <c r="E14" s="3">
        <f>STDEV(F14:M14)/SQRT(8)</f>
        <v>30.462138666295456</v>
      </c>
      <c r="F14" s="6">
        <v>143.20500000000001</v>
      </c>
      <c r="G14" s="6">
        <v>201.85166666666666</v>
      </c>
      <c r="H14" s="6">
        <v>216.49062500000002</v>
      </c>
      <c r="I14" s="6">
        <v>217.86927272727272</v>
      </c>
      <c r="J14" s="6">
        <v>15.148599999999998</v>
      </c>
      <c r="K14" s="6">
        <v>292.62083333333334</v>
      </c>
      <c r="L14" s="6">
        <v>104.46100000000001</v>
      </c>
      <c r="M14" s="6">
        <v>117.10899999999999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2:31" x14ac:dyDescent="0.3">
      <c r="C15" s="14"/>
      <c r="D15" s="14"/>
      <c r="E15" s="14"/>
    </row>
    <row r="16" spans="2:31" ht="18" x14ac:dyDescent="0.3">
      <c r="C16" s="3" t="s">
        <v>136</v>
      </c>
      <c r="D16" s="3" t="s">
        <v>1</v>
      </c>
      <c r="E16" s="3" t="s">
        <v>2</v>
      </c>
      <c r="F16" s="7" t="s">
        <v>3</v>
      </c>
      <c r="G16" s="7" t="s">
        <v>4</v>
      </c>
      <c r="H16" s="7" t="s">
        <v>5</v>
      </c>
      <c r="I16" s="7" t="s">
        <v>6</v>
      </c>
      <c r="J16" s="7" t="s">
        <v>7</v>
      </c>
      <c r="K16" s="7" t="s">
        <v>8</v>
      </c>
      <c r="L16" s="7" t="s">
        <v>9</v>
      </c>
      <c r="M16" s="7" t="s">
        <v>10</v>
      </c>
      <c r="N16" s="7" t="s">
        <v>11</v>
      </c>
      <c r="O16" s="7" t="s">
        <v>12</v>
      </c>
      <c r="P16" s="7" t="s">
        <v>50</v>
      </c>
      <c r="Q16" s="7" t="s">
        <v>66</v>
      </c>
      <c r="R16" s="7" t="s">
        <v>67</v>
      </c>
      <c r="S16" s="7" t="s">
        <v>68</v>
      </c>
      <c r="T16" s="7" t="s">
        <v>69</v>
      </c>
      <c r="U16" s="7" t="s">
        <v>70</v>
      </c>
      <c r="V16" s="7" t="s">
        <v>71</v>
      </c>
      <c r="W16" s="7" t="s">
        <v>72</v>
      </c>
      <c r="X16" s="7" t="s">
        <v>73</v>
      </c>
      <c r="Y16" s="7" t="s">
        <v>74</v>
      </c>
      <c r="Z16" s="7" t="s">
        <v>75</v>
      </c>
      <c r="AA16" s="7" t="s">
        <v>76</v>
      </c>
      <c r="AB16" s="7" t="s">
        <v>77</v>
      </c>
      <c r="AC16" s="7" t="s">
        <v>78</v>
      </c>
      <c r="AD16" s="7" t="s">
        <v>79</v>
      </c>
      <c r="AE16" s="7" t="s">
        <v>80</v>
      </c>
    </row>
    <row r="17" spans="2:31" x14ac:dyDescent="0.3">
      <c r="C17" s="3" t="s">
        <v>135</v>
      </c>
      <c r="D17" s="3">
        <f>AVERAGE(F17:AE17)</f>
        <v>0.37318009939124802</v>
      </c>
      <c r="E17" s="3">
        <f>STDEV(F17:AE17)/SQRT(26)</f>
        <v>5.5020165346005227E-2</v>
      </c>
      <c r="F17" s="6">
        <v>0.21897610868540549</v>
      </c>
      <c r="G17" s="6">
        <v>0.17046604858190112</v>
      </c>
      <c r="H17" s="6">
        <v>9.257962983151688E-2</v>
      </c>
      <c r="I17" s="6">
        <v>0.3610361154721291</v>
      </c>
      <c r="J17" s="6">
        <v>0.26333760432177855</v>
      </c>
      <c r="K17" s="6">
        <v>7.1215346654409997E-2</v>
      </c>
      <c r="L17" s="6">
        <v>0.12212501273556534</v>
      </c>
      <c r="M17" s="6">
        <v>0.2282216500508864</v>
      </c>
      <c r="N17" s="6">
        <v>1.0787100147690927</v>
      </c>
      <c r="O17" s="6">
        <v>0.52923815684167841</v>
      </c>
      <c r="P17" s="6">
        <v>1.0629118173557721</v>
      </c>
      <c r="Q17" s="6">
        <v>0.36887972308538702</v>
      </c>
      <c r="R17" s="6">
        <v>0.32772137118674188</v>
      </c>
      <c r="S17" s="6">
        <v>0.10300841520400565</v>
      </c>
      <c r="T17" s="6">
        <v>0.99757810663704771</v>
      </c>
      <c r="U17" s="6">
        <v>0.39297706673697125</v>
      </c>
      <c r="V17" s="6">
        <v>0.26148311305990779</v>
      </c>
      <c r="W17" s="6">
        <v>0.40247093422362018</v>
      </c>
      <c r="X17" s="6">
        <v>0.15305699435825298</v>
      </c>
      <c r="Y17" s="6">
        <v>0.30131709725432421</v>
      </c>
      <c r="Z17" s="6">
        <v>0.32186154729999955</v>
      </c>
      <c r="AA17" s="6">
        <v>0.62673172256710286</v>
      </c>
      <c r="AB17" s="6">
        <v>0.20906475686210613</v>
      </c>
      <c r="AC17" s="6">
        <v>0.36529649305172995</v>
      </c>
      <c r="AD17" s="6">
        <v>0.26605513755703591</v>
      </c>
      <c r="AE17" s="6">
        <v>0.40636259978808076</v>
      </c>
    </row>
    <row r="18" spans="2:31" x14ac:dyDescent="0.3">
      <c r="C18" s="3" t="s">
        <v>134</v>
      </c>
      <c r="D18" s="3">
        <f>AVERAGE(F18:N18)</f>
        <v>6.2851510522393517E-2</v>
      </c>
      <c r="E18" s="3">
        <f>STDEV(F18:N18)/SQRT(9)</f>
        <v>7.1918203939770687E-3</v>
      </c>
      <c r="F18" s="6">
        <v>3.1881917907788278E-2</v>
      </c>
      <c r="G18" s="6">
        <v>6.9105165587519321E-2</v>
      </c>
      <c r="H18" s="6">
        <v>5.3416807462308924E-2</v>
      </c>
      <c r="I18" s="6">
        <v>5.9169116433436975E-2</v>
      </c>
      <c r="J18" s="6">
        <v>6.3205959547740082E-2</v>
      </c>
      <c r="K18" s="6">
        <v>4.8656818935382422E-2</v>
      </c>
      <c r="L18" s="6">
        <v>7.4273877875701944E-2</v>
      </c>
      <c r="M18" s="6">
        <v>0.11018958600175721</v>
      </c>
      <c r="N18" s="6">
        <v>5.5764344949906529E-2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2:31" x14ac:dyDescent="0.3">
      <c r="C19" s="3" t="s">
        <v>133</v>
      </c>
      <c r="D19" s="3">
        <f>AVERAGE(F19:Q19)</f>
        <v>5.0184117173520996E-2</v>
      </c>
      <c r="E19" s="3">
        <f>STDEV(F19:Q19)/SQRT(12)</f>
        <v>2.8797457001016134E-3</v>
      </c>
      <c r="F19" s="6">
        <v>5.7096942269203456E-2</v>
      </c>
      <c r="G19" s="6">
        <v>3.9998350855493713E-2</v>
      </c>
      <c r="H19" s="6">
        <v>4.2299994277985219E-2</v>
      </c>
      <c r="I19" s="6">
        <v>6.6998481883851255E-2</v>
      </c>
      <c r="J19" s="6">
        <v>5.5069463328283247E-2</v>
      </c>
      <c r="K19" s="6">
        <v>6.327829832788108E-2</v>
      </c>
      <c r="L19" s="6">
        <v>3.7793593515177276E-2</v>
      </c>
      <c r="M19" s="6">
        <v>4.1372327171391207E-2</v>
      </c>
      <c r="N19" s="6">
        <v>5.0265813991126548E-2</v>
      </c>
      <c r="O19" s="6">
        <v>4.5524339323962951E-2</v>
      </c>
      <c r="P19" s="6">
        <v>5.9850482248974365E-2</v>
      </c>
      <c r="Q19" s="6">
        <v>4.2661318888921683E-2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2:31" x14ac:dyDescent="0.3">
      <c r="C20" s="3" t="s">
        <v>132</v>
      </c>
      <c r="D20" s="3">
        <f>AVERAGE(F20:O20)</f>
        <v>6.2484158166218183E-2</v>
      </c>
      <c r="E20" s="3">
        <f>STDEV(F20:O20)/SQRT(10)</f>
        <v>7.4892802756174291E-3</v>
      </c>
      <c r="F20" s="6">
        <v>6.3574952767999127E-2</v>
      </c>
      <c r="G20" s="6">
        <v>6.6116630184655106E-2</v>
      </c>
      <c r="H20" s="6">
        <v>3.0140564844019602E-2</v>
      </c>
      <c r="I20" s="6">
        <v>5.9448251828860883E-2</v>
      </c>
      <c r="J20" s="6">
        <v>6.7304107845260849E-2</v>
      </c>
      <c r="K20" s="6">
        <v>9.3437497772966949E-2</v>
      </c>
      <c r="L20" s="6">
        <v>2.3440745118183722E-2</v>
      </c>
      <c r="M20" s="6">
        <v>7.9067390107729799E-2</v>
      </c>
      <c r="N20" s="6">
        <v>9.4038076794403958E-2</v>
      </c>
      <c r="O20" s="6">
        <v>4.8273364398101849E-2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2:31" x14ac:dyDescent="0.3">
      <c r="C21" s="3" t="s">
        <v>131</v>
      </c>
      <c r="D21" s="3">
        <f>AVERAGE(F21:M21)</f>
        <v>0.12190731024997303</v>
      </c>
      <c r="E21" s="3">
        <f>STDEV(F21:M21)/SQRT(8)</f>
        <v>1.8488791556649349E-2</v>
      </c>
      <c r="F21" s="6">
        <v>0.12792471286058524</v>
      </c>
      <c r="G21" s="6">
        <v>0.12644685496453545</v>
      </c>
      <c r="H21" s="6">
        <v>0.19132591062704593</v>
      </c>
      <c r="I21" s="6">
        <v>0.17096213523864329</v>
      </c>
      <c r="J21" s="6">
        <v>4.8430421591414072E-2</v>
      </c>
      <c r="K21" s="6">
        <v>0.16067495882974436</v>
      </c>
      <c r="L21" s="6">
        <v>5.8768214047921583E-2</v>
      </c>
      <c r="M21" s="6">
        <v>9.0725273839894205E-2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2:31" x14ac:dyDescent="0.3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2:31" x14ac:dyDescent="0.3">
      <c r="B23" s="14" t="s">
        <v>238</v>
      </c>
      <c r="C23" s="34" t="s">
        <v>142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Y23"/>
    </row>
    <row r="24" spans="2:31" x14ac:dyDescent="0.3">
      <c r="C24" s="6" t="s">
        <v>0</v>
      </c>
      <c r="D24" s="6" t="s">
        <v>3</v>
      </c>
      <c r="E24" s="6" t="s">
        <v>4</v>
      </c>
      <c r="F24" s="6" t="s">
        <v>5</v>
      </c>
      <c r="G24" s="6" t="s">
        <v>65</v>
      </c>
      <c r="H24" s="6" t="s">
        <v>7</v>
      </c>
      <c r="I24" s="6" t="s">
        <v>8</v>
      </c>
      <c r="J24" s="6" t="s">
        <v>9</v>
      </c>
      <c r="K24" s="6" t="s">
        <v>10</v>
      </c>
      <c r="L24" s="6" t="s">
        <v>11</v>
      </c>
      <c r="M24" s="6" t="s">
        <v>12</v>
      </c>
      <c r="N24" s="6" t="s">
        <v>50</v>
      </c>
      <c r="O24" s="6" t="s">
        <v>66</v>
      </c>
      <c r="P24" s="6" t="s">
        <v>67</v>
      </c>
      <c r="Q24" s="6" t="s">
        <v>68</v>
      </c>
      <c r="Y24"/>
    </row>
    <row r="25" spans="2:31" x14ac:dyDescent="0.3">
      <c r="C25" s="6">
        <v>0</v>
      </c>
      <c r="D25" s="6">
        <v>930.51575000000003</v>
      </c>
      <c r="E25" s="6">
        <v>572.39700000000005</v>
      </c>
      <c r="F25" s="6">
        <v>330.62299999999999</v>
      </c>
      <c r="G25" s="6">
        <v>1250.1400000000001</v>
      </c>
      <c r="H25" s="6">
        <v>901.07133333333331</v>
      </c>
      <c r="I25" s="6">
        <v>1325.1849999999999</v>
      </c>
      <c r="J25" s="6">
        <v>672.88766666666663</v>
      </c>
      <c r="K25" s="6">
        <v>1944.1409999999998</v>
      </c>
      <c r="L25" s="6">
        <v>1498.8093333333334</v>
      </c>
      <c r="M25" s="6">
        <v>723.64399999999989</v>
      </c>
      <c r="N25" s="6">
        <v>1666.698333333333</v>
      </c>
      <c r="O25" s="6">
        <v>2149.3026666666665</v>
      </c>
      <c r="P25" s="6">
        <v>977.39766666666674</v>
      </c>
      <c r="Q25" s="6">
        <v>2360.5613333333331</v>
      </c>
      <c r="Y25"/>
    </row>
    <row r="26" spans="2:31" x14ac:dyDescent="0.3">
      <c r="C26" s="6">
        <v>15.006</v>
      </c>
      <c r="D26" s="6">
        <v>910.9425</v>
      </c>
      <c r="E26" s="6">
        <v>545.9083333333333</v>
      </c>
      <c r="F26" s="6">
        <v>315.77299999999997</v>
      </c>
      <c r="G26" s="6">
        <v>1144.1563333333334</v>
      </c>
      <c r="H26" s="6">
        <v>865.33333333333337</v>
      </c>
      <c r="I26" s="6">
        <v>1330.5353333333335</v>
      </c>
      <c r="J26" s="6">
        <v>646.47866666666664</v>
      </c>
      <c r="K26" s="6">
        <v>2027.5663333333334</v>
      </c>
      <c r="L26" s="6">
        <v>1478.3010000000002</v>
      </c>
      <c r="M26" s="6">
        <v>697.85066666666671</v>
      </c>
      <c r="N26" s="6">
        <v>1790.665</v>
      </c>
      <c r="O26" s="6">
        <v>2159.5866666666666</v>
      </c>
      <c r="P26" s="6">
        <v>887.81533333333334</v>
      </c>
      <c r="Q26" s="6">
        <v>2322.8633333333332</v>
      </c>
      <c r="R26" s="3" t="s">
        <v>1</v>
      </c>
      <c r="S26" s="3" t="s">
        <v>2</v>
      </c>
      <c r="Y26"/>
    </row>
    <row r="27" spans="2:31" ht="18" x14ac:dyDescent="0.3">
      <c r="C27" s="6" t="s">
        <v>139</v>
      </c>
      <c r="D27" s="6">
        <f>D26/D$25</f>
        <v>0.97896515991266131</v>
      </c>
      <c r="E27" s="6">
        <f>E26/E$25</f>
        <v>0.95372326083702963</v>
      </c>
      <c r="F27" s="6">
        <f>F26/F$25</f>
        <v>0.95508479446378491</v>
      </c>
      <c r="G27" s="6">
        <f>G26/G$25</f>
        <v>0.91522256173975181</v>
      </c>
      <c r="H27" s="6">
        <f>H26/H$25</f>
        <v>0.96033832319601786</v>
      </c>
      <c r="I27" s="6">
        <f>I26/I$25</f>
        <v>1.0040374237056211</v>
      </c>
      <c r="J27" s="6">
        <f>J26/J$25</f>
        <v>0.96075273584545817</v>
      </c>
      <c r="K27" s="6">
        <f>K26/K$25</f>
        <v>1.0429111537349058</v>
      </c>
      <c r="L27" s="6">
        <f>L26/L$25</f>
        <v>0.98631691645012454</v>
      </c>
      <c r="M27" s="6">
        <f>M26/M$25</f>
        <v>0.9643563225379701</v>
      </c>
      <c r="N27" s="6">
        <f>N26/N$25</f>
        <v>1.0743785868068509</v>
      </c>
      <c r="O27" s="6">
        <f>O26/O$25</f>
        <v>1.0047848077236834</v>
      </c>
      <c r="P27" s="6">
        <f>P26/P$25</f>
        <v>0.90834607408175372</v>
      </c>
      <c r="Q27" s="6">
        <f>Q26/Q$25</f>
        <v>0.98403006968399043</v>
      </c>
      <c r="R27" s="3">
        <f>AVERAGE(D27:Q27)</f>
        <v>0.97808915647997174</v>
      </c>
      <c r="S27" s="3">
        <f>STDEV(D27:Q27)/SQRT(14)</f>
        <v>1.1884682186718129E-2</v>
      </c>
    </row>
    <row r="28" spans="2:31" x14ac:dyDescent="0.3">
      <c r="L28" s="8" t="s">
        <v>110</v>
      </c>
    </row>
    <row r="29" spans="2:31" x14ac:dyDescent="0.3">
      <c r="C29" s="34" t="s">
        <v>141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 spans="2:31" x14ac:dyDescent="0.3">
      <c r="C30" s="6" t="s">
        <v>0</v>
      </c>
      <c r="D30" s="6" t="s">
        <v>3</v>
      </c>
      <c r="E30" s="6" t="s">
        <v>4</v>
      </c>
      <c r="F30" s="6" t="s">
        <v>5</v>
      </c>
      <c r="G30" s="6" t="s">
        <v>65</v>
      </c>
      <c r="H30" s="6" t="s">
        <v>7</v>
      </c>
      <c r="I30" s="6" t="s">
        <v>8</v>
      </c>
      <c r="J30" s="6" t="s">
        <v>9</v>
      </c>
      <c r="K30" s="6" t="s">
        <v>10</v>
      </c>
      <c r="L30" s="6" t="s">
        <v>11</v>
      </c>
      <c r="M30" s="6" t="s">
        <v>12</v>
      </c>
      <c r="N30" s="6" t="s">
        <v>50</v>
      </c>
      <c r="O30" s="6" t="s">
        <v>66</v>
      </c>
      <c r="P30" s="6" t="s">
        <v>67</v>
      </c>
      <c r="Q30" s="6" t="s">
        <v>68</v>
      </c>
      <c r="R30" s="6" t="s">
        <v>69</v>
      </c>
      <c r="S30" s="6" t="s">
        <v>70</v>
      </c>
      <c r="T30" s="6" t="s">
        <v>71</v>
      </c>
      <c r="U30" s="6" t="s">
        <v>72</v>
      </c>
      <c r="V30" s="6" t="s">
        <v>73</v>
      </c>
    </row>
    <row r="31" spans="2:31" x14ac:dyDescent="0.3">
      <c r="C31" s="6">
        <v>0</v>
      </c>
      <c r="D31" s="6">
        <v>1057.3833333333334</v>
      </c>
      <c r="E31" s="6">
        <v>491.66783333333336</v>
      </c>
      <c r="F31" s="6">
        <v>237.17499999999998</v>
      </c>
      <c r="G31" s="6">
        <v>2126.116</v>
      </c>
      <c r="H31" s="6">
        <v>881.19425000000001</v>
      </c>
      <c r="I31" s="6">
        <v>915.40533333333326</v>
      </c>
      <c r="J31" s="6">
        <v>1699.8553333333332</v>
      </c>
      <c r="K31" s="6">
        <v>658.35733333333337</v>
      </c>
      <c r="L31" s="6">
        <v>1186.778</v>
      </c>
      <c r="M31" s="6">
        <v>2057.7286666666669</v>
      </c>
      <c r="N31" s="6">
        <v>853.86433333333332</v>
      </c>
      <c r="O31" s="6">
        <v>2804.7170000000001</v>
      </c>
      <c r="P31" s="6">
        <v>1532.9276666666667</v>
      </c>
      <c r="Q31" s="6">
        <v>2176.9076666666665</v>
      </c>
      <c r="R31" s="6">
        <v>775.11166666666668</v>
      </c>
      <c r="S31" s="6">
        <v>1344.5450000000001</v>
      </c>
      <c r="T31" s="6">
        <v>2114.3453333333332</v>
      </c>
      <c r="U31" s="6">
        <v>2272.828</v>
      </c>
      <c r="V31" s="6">
        <v>1393.6416666666667</v>
      </c>
    </row>
    <row r="32" spans="2:31" x14ac:dyDescent="0.3">
      <c r="C32" s="6">
        <v>15.006</v>
      </c>
      <c r="D32" s="6">
        <v>748.49899999999991</v>
      </c>
      <c r="E32" s="6">
        <v>316.06433333333331</v>
      </c>
      <c r="F32" s="6">
        <v>94.11333333333333</v>
      </c>
      <c r="G32" s="6">
        <v>991.7793333333334</v>
      </c>
      <c r="H32" s="6">
        <v>623.62175000000002</v>
      </c>
      <c r="I32" s="6">
        <v>610.11</v>
      </c>
      <c r="J32" s="6">
        <v>1070.9480000000001</v>
      </c>
      <c r="K32" s="6">
        <v>397.07099999999997</v>
      </c>
      <c r="L32" s="6">
        <v>525.62866666666662</v>
      </c>
      <c r="M32" s="6">
        <v>883.94633333333331</v>
      </c>
      <c r="N32" s="6">
        <v>657.98733333333337</v>
      </c>
      <c r="O32" s="6">
        <v>2104.058</v>
      </c>
      <c r="P32" s="6">
        <v>1299.1096666666665</v>
      </c>
      <c r="Q32" s="6">
        <v>1646.8640000000003</v>
      </c>
      <c r="R32" s="6">
        <v>544.28099999999995</v>
      </c>
      <c r="S32" s="6">
        <v>1024.1303333333333</v>
      </c>
      <c r="T32" s="6">
        <v>1662.6510000000001</v>
      </c>
      <c r="U32" s="6">
        <v>1332.3140000000001</v>
      </c>
      <c r="V32" s="6">
        <v>874.21</v>
      </c>
      <c r="W32" s="3" t="s">
        <v>1</v>
      </c>
      <c r="X32" s="3" t="s">
        <v>2</v>
      </c>
    </row>
    <row r="33" spans="3:24" ht="18" x14ac:dyDescent="0.3">
      <c r="C33" s="6" t="s">
        <v>139</v>
      </c>
      <c r="D33" s="6">
        <f>D32/D$31</f>
        <v>0.70787856816354822</v>
      </c>
      <c r="E33" s="6">
        <f>E32/E$31</f>
        <v>0.64284118647854049</v>
      </c>
      <c r="F33" s="6">
        <f>F32/F$31</f>
        <v>0.39680966937212325</v>
      </c>
      <c r="G33" s="6">
        <f>G32/G$31</f>
        <v>0.46647470473545816</v>
      </c>
      <c r="H33" s="6">
        <f>H32/H$31</f>
        <v>0.70770065737492049</v>
      </c>
      <c r="I33" s="6">
        <f>I32/I$31</f>
        <v>0.66649163794836241</v>
      </c>
      <c r="J33" s="6">
        <f>J32/J$31</f>
        <v>0.63002302548883582</v>
      </c>
      <c r="K33" s="6">
        <f>K32/K$31</f>
        <v>0.60312383548549109</v>
      </c>
      <c r="L33" s="6">
        <f>L32/L$31</f>
        <v>0.44290395226964657</v>
      </c>
      <c r="M33" s="6">
        <f>M32/M$31</f>
        <v>0.42957380516316851</v>
      </c>
      <c r="N33" s="6">
        <f>N32/N$31</f>
        <v>0.77059938873974132</v>
      </c>
      <c r="O33" s="6">
        <f>O32/O$31</f>
        <v>0.75018549108519683</v>
      </c>
      <c r="P33" s="6">
        <f>P32/P$31</f>
        <v>0.84746964577367523</v>
      </c>
      <c r="Q33" s="6">
        <f>Q32/Q$31</f>
        <v>0.75651531997299548</v>
      </c>
      <c r="R33" s="6">
        <f>R32/R$31</f>
        <v>0.70219688776025813</v>
      </c>
      <c r="S33" s="6">
        <f>S32/S$31</f>
        <v>0.76169286512041856</v>
      </c>
      <c r="T33" s="6">
        <f>T32/T$31</f>
        <v>0.78636681235925521</v>
      </c>
      <c r="U33" s="6">
        <f>U32/U$31</f>
        <v>0.5861921799625841</v>
      </c>
      <c r="V33" s="6">
        <f>V32/V$31</f>
        <v>0.62728463198933249</v>
      </c>
      <c r="W33" s="3">
        <f>AVERAGE(D33:V33)</f>
        <v>0.64643811922334482</v>
      </c>
      <c r="X33" s="3">
        <f>STDEV(D33:V33)/SQRT(19)</f>
        <v>3.0200380534999804E-2</v>
      </c>
    </row>
    <row r="35" spans="3:24" x14ac:dyDescent="0.3">
      <c r="C35" s="34" t="s">
        <v>140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</row>
    <row r="36" spans="3:24" x14ac:dyDescent="0.3">
      <c r="C36" s="6" t="s">
        <v>0</v>
      </c>
      <c r="D36" s="6" t="s">
        <v>3</v>
      </c>
      <c r="E36" s="6" t="s">
        <v>4</v>
      </c>
      <c r="F36" s="6" t="s">
        <v>5</v>
      </c>
      <c r="G36" s="6" t="s">
        <v>65</v>
      </c>
      <c r="H36" s="6" t="s">
        <v>7</v>
      </c>
      <c r="I36" s="6" t="s">
        <v>8</v>
      </c>
      <c r="J36" s="6" t="s">
        <v>9</v>
      </c>
      <c r="K36" s="6" t="s">
        <v>10</v>
      </c>
      <c r="L36" s="6" t="s">
        <v>11</v>
      </c>
      <c r="M36" s="6" t="s">
        <v>12</v>
      </c>
      <c r="N36" s="6" t="s">
        <v>50</v>
      </c>
      <c r="O36" s="6" t="s">
        <v>66</v>
      </c>
      <c r="P36" s="6" t="s">
        <v>67</v>
      </c>
      <c r="Q36" s="6" t="s">
        <v>68</v>
      </c>
      <c r="R36" s="6" t="s">
        <v>69</v>
      </c>
      <c r="S36" s="6" t="s">
        <v>70</v>
      </c>
      <c r="T36" s="6" t="s">
        <v>71</v>
      </c>
      <c r="U36" s="6" t="s">
        <v>72</v>
      </c>
    </row>
    <row r="37" spans="3:24" x14ac:dyDescent="0.3">
      <c r="C37" s="6">
        <v>0</v>
      </c>
      <c r="D37" s="6">
        <v>1152.7933333333333</v>
      </c>
      <c r="E37" s="6">
        <v>1466.2883333333332</v>
      </c>
      <c r="F37" s="6">
        <v>2182.1723333333334</v>
      </c>
      <c r="G37" s="6">
        <v>1128.146</v>
      </c>
      <c r="H37" s="6">
        <v>1129.0003333333334</v>
      </c>
      <c r="I37" s="6">
        <v>771.60799999999983</v>
      </c>
      <c r="J37" s="6">
        <v>659.33933333333323</v>
      </c>
      <c r="K37" s="6">
        <v>1180.4843333333336</v>
      </c>
      <c r="L37" s="6">
        <v>1499.3716666666667</v>
      </c>
      <c r="M37" s="6">
        <v>1805.7916666666667</v>
      </c>
      <c r="N37" s="6">
        <v>1627.7860000000001</v>
      </c>
      <c r="O37" s="6">
        <v>902.15333333333331</v>
      </c>
      <c r="P37" s="6">
        <v>866.19333333333327</v>
      </c>
      <c r="Q37" s="6">
        <v>1303.1393333333333</v>
      </c>
      <c r="R37" s="6">
        <v>1173.6326666666666</v>
      </c>
      <c r="S37" s="6">
        <v>935.91700000000003</v>
      </c>
      <c r="T37" s="6">
        <v>866.56466666666665</v>
      </c>
      <c r="U37" s="6">
        <v>570.45766666666668</v>
      </c>
    </row>
    <row r="38" spans="3:24" x14ac:dyDescent="0.3">
      <c r="C38" s="6">
        <v>15.006</v>
      </c>
      <c r="D38" s="6">
        <v>1210.8573333333334</v>
      </c>
      <c r="E38" s="6">
        <v>1154.5756666666666</v>
      </c>
      <c r="F38" s="6">
        <v>1868.5156666666664</v>
      </c>
      <c r="G38" s="6">
        <v>1007.7053333333333</v>
      </c>
      <c r="H38" s="6">
        <v>515.17266666666671</v>
      </c>
      <c r="I38" s="6">
        <v>493.48466666666667</v>
      </c>
      <c r="J38" s="6">
        <v>595.7406666666667</v>
      </c>
      <c r="K38" s="6">
        <v>1101.4986666666666</v>
      </c>
      <c r="L38" s="6">
        <v>1234.3120000000001</v>
      </c>
      <c r="M38" s="6">
        <v>1719.7160000000001</v>
      </c>
      <c r="N38" s="6">
        <v>1482.826</v>
      </c>
      <c r="O38" s="6">
        <v>918.21333333333325</v>
      </c>
      <c r="P38" s="6">
        <v>762.52100000000007</v>
      </c>
      <c r="Q38" s="6">
        <v>1083.6696666666664</v>
      </c>
      <c r="R38" s="6">
        <v>910.56033333333335</v>
      </c>
      <c r="S38" s="6">
        <v>919.24666666666678</v>
      </c>
      <c r="T38" s="6">
        <v>676.79666666666662</v>
      </c>
      <c r="U38" s="6">
        <v>477.03733333333338</v>
      </c>
      <c r="V38" s="3" t="s">
        <v>1</v>
      </c>
      <c r="W38" s="3" t="s">
        <v>2</v>
      </c>
    </row>
    <row r="39" spans="3:24" ht="18" x14ac:dyDescent="0.3">
      <c r="C39" s="6" t="s">
        <v>139</v>
      </c>
      <c r="D39" s="6">
        <f>D38/D$37</f>
        <v>1.0503680914185256</v>
      </c>
      <c r="E39" s="6">
        <f>E38/E$37</f>
        <v>0.78741379878673257</v>
      </c>
      <c r="F39" s="6">
        <f>F38/F$37</f>
        <v>0.85626402558795756</v>
      </c>
      <c r="G39" s="6">
        <f>G38/G$37</f>
        <v>0.89324017754203211</v>
      </c>
      <c r="H39" s="6">
        <f>H38/H$37</f>
        <v>0.45630869314771388</v>
      </c>
      <c r="I39" s="6">
        <f>I38/I$37</f>
        <v>0.63955359025135405</v>
      </c>
      <c r="J39" s="6">
        <f>J38/J$37</f>
        <v>0.90354182823412144</v>
      </c>
      <c r="K39" s="6">
        <f>K38/K$37</f>
        <v>0.93309045750430664</v>
      </c>
      <c r="L39" s="6">
        <f>L38/L$37</f>
        <v>0.82321950417008016</v>
      </c>
      <c r="M39" s="6">
        <f>M38/M$37</f>
        <v>0.95233355638108863</v>
      </c>
      <c r="N39" s="6">
        <f>N38/N$37</f>
        <v>0.91094652491175132</v>
      </c>
      <c r="O39" s="6">
        <f>O38/O$37</f>
        <v>1.0178018518655365</v>
      </c>
      <c r="P39" s="6">
        <f>P38/P$37</f>
        <v>0.8803127092488976</v>
      </c>
      <c r="Q39" s="6">
        <f>Q38/Q$37</f>
        <v>0.83158388281836315</v>
      </c>
      <c r="R39" s="6">
        <f>R38/R$37</f>
        <v>0.77584780928047337</v>
      </c>
      <c r="S39" s="6">
        <f>S38/S$37</f>
        <v>0.98218823535277888</v>
      </c>
      <c r="T39" s="6">
        <f>T38/T$37</f>
        <v>0.78101114977378105</v>
      </c>
      <c r="U39" s="6">
        <f>U38/U$37</f>
        <v>0.8362361682695707</v>
      </c>
      <c r="V39" s="3">
        <f>AVERAGE(D39:U39)</f>
        <v>0.85062566969694786</v>
      </c>
      <c r="W39" s="3">
        <f>STDEV(D39:U39)/SQRT(18)</f>
        <v>3.270276539573843E-2</v>
      </c>
    </row>
    <row r="40" spans="3:24" x14ac:dyDescent="0.3"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</row>
  </sheetData>
  <mergeCells count="4">
    <mergeCell ref="C40:W40"/>
    <mergeCell ref="C35:U35"/>
    <mergeCell ref="C29:V29"/>
    <mergeCell ref="C23:Q2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A832-3992-4F05-8E19-B1CB0FAEF966}">
  <dimension ref="B3:R23"/>
  <sheetViews>
    <sheetView zoomScale="85" zoomScaleNormal="85" workbookViewId="0">
      <selection activeCell="H28" sqref="H28"/>
    </sheetView>
  </sheetViews>
  <sheetFormatPr defaultRowHeight="16.5" x14ac:dyDescent="0.3"/>
  <cols>
    <col min="3" max="3" width="14.375" customWidth="1"/>
    <col min="4" max="18" width="9.625" customWidth="1"/>
  </cols>
  <sheetData>
    <row r="3" spans="2:18" x14ac:dyDescent="0.3">
      <c r="B3" s="2" t="s">
        <v>239</v>
      </c>
      <c r="C3" s="34" t="s">
        <v>148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8"/>
      <c r="R3" s="8"/>
    </row>
    <row r="4" spans="2:18" x14ac:dyDescent="0.3">
      <c r="C4" s="3" t="s">
        <v>145</v>
      </c>
      <c r="D4" s="6" t="s">
        <v>3</v>
      </c>
      <c r="E4" s="6" t="s">
        <v>4</v>
      </c>
      <c r="F4" s="6" t="s">
        <v>128</v>
      </c>
      <c r="G4" s="6" t="s">
        <v>65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50</v>
      </c>
      <c r="O4" s="3" t="s">
        <v>1</v>
      </c>
      <c r="P4" s="3" t="s">
        <v>2</v>
      </c>
      <c r="Q4" s="8"/>
      <c r="R4" s="8"/>
    </row>
    <row r="5" spans="2:18" x14ac:dyDescent="0.3">
      <c r="C5" s="7" t="s">
        <v>138</v>
      </c>
      <c r="D5" s="6">
        <v>168.63650000000001</v>
      </c>
      <c r="E5" s="6">
        <v>102.2465</v>
      </c>
      <c r="F5" s="6">
        <v>103.7355</v>
      </c>
      <c r="G5" s="6">
        <v>33.891999999999996</v>
      </c>
      <c r="H5" s="6">
        <v>92.506</v>
      </c>
      <c r="I5" s="6">
        <v>99.671999999999997</v>
      </c>
      <c r="J5" s="6">
        <v>151.25049999999999</v>
      </c>
      <c r="K5" s="6">
        <v>155.11124999999998</v>
      </c>
      <c r="L5" s="6">
        <v>78.325999999999993</v>
      </c>
      <c r="M5" s="6">
        <v>179.63800000000001</v>
      </c>
      <c r="N5" s="6">
        <v>173.03800000000001</v>
      </c>
      <c r="O5" s="6">
        <f>AVERAGE(D5:N5)</f>
        <v>121.64111363636363</v>
      </c>
      <c r="P5" s="6">
        <f>STDEV(D5:N5)/SQRT(11)</f>
        <v>14.082605562091794</v>
      </c>
      <c r="Q5" s="8"/>
      <c r="R5" s="8"/>
    </row>
    <row r="6" spans="2:18" x14ac:dyDescent="0.3">
      <c r="C6" s="7" t="s">
        <v>144</v>
      </c>
      <c r="D6" s="6">
        <v>49.904428571428568</v>
      </c>
      <c r="E6" s="6">
        <v>17.826333333333334</v>
      </c>
      <c r="F6" s="6">
        <v>55.225999999999999</v>
      </c>
      <c r="G6" s="6">
        <v>19.3706</v>
      </c>
      <c r="H6" s="6">
        <v>54.666833333333336</v>
      </c>
      <c r="I6" s="6">
        <v>29.164000000000005</v>
      </c>
      <c r="J6" s="6">
        <v>52.346000000000004</v>
      </c>
      <c r="K6" s="6">
        <v>66.596500000000006</v>
      </c>
      <c r="L6" s="6">
        <v>53.542499999999997</v>
      </c>
      <c r="M6" s="6">
        <v>122.23683333333334</v>
      </c>
      <c r="N6" s="9">
        <v>79.028166666666678</v>
      </c>
      <c r="O6" s="6">
        <f>AVERAGE(D6:N6)</f>
        <v>54.53710865800867</v>
      </c>
      <c r="P6" s="6">
        <f>STDEV(D6:N6)/SQRT(11)</f>
        <v>8.8340230155050588</v>
      </c>
      <c r="Q6" s="8"/>
      <c r="R6" s="8"/>
    </row>
    <row r="7" spans="2:18" ht="18" x14ac:dyDescent="0.3">
      <c r="C7" s="7" t="s">
        <v>143</v>
      </c>
      <c r="D7" s="6">
        <f t="shared" ref="D7:N7" si="0">D6/D5</f>
        <v>0.29592898673435802</v>
      </c>
      <c r="E7" s="6">
        <f t="shared" si="0"/>
        <v>0.17434663615217474</v>
      </c>
      <c r="F7" s="6">
        <f t="shared" si="0"/>
        <v>0.53237319914590475</v>
      </c>
      <c r="G7" s="6">
        <f t="shared" si="0"/>
        <v>0.57153900625516352</v>
      </c>
      <c r="H7" s="6">
        <f t="shared" si="0"/>
        <v>0.59095446061156398</v>
      </c>
      <c r="I7" s="6">
        <f t="shared" si="0"/>
        <v>0.29259972710490412</v>
      </c>
      <c r="J7" s="6">
        <f t="shared" si="0"/>
        <v>0.34608811210541457</v>
      </c>
      <c r="K7" s="6">
        <f t="shared" si="0"/>
        <v>0.42934667859359016</v>
      </c>
      <c r="L7" s="6">
        <f t="shared" si="0"/>
        <v>0.68358527181268036</v>
      </c>
      <c r="M7" s="6">
        <f t="shared" si="0"/>
        <v>0.68046200321387085</v>
      </c>
      <c r="N7" s="6">
        <f t="shared" si="0"/>
        <v>0.45670989416582874</v>
      </c>
      <c r="O7" s="6">
        <f>AVERAGE(D7:N7)</f>
        <v>0.45944854326322299</v>
      </c>
      <c r="P7" s="6">
        <f>STDEV(D7:N7)/SQRT(11)</f>
        <v>5.0801287229408236E-2</v>
      </c>
      <c r="Q7" s="8"/>
      <c r="R7" s="8"/>
    </row>
    <row r="8" spans="2:18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2:18" x14ac:dyDescent="0.3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2:18" x14ac:dyDescent="0.3">
      <c r="C10" s="34" t="s">
        <v>147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2:18" x14ac:dyDescent="0.3">
      <c r="C11" s="3" t="s">
        <v>145</v>
      </c>
      <c r="D11" s="6" t="s">
        <v>3</v>
      </c>
      <c r="E11" s="6" t="s">
        <v>4</v>
      </c>
      <c r="F11" s="6" t="s">
        <v>128</v>
      </c>
      <c r="G11" s="6" t="s">
        <v>65</v>
      </c>
      <c r="H11" s="6" t="s">
        <v>7</v>
      </c>
      <c r="I11" s="6" t="s">
        <v>8</v>
      </c>
      <c r="J11" s="6" t="s">
        <v>9</v>
      </c>
      <c r="K11" s="6" t="s">
        <v>10</v>
      </c>
      <c r="L11" s="6" t="s">
        <v>11</v>
      </c>
      <c r="M11" s="6" t="s">
        <v>12</v>
      </c>
      <c r="N11" s="6" t="s">
        <v>50</v>
      </c>
      <c r="O11" s="6" t="s">
        <v>66</v>
      </c>
      <c r="P11" s="6" t="s">
        <v>67</v>
      </c>
      <c r="Q11" s="3" t="s">
        <v>1</v>
      </c>
      <c r="R11" s="3" t="s">
        <v>2</v>
      </c>
    </row>
    <row r="12" spans="2:18" x14ac:dyDescent="0.3">
      <c r="C12" s="7" t="s">
        <v>138</v>
      </c>
      <c r="D12" s="6">
        <v>75.975499999999997</v>
      </c>
      <c r="E12" s="6">
        <v>202.61849999999998</v>
      </c>
      <c r="F12" s="6">
        <v>198.92733333333334</v>
      </c>
      <c r="G12" s="6">
        <v>143.12225000000001</v>
      </c>
      <c r="H12" s="6">
        <v>238.73650000000001</v>
      </c>
      <c r="I12" s="6">
        <v>131.744</v>
      </c>
      <c r="J12" s="6">
        <v>152.10399999999998</v>
      </c>
      <c r="K12" s="9">
        <v>50.021000000000001</v>
      </c>
      <c r="L12" s="9">
        <v>98.85</v>
      </c>
      <c r="M12" s="9">
        <v>64.671500000000009</v>
      </c>
      <c r="N12" s="9">
        <v>59.318999999999996</v>
      </c>
      <c r="O12" s="9">
        <v>80.0505</v>
      </c>
      <c r="P12" s="9">
        <v>203.81599999999997</v>
      </c>
      <c r="Q12" s="6">
        <f>AVERAGE(D12:P12)</f>
        <v>130.76585256410254</v>
      </c>
      <c r="R12" s="6">
        <f>STDEV(D12:P12)/SQRT(13)</f>
        <v>17.902375537256852</v>
      </c>
    </row>
    <row r="13" spans="2:18" x14ac:dyDescent="0.3">
      <c r="C13" s="7" t="s">
        <v>144</v>
      </c>
      <c r="D13" s="6">
        <v>13.00375</v>
      </c>
      <c r="E13" s="6">
        <v>60.020800000000008</v>
      </c>
      <c r="F13" s="6">
        <v>62.353000000000002</v>
      </c>
      <c r="G13" s="6">
        <v>113.76600000000001</v>
      </c>
      <c r="H13" s="6">
        <v>71.023400000000009</v>
      </c>
      <c r="I13" s="6">
        <v>51.3596</v>
      </c>
      <c r="J13" s="6">
        <v>49.500333333333337</v>
      </c>
      <c r="K13" s="9">
        <v>22.695749999999997</v>
      </c>
      <c r="L13" s="9">
        <v>38.175666666666665</v>
      </c>
      <c r="M13" s="9">
        <v>23.570499999999999</v>
      </c>
      <c r="N13" s="9">
        <v>27.197000000000003</v>
      </c>
      <c r="O13" s="9">
        <v>57.35575</v>
      </c>
      <c r="P13" s="9">
        <v>69.118200000000002</v>
      </c>
      <c r="Q13" s="6">
        <f>AVERAGE(D13:P13)</f>
        <v>50.703057692307688</v>
      </c>
      <c r="R13" s="6">
        <f>STDEV(D13:P13)/SQRT(13)</f>
        <v>7.4459328521536321</v>
      </c>
    </row>
    <row r="14" spans="2:18" ht="18" x14ac:dyDescent="0.3">
      <c r="C14" s="7" t="s">
        <v>143</v>
      </c>
      <c r="D14" s="6">
        <f t="shared" ref="D14:P14" si="1">D13/D12</f>
        <v>0.17115714934419649</v>
      </c>
      <c r="E14" s="6">
        <f t="shared" si="1"/>
        <v>0.29622566547477164</v>
      </c>
      <c r="F14" s="6">
        <f t="shared" si="1"/>
        <v>0.31344611600215827</v>
      </c>
      <c r="G14" s="6">
        <f t="shared" si="1"/>
        <v>0.79488688865637591</v>
      </c>
      <c r="H14" s="6">
        <f t="shared" si="1"/>
        <v>0.29749703124574589</v>
      </c>
      <c r="I14" s="6">
        <f t="shared" si="1"/>
        <v>0.38984393976196258</v>
      </c>
      <c r="J14" s="6">
        <f t="shared" si="1"/>
        <v>0.32543742001086984</v>
      </c>
      <c r="K14" s="6">
        <f t="shared" si="1"/>
        <v>0.45372443573699039</v>
      </c>
      <c r="L14" s="6">
        <f t="shared" si="1"/>
        <v>0.38619794301129656</v>
      </c>
      <c r="M14" s="6">
        <f t="shared" si="1"/>
        <v>0.36446502709848999</v>
      </c>
      <c r="N14" s="6">
        <f t="shared" si="1"/>
        <v>0.45848716262917455</v>
      </c>
      <c r="O14" s="6">
        <f t="shared" si="1"/>
        <v>0.71649458779145669</v>
      </c>
      <c r="P14" s="6">
        <f t="shared" si="1"/>
        <v>0.33912057934607692</v>
      </c>
      <c r="Q14" s="6">
        <f>AVERAGE(D14:P14)</f>
        <v>0.40822953431612052</v>
      </c>
      <c r="R14" s="6">
        <f>STDEV(D14:P14)/SQRT(13)</f>
        <v>4.7602114875478087E-2</v>
      </c>
    </row>
    <row r="15" spans="2:18" x14ac:dyDescent="0.3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2:18" x14ac:dyDescent="0.3">
      <c r="C16" s="34" t="s">
        <v>146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8"/>
    </row>
    <row r="17" spans="3:18" x14ac:dyDescent="0.3">
      <c r="C17" s="3" t="s">
        <v>145</v>
      </c>
      <c r="D17" s="6" t="s">
        <v>3</v>
      </c>
      <c r="E17" s="6" t="s">
        <v>4</v>
      </c>
      <c r="F17" s="6" t="s">
        <v>128</v>
      </c>
      <c r="G17" s="6" t="s">
        <v>65</v>
      </c>
      <c r="H17" s="6" t="s">
        <v>7</v>
      </c>
      <c r="I17" s="6" t="s">
        <v>8</v>
      </c>
      <c r="J17" s="6" t="s">
        <v>9</v>
      </c>
      <c r="K17" s="6" t="s">
        <v>10</v>
      </c>
      <c r="L17" s="6" t="s">
        <v>11</v>
      </c>
      <c r="M17" s="6" t="s">
        <v>12</v>
      </c>
      <c r="N17" s="6" t="s">
        <v>50</v>
      </c>
      <c r="O17" s="6" t="s">
        <v>66</v>
      </c>
      <c r="P17" s="3" t="s">
        <v>1</v>
      </c>
      <c r="Q17" s="3" t="s">
        <v>2</v>
      </c>
      <c r="R17" s="8"/>
    </row>
    <row r="18" spans="3:18" x14ac:dyDescent="0.3">
      <c r="C18" s="7" t="s">
        <v>138</v>
      </c>
      <c r="D18" s="6">
        <v>346.53750000000002</v>
      </c>
      <c r="E18" s="6">
        <v>259.46950000000004</v>
      </c>
      <c r="F18" s="6">
        <v>203.76066666666668</v>
      </c>
      <c r="G18" s="6">
        <v>189.51400000000001</v>
      </c>
      <c r="H18" s="6">
        <v>92.308999999999997</v>
      </c>
      <c r="I18" s="6">
        <v>94.837500000000006</v>
      </c>
      <c r="J18" s="6">
        <v>70.183500000000009</v>
      </c>
      <c r="K18" s="6">
        <v>76.992500000000007</v>
      </c>
      <c r="L18" s="6">
        <v>109.7145</v>
      </c>
      <c r="M18" s="6">
        <v>107.11500000000001</v>
      </c>
      <c r="N18" s="6">
        <v>186.625</v>
      </c>
      <c r="O18" s="6">
        <v>166.73250000000002</v>
      </c>
      <c r="P18" s="6">
        <f>AVERAGE(D18:O18)</f>
        <v>158.64926388888892</v>
      </c>
      <c r="Q18" s="6">
        <f>STDEV(D18:O18)/SQRT(12)</f>
        <v>24.202388774438802</v>
      </c>
      <c r="R18" s="8"/>
    </row>
    <row r="19" spans="3:18" x14ac:dyDescent="0.3">
      <c r="C19" s="7" t="s">
        <v>144</v>
      </c>
      <c r="D19" s="6">
        <v>22.119499999999999</v>
      </c>
      <c r="E19" s="6">
        <v>20.4636</v>
      </c>
      <c r="F19" s="6">
        <v>14.704800000000001</v>
      </c>
      <c r="G19" s="6">
        <v>20.716666666666665</v>
      </c>
      <c r="H19" s="6">
        <v>12.868166666666667</v>
      </c>
      <c r="I19" s="6">
        <v>21.174199999999999</v>
      </c>
      <c r="J19" s="6">
        <v>15.424666666666665</v>
      </c>
      <c r="K19" s="6">
        <v>19.183333333333334</v>
      </c>
      <c r="L19" s="6">
        <v>17.753333333333334</v>
      </c>
      <c r="M19" s="6">
        <v>20.08775</v>
      </c>
      <c r="N19" s="6">
        <v>25.3</v>
      </c>
      <c r="O19" s="6">
        <v>25.652000000000001</v>
      </c>
      <c r="P19" s="6">
        <f>AVERAGE(D19:O19)</f>
        <v>19.620668055555555</v>
      </c>
      <c r="Q19" s="6">
        <f>STDEV(D19:O19)/SQRT(12)</f>
        <v>1.1364017299960223</v>
      </c>
      <c r="R19" s="8"/>
    </row>
    <row r="20" spans="3:18" ht="18" x14ac:dyDescent="0.3">
      <c r="C20" s="7" t="s">
        <v>143</v>
      </c>
      <c r="D20" s="6">
        <v>6.3830032824730362E-2</v>
      </c>
      <c r="E20" s="6">
        <v>7.8867073008580951E-2</v>
      </c>
      <c r="F20" s="6">
        <v>7.2167019477098943E-2</v>
      </c>
      <c r="G20" s="6">
        <v>0.10931470322333266</v>
      </c>
      <c r="H20" s="6">
        <v>0.13940316401073208</v>
      </c>
      <c r="I20" s="6">
        <v>0.2232682219586134</v>
      </c>
      <c r="J20" s="6">
        <v>0.21977625320291327</v>
      </c>
      <c r="K20" s="6">
        <v>0.24915846781612927</v>
      </c>
      <c r="L20" s="6">
        <v>0.16181392006829848</v>
      </c>
      <c r="M20" s="6">
        <v>0.18753442561732717</v>
      </c>
      <c r="N20" s="6">
        <v>0.13556597454789016</v>
      </c>
      <c r="O20" s="6">
        <v>0.15385122876463797</v>
      </c>
      <c r="P20" s="6">
        <f>AVERAGE(D20:O20)</f>
        <v>0.14954587371002373</v>
      </c>
      <c r="Q20" s="6">
        <f>STDEV(D20:O20)/SQRT(12)</f>
        <v>1.7869301466774588E-2</v>
      </c>
      <c r="R20" s="8"/>
    </row>
    <row r="21" spans="3:18" x14ac:dyDescent="0.3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3:18" x14ac:dyDescent="0.3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3:18" x14ac:dyDescent="0.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mergeCells count="3">
    <mergeCell ref="C3:P3"/>
    <mergeCell ref="C10:R10"/>
    <mergeCell ref="C16:Q1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2CB1-0A8C-4492-ABDE-5818CE840CDD}">
  <dimension ref="B3:V61"/>
  <sheetViews>
    <sheetView workbookViewId="0">
      <selection activeCell="C3" sqref="C3:V3"/>
    </sheetView>
  </sheetViews>
  <sheetFormatPr defaultRowHeight="16.5" x14ac:dyDescent="0.3"/>
  <cols>
    <col min="2" max="2" width="9" style="2"/>
    <col min="3" max="3" width="28.375" bestFit="1" customWidth="1"/>
    <col min="4" max="22" width="9.625" customWidth="1"/>
  </cols>
  <sheetData>
    <row r="3" spans="2:22" x14ac:dyDescent="0.3">
      <c r="B3" s="2" t="s">
        <v>240</v>
      </c>
      <c r="C3" s="34" t="s">
        <v>154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2:22" x14ac:dyDescent="0.3">
      <c r="C4" s="6"/>
      <c r="D4" s="6" t="s">
        <v>3</v>
      </c>
      <c r="E4" s="6" t="s">
        <v>4</v>
      </c>
      <c r="F4" s="6" t="s">
        <v>128</v>
      </c>
      <c r="G4" s="6" t="s">
        <v>65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50</v>
      </c>
      <c r="O4" s="6" t="s">
        <v>66</v>
      </c>
      <c r="P4" s="6" t="s">
        <v>67</v>
      </c>
      <c r="Q4" s="6" t="s">
        <v>68</v>
      </c>
      <c r="R4" s="6" t="s">
        <v>69</v>
      </c>
      <c r="S4" s="6" t="s">
        <v>70</v>
      </c>
      <c r="T4" s="6" t="s">
        <v>71</v>
      </c>
      <c r="U4" s="3" t="s">
        <v>1</v>
      </c>
      <c r="V4" s="3" t="s">
        <v>2</v>
      </c>
    </row>
    <row r="5" spans="2:22" x14ac:dyDescent="0.3">
      <c r="C5" s="3" t="s">
        <v>151</v>
      </c>
      <c r="D5" s="6">
        <v>458.23499999999996</v>
      </c>
      <c r="E5" s="6">
        <v>318.31466666666671</v>
      </c>
      <c r="F5" s="6">
        <v>488.88299999999998</v>
      </c>
      <c r="G5" s="6">
        <v>398.43066666666664</v>
      </c>
      <c r="H5" s="6">
        <v>155.554</v>
      </c>
      <c r="I5" s="6">
        <v>318.83699999999999</v>
      </c>
      <c r="J5" s="6">
        <v>321.149</v>
      </c>
      <c r="K5" s="6">
        <v>206.28733333333332</v>
      </c>
      <c r="L5" s="6">
        <v>396.21199999999999</v>
      </c>
      <c r="M5" s="6">
        <v>180.05099999999999</v>
      </c>
      <c r="N5" s="6">
        <v>319.08699999999999</v>
      </c>
      <c r="O5" s="6">
        <v>299.56</v>
      </c>
      <c r="P5" s="6">
        <v>317.024</v>
      </c>
      <c r="Q5" s="6">
        <v>208.45499999999998</v>
      </c>
      <c r="R5" s="6">
        <v>346.38800000000003</v>
      </c>
      <c r="S5" s="6">
        <v>411.012</v>
      </c>
      <c r="T5" s="6"/>
      <c r="U5" s="6">
        <f>AVERAGE(D5:S5)</f>
        <v>321.46747916666664</v>
      </c>
      <c r="V5" s="6">
        <f>STDEV(D5:S5)/SQRT(16)</f>
        <v>24.235746675794907</v>
      </c>
    </row>
    <row r="6" spans="2:22" x14ac:dyDescent="0.3">
      <c r="C6" s="3" t="s">
        <v>150</v>
      </c>
      <c r="D6" s="6">
        <v>194.27700000000002</v>
      </c>
      <c r="E6" s="6">
        <v>228.22233333333335</v>
      </c>
      <c r="F6" s="6">
        <v>267.57249999999999</v>
      </c>
      <c r="G6" s="6">
        <v>434.74833333333328</v>
      </c>
      <c r="H6" s="6">
        <v>293.81866666666673</v>
      </c>
      <c r="I6" s="6">
        <v>479.41500000000002</v>
      </c>
      <c r="J6" s="6">
        <v>221.119</v>
      </c>
      <c r="K6" s="20"/>
      <c r="L6" s="6"/>
      <c r="M6" s="6"/>
      <c r="N6" s="6"/>
      <c r="O6" s="6"/>
      <c r="P6" s="6"/>
      <c r="Q6" s="6"/>
      <c r="R6" s="6"/>
      <c r="S6" s="6"/>
      <c r="T6" s="6"/>
      <c r="U6" s="6">
        <f>AVERAGE(D6:J6)</f>
        <v>302.73897619047619</v>
      </c>
      <c r="V6" s="6">
        <f>STDEV(D6:J6)/SQRT(7)</f>
        <v>41.956806470704407</v>
      </c>
    </row>
    <row r="7" spans="2:22" x14ac:dyDescent="0.3">
      <c r="C7" s="3" t="s">
        <v>149</v>
      </c>
      <c r="D7" s="6">
        <v>243.65949999999998</v>
      </c>
      <c r="E7" s="9">
        <v>135.06650000000002</v>
      </c>
      <c r="F7" s="6">
        <v>218.88049999999998</v>
      </c>
      <c r="G7" s="6">
        <v>214.82550000000001</v>
      </c>
      <c r="H7" s="6">
        <v>337.38900000000001</v>
      </c>
      <c r="I7" s="6">
        <v>336.13766666666669</v>
      </c>
      <c r="J7" s="9">
        <v>98.628</v>
      </c>
      <c r="K7" s="6">
        <v>155.66</v>
      </c>
      <c r="L7" s="6">
        <v>469.86149999999998</v>
      </c>
      <c r="M7" s="6">
        <v>421.36500000000001</v>
      </c>
      <c r="N7" s="6">
        <v>103.82666666666667</v>
      </c>
      <c r="O7" s="6">
        <v>797.01649999999995</v>
      </c>
      <c r="P7" s="6">
        <v>370.15600000000001</v>
      </c>
      <c r="Q7" s="6">
        <v>178.01400000000001</v>
      </c>
      <c r="R7" s="6">
        <v>277.82650000000001</v>
      </c>
      <c r="S7" s="6">
        <v>204.4205</v>
      </c>
      <c r="T7" s="6">
        <v>363.1806666666667</v>
      </c>
      <c r="U7" s="6">
        <f>AVERAGE(D7:T7)</f>
        <v>289.75964705882359</v>
      </c>
      <c r="V7" s="6">
        <f>STDEV(D7:T7)/SQRT(17)</f>
        <v>41.525655816683901</v>
      </c>
    </row>
    <row r="8" spans="2:22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2:22" x14ac:dyDescent="0.3">
      <c r="C9" s="34" t="s">
        <v>153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2:22" x14ac:dyDescent="0.3">
      <c r="C10" s="6"/>
      <c r="D10" s="6" t="s">
        <v>3</v>
      </c>
      <c r="E10" s="6" t="s">
        <v>4</v>
      </c>
      <c r="F10" s="6" t="s">
        <v>128</v>
      </c>
      <c r="G10" s="6" t="s">
        <v>65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50</v>
      </c>
      <c r="O10" s="6" t="s">
        <v>66</v>
      </c>
      <c r="P10" s="6" t="s">
        <v>67</v>
      </c>
      <c r="Q10" s="6" t="s">
        <v>68</v>
      </c>
      <c r="R10" s="6" t="s">
        <v>69</v>
      </c>
      <c r="S10" s="6" t="s">
        <v>70</v>
      </c>
      <c r="T10" s="6" t="s">
        <v>71</v>
      </c>
      <c r="U10" s="3" t="s">
        <v>1</v>
      </c>
      <c r="V10" s="3" t="s">
        <v>2</v>
      </c>
    </row>
    <row r="11" spans="2:22" x14ac:dyDescent="0.3">
      <c r="C11" s="3" t="s">
        <v>151</v>
      </c>
      <c r="D11" s="6">
        <v>102.14550000000001</v>
      </c>
      <c r="E11" s="6">
        <v>124.50975</v>
      </c>
      <c r="F11" s="6">
        <v>58.514800000000001</v>
      </c>
      <c r="G11" s="6">
        <v>61.160800000000009</v>
      </c>
      <c r="H11" s="6">
        <v>20.794</v>
      </c>
      <c r="I11" s="6">
        <v>76.851428571428571</v>
      </c>
      <c r="J11" s="6">
        <v>103.57600000000001</v>
      </c>
      <c r="K11" s="6">
        <v>72.970875000000007</v>
      </c>
      <c r="L11" s="6">
        <v>67.330833333333331</v>
      </c>
      <c r="M11" s="6">
        <v>179.08600000000001</v>
      </c>
      <c r="N11" s="6">
        <v>96.864538461538444</v>
      </c>
      <c r="O11" s="6">
        <v>93.737000000000009</v>
      </c>
      <c r="P11" s="6">
        <v>40.471875000000004</v>
      </c>
      <c r="Q11" s="6">
        <v>112.79645454545457</v>
      </c>
      <c r="R11" s="6">
        <v>98.138166666666663</v>
      </c>
      <c r="S11" s="6">
        <v>170.77783333333332</v>
      </c>
      <c r="T11" s="6"/>
      <c r="U11" s="6">
        <f>AVERAGE(D11:S11)</f>
        <v>92.482865931984676</v>
      </c>
      <c r="V11" s="6">
        <f>STDEV(D11:S11)/SQRT(16)</f>
        <v>10.522746938443033</v>
      </c>
    </row>
    <row r="12" spans="2:22" x14ac:dyDescent="0.3">
      <c r="C12" s="3" t="s">
        <v>150</v>
      </c>
      <c r="D12" s="6">
        <v>9.7957999999999998</v>
      </c>
      <c r="E12" s="6">
        <v>10.694800000000001</v>
      </c>
      <c r="F12" s="6">
        <v>19.320499999999999</v>
      </c>
      <c r="G12" s="6">
        <v>17.621400000000001</v>
      </c>
      <c r="H12" s="6">
        <v>29.453333333333333</v>
      </c>
      <c r="I12" s="6">
        <v>26.312333333333331</v>
      </c>
      <c r="J12" s="6">
        <v>7.0896666666666661</v>
      </c>
      <c r="K12" s="20"/>
      <c r="L12" s="6"/>
      <c r="M12" s="6"/>
      <c r="N12" s="6"/>
      <c r="O12" s="6"/>
      <c r="P12" s="6"/>
      <c r="Q12" s="6"/>
      <c r="R12" s="6"/>
      <c r="S12" s="6"/>
      <c r="T12" s="6"/>
      <c r="U12" s="6">
        <f>AVERAGE(D12:J12)</f>
        <v>17.183976190476187</v>
      </c>
      <c r="V12" s="6">
        <f>STDEV(D12:J12)/SQRT(7)</f>
        <v>3.2264153122510053</v>
      </c>
    </row>
    <row r="13" spans="2:22" x14ac:dyDescent="0.3">
      <c r="C13" s="3" t="s">
        <v>149</v>
      </c>
      <c r="D13" s="6">
        <v>20.359000000000002</v>
      </c>
      <c r="E13" s="9">
        <v>9.8046000000000006</v>
      </c>
      <c r="F13" s="6">
        <v>77.942125000000004</v>
      </c>
      <c r="G13" s="6">
        <v>31.055333333333337</v>
      </c>
      <c r="H13" s="6">
        <v>35.837499999999999</v>
      </c>
      <c r="I13" s="6">
        <v>70.568818181818173</v>
      </c>
      <c r="J13" s="9">
        <v>18.626666666666665</v>
      </c>
      <c r="K13" s="6">
        <v>47.886400000000002</v>
      </c>
      <c r="L13" s="6">
        <v>96.289625000000001</v>
      </c>
      <c r="M13" s="6">
        <v>25.829999999999995</v>
      </c>
      <c r="N13" s="6">
        <v>17.0502</v>
      </c>
      <c r="O13" s="6">
        <v>120.19275</v>
      </c>
      <c r="P13" s="6">
        <v>28.607999999999997</v>
      </c>
      <c r="Q13" s="6">
        <v>21.028285714285715</v>
      </c>
      <c r="R13" s="6">
        <v>84.582799999999992</v>
      </c>
      <c r="S13" s="6">
        <v>40.265000000000001</v>
      </c>
      <c r="T13" s="6">
        <v>36.848428571428578</v>
      </c>
      <c r="U13" s="6">
        <f>AVERAGE(D13:T13)</f>
        <v>46.045619556913671</v>
      </c>
      <c r="V13" s="6">
        <f>STDEV(D13:T13)/SQRT(17)</f>
        <v>7.7840354355196109</v>
      </c>
    </row>
    <row r="14" spans="2:22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2:22" ht="18" x14ac:dyDescent="0.3">
      <c r="C15" s="34" t="s">
        <v>152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2:22" x14ac:dyDescent="0.3">
      <c r="C16" s="6"/>
      <c r="D16" s="6" t="s">
        <v>3</v>
      </c>
      <c r="E16" s="6" t="s">
        <v>4</v>
      </c>
      <c r="F16" s="6" t="s">
        <v>128</v>
      </c>
      <c r="G16" s="6" t="s">
        <v>65</v>
      </c>
      <c r="H16" s="6" t="s">
        <v>7</v>
      </c>
      <c r="I16" s="6" t="s">
        <v>8</v>
      </c>
      <c r="J16" s="6" t="s">
        <v>9</v>
      </c>
      <c r="K16" s="6" t="s">
        <v>10</v>
      </c>
      <c r="L16" s="6" t="s">
        <v>11</v>
      </c>
      <c r="M16" s="6" t="s">
        <v>12</v>
      </c>
      <c r="N16" s="6" t="s">
        <v>50</v>
      </c>
      <c r="O16" s="6" t="s">
        <v>66</v>
      </c>
      <c r="P16" s="6" t="s">
        <v>67</v>
      </c>
      <c r="Q16" s="6" t="s">
        <v>68</v>
      </c>
      <c r="R16" s="6" t="s">
        <v>69</v>
      </c>
      <c r="S16" s="6" t="s">
        <v>70</v>
      </c>
      <c r="T16" s="6" t="s">
        <v>71</v>
      </c>
      <c r="U16" s="3" t="s">
        <v>1</v>
      </c>
      <c r="V16" s="3" t="s">
        <v>2</v>
      </c>
    </row>
    <row r="17" spans="2:22" x14ac:dyDescent="0.3">
      <c r="C17" s="3" t="s">
        <v>151</v>
      </c>
      <c r="D17" s="6">
        <f t="shared" ref="D17:S17" si="0">D11/D5</f>
        <v>0.22291073357556718</v>
      </c>
      <c r="E17" s="6">
        <f t="shared" si="0"/>
        <v>0.39115304143489038</v>
      </c>
      <c r="F17" s="6">
        <f t="shared" si="0"/>
        <v>0.1196908053665192</v>
      </c>
      <c r="G17" s="6">
        <f t="shared" si="0"/>
        <v>0.15350424833429827</v>
      </c>
      <c r="H17" s="6">
        <f t="shared" si="0"/>
        <v>0.13367705105622485</v>
      </c>
      <c r="I17" s="6">
        <f t="shared" si="0"/>
        <v>0.24103673215915522</v>
      </c>
      <c r="J17" s="6">
        <f t="shared" si="0"/>
        <v>0.32251696253141066</v>
      </c>
      <c r="K17" s="6">
        <f t="shared" si="0"/>
        <v>0.35373415236353184</v>
      </c>
      <c r="L17" s="6">
        <f t="shared" si="0"/>
        <v>0.16993638086007828</v>
      </c>
      <c r="M17" s="6">
        <f t="shared" si="0"/>
        <v>0.99464040744011428</v>
      </c>
      <c r="N17" s="6">
        <f t="shared" si="0"/>
        <v>0.3035677995704571</v>
      </c>
      <c r="O17" s="6">
        <f t="shared" si="0"/>
        <v>0.31291560956068903</v>
      </c>
      <c r="P17" s="6">
        <f t="shared" si="0"/>
        <v>0.12766186471686689</v>
      </c>
      <c r="Q17" s="6">
        <f t="shared" si="0"/>
        <v>0.54110697534458074</v>
      </c>
      <c r="R17" s="6">
        <f t="shared" si="0"/>
        <v>0.28331860995954439</v>
      </c>
      <c r="S17" s="6">
        <f t="shared" si="0"/>
        <v>0.41550571110656942</v>
      </c>
      <c r="T17" s="6"/>
      <c r="U17" s="6">
        <f>AVERAGE(D17:S17)</f>
        <v>0.3179298178362811</v>
      </c>
      <c r="V17" s="6">
        <f>STDEV(D17:S17)/SQRT(16)</f>
        <v>5.3955575066307104E-2</v>
      </c>
    </row>
    <row r="18" spans="2:22" x14ac:dyDescent="0.3">
      <c r="C18" s="3" t="s">
        <v>150</v>
      </c>
      <c r="D18" s="6">
        <f t="shared" ref="D18:J19" si="1">D12/D6</f>
        <v>5.0421820390473389E-2</v>
      </c>
      <c r="E18" s="6">
        <f t="shared" si="1"/>
        <v>4.6861320904907057E-2</v>
      </c>
      <c r="F18" s="6">
        <f t="shared" si="1"/>
        <v>7.2206598211699627E-2</v>
      </c>
      <c r="G18" s="6">
        <f t="shared" si="1"/>
        <v>4.0532415305406584E-2</v>
      </c>
      <c r="H18" s="6">
        <f t="shared" si="1"/>
        <v>0.10024323392205621</v>
      </c>
      <c r="I18" s="6">
        <f t="shared" si="1"/>
        <v>5.4884251292373683E-2</v>
      </c>
      <c r="J18" s="6">
        <f t="shared" si="1"/>
        <v>3.2062675150786077E-2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>
        <f>AVERAGE(D18:J18)</f>
        <v>5.6744616453957515E-2</v>
      </c>
      <c r="V18" s="6">
        <f>STDEV(D18:J18)/SQRT(7)</f>
        <v>8.6524900539172271E-3</v>
      </c>
    </row>
    <row r="19" spans="2:22" x14ac:dyDescent="0.3">
      <c r="C19" s="3" t="s">
        <v>149</v>
      </c>
      <c r="D19" s="6">
        <f t="shared" si="1"/>
        <v>8.3555125082338283E-2</v>
      </c>
      <c r="E19" s="6">
        <f t="shared" si="1"/>
        <v>7.2590908922641806E-2</v>
      </c>
      <c r="F19" s="6">
        <f t="shared" si="1"/>
        <v>0.3560944213851851</v>
      </c>
      <c r="G19" s="6">
        <f t="shared" si="1"/>
        <v>0.14456074038386196</v>
      </c>
      <c r="H19" s="6">
        <f t="shared" si="1"/>
        <v>0.10622011980236462</v>
      </c>
      <c r="I19" s="6">
        <f t="shared" si="1"/>
        <v>0.20994022741223536</v>
      </c>
      <c r="J19" s="6">
        <f t="shared" si="1"/>
        <v>0.18885779562260885</v>
      </c>
      <c r="K19" s="6">
        <f t="shared" ref="K19:T19" si="2">K13/K7</f>
        <v>0.30763458820506234</v>
      </c>
      <c r="L19" s="6">
        <f t="shared" si="2"/>
        <v>0.20493193206934385</v>
      </c>
      <c r="M19" s="6">
        <f t="shared" si="2"/>
        <v>6.1300772489409405E-2</v>
      </c>
      <c r="N19" s="6">
        <f t="shared" si="2"/>
        <v>0.16421792731475537</v>
      </c>
      <c r="O19" s="6">
        <f t="shared" si="2"/>
        <v>0.15080333970501239</v>
      </c>
      <c r="P19" s="6">
        <f t="shared" si="2"/>
        <v>7.7286333329731241E-2</v>
      </c>
      <c r="Q19" s="6">
        <f t="shared" si="2"/>
        <v>0.11812714569801092</v>
      </c>
      <c r="R19" s="6">
        <f t="shared" si="2"/>
        <v>0.30444468040305728</v>
      </c>
      <c r="S19" s="6">
        <f t="shared" si="2"/>
        <v>0.19697143877448689</v>
      </c>
      <c r="T19" s="6">
        <f t="shared" si="2"/>
        <v>0.1014603252690449</v>
      </c>
      <c r="U19" s="6">
        <f>AVERAGE(D19:T19)</f>
        <v>0.16758810716877356</v>
      </c>
      <c r="V19" s="6">
        <f>STDEV(D19:T19)/SQRT(17)</f>
        <v>2.1465385615465071E-2</v>
      </c>
    </row>
    <row r="20" spans="2:22" x14ac:dyDescent="0.3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2:22" x14ac:dyDescent="0.3">
      <c r="B21" s="2" t="s">
        <v>241</v>
      </c>
      <c r="C21" s="34" t="s">
        <v>160</v>
      </c>
      <c r="D21" s="34"/>
      <c r="E21" s="34"/>
      <c r="F21" s="34"/>
      <c r="G21" s="34"/>
      <c r="H21" s="34"/>
      <c r="I21" s="34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2:22" x14ac:dyDescent="0.3">
      <c r="C22" s="34"/>
      <c r="D22" s="77" t="s">
        <v>3</v>
      </c>
      <c r="E22" s="77"/>
      <c r="F22" s="77" t="s">
        <v>4</v>
      </c>
      <c r="G22" s="77"/>
      <c r="H22" s="77" t="s">
        <v>5</v>
      </c>
      <c r="I22" s="7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2:22" x14ac:dyDescent="0.3">
      <c r="C23" s="34"/>
      <c r="D23" s="6" t="s">
        <v>159</v>
      </c>
      <c r="E23" s="6" t="s">
        <v>158</v>
      </c>
      <c r="F23" s="6" t="s">
        <v>159</v>
      </c>
      <c r="G23" s="6" t="s">
        <v>158</v>
      </c>
      <c r="H23" s="6" t="s">
        <v>159</v>
      </c>
      <c r="I23" s="6" t="s">
        <v>158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2:22" x14ac:dyDescent="0.3">
      <c r="C24" s="6" t="s">
        <v>34</v>
      </c>
      <c r="D24" s="6">
        <v>15366.803</v>
      </c>
      <c r="E24" s="6">
        <v>95.484999999999999</v>
      </c>
      <c r="F24" s="6">
        <v>16095.489</v>
      </c>
      <c r="G24" s="6">
        <v>663.06200000000001</v>
      </c>
      <c r="H24" s="6">
        <v>21986.196</v>
      </c>
      <c r="I24" s="6">
        <v>1121.317</v>
      </c>
    </row>
    <row r="25" spans="2:22" x14ac:dyDescent="0.3">
      <c r="C25" s="6" t="s">
        <v>156</v>
      </c>
      <c r="D25" s="6">
        <v>18777.902999999998</v>
      </c>
      <c r="E25" s="6">
        <v>16560.075000000001</v>
      </c>
      <c r="F25" s="6">
        <v>36390.957000000002</v>
      </c>
      <c r="G25" s="6">
        <v>21931.146000000001</v>
      </c>
      <c r="H25" s="6">
        <v>8606.0040000000008</v>
      </c>
      <c r="I25" s="6">
        <v>9802.3169999999991</v>
      </c>
    </row>
    <row r="26" spans="2:22" x14ac:dyDescent="0.3">
      <c r="C26" s="6" t="s">
        <v>155</v>
      </c>
      <c r="D26" s="6">
        <v>19815.781999999999</v>
      </c>
      <c r="E26" s="6">
        <v>15263.710999999999</v>
      </c>
      <c r="F26" s="6">
        <v>20260.953000000001</v>
      </c>
      <c r="G26" s="6">
        <v>22467.288</v>
      </c>
      <c r="H26" s="6">
        <v>17441.710999999999</v>
      </c>
      <c r="I26" s="6">
        <v>14969.094999999999</v>
      </c>
    </row>
    <row r="28" spans="2:22" x14ac:dyDescent="0.3">
      <c r="C28" s="34" t="s">
        <v>157</v>
      </c>
      <c r="D28" s="34"/>
      <c r="E28" s="34"/>
      <c r="F28" s="34"/>
      <c r="G28" s="34"/>
      <c r="H28" s="34"/>
    </row>
    <row r="29" spans="2:22" x14ac:dyDescent="0.3">
      <c r="C29" s="6"/>
      <c r="D29" s="6" t="s">
        <v>3</v>
      </c>
      <c r="E29" s="6" t="s">
        <v>4</v>
      </c>
      <c r="F29" s="6" t="s">
        <v>5</v>
      </c>
      <c r="G29" s="3" t="s">
        <v>1</v>
      </c>
      <c r="H29" s="3" t="s">
        <v>2</v>
      </c>
    </row>
    <row r="30" spans="2:22" x14ac:dyDescent="0.3">
      <c r="C30" s="6" t="s">
        <v>34</v>
      </c>
      <c r="D30" s="7">
        <f>E24/D24</f>
        <v>6.2137192752454752E-3</v>
      </c>
      <c r="E30" s="7">
        <f>G24/F24</f>
        <v>4.1195517576384288E-2</v>
      </c>
      <c r="F30" s="7">
        <f>I24/H24</f>
        <v>5.1000955326696809E-2</v>
      </c>
      <c r="G30" s="7">
        <f>AVERAGE(D30,E30,F30)</f>
        <v>3.2803397392775525E-2</v>
      </c>
      <c r="H30" s="7">
        <f>STDEV(D30,E30,F30)/SQRT(3)</f>
        <v>1.3592827632789852E-2</v>
      </c>
      <c r="I30" s="21"/>
    </row>
    <row r="31" spans="2:22" x14ac:dyDescent="0.3">
      <c r="C31" s="6" t="s">
        <v>156</v>
      </c>
      <c r="D31" s="7">
        <f>E25/D25</f>
        <v>0.88189160419030821</v>
      </c>
      <c r="E31" s="7">
        <f>G25/F25</f>
        <v>0.60265373070568051</v>
      </c>
      <c r="F31" s="7">
        <f>I25/H25</f>
        <v>1.1390091150317845</v>
      </c>
      <c r="G31" s="7">
        <f>AVERAGE(D31,E31,F31)</f>
        <v>0.87451814997592436</v>
      </c>
      <c r="H31" s="7">
        <f>STDEV(D31,E31,F31)/SQRT(3)</f>
        <v>0.15487634900589731</v>
      </c>
    </row>
    <row r="32" spans="2:22" x14ac:dyDescent="0.3">
      <c r="C32" s="6" t="s">
        <v>155</v>
      </c>
      <c r="D32" s="7">
        <f>E26/D26</f>
        <v>0.77028052690527171</v>
      </c>
      <c r="E32" s="7">
        <f>G26/F26</f>
        <v>1.1088959142247652</v>
      </c>
      <c r="F32" s="7">
        <f>I26/H26</f>
        <v>0.85823546783913573</v>
      </c>
      <c r="G32" s="7">
        <f>AVERAGE(D32,E32,F32)</f>
        <v>0.91247063632305758</v>
      </c>
      <c r="H32" s="7">
        <f>STDEV(D32,E32,F32)/SQRT(3)</f>
        <v>0.1014415845987932</v>
      </c>
    </row>
    <row r="34" spans="2:19" x14ac:dyDescent="0.3">
      <c r="B34" s="2" t="s">
        <v>242</v>
      </c>
      <c r="C34" s="77" t="s">
        <v>165</v>
      </c>
      <c r="D34" s="77"/>
      <c r="E34" s="77"/>
      <c r="F34" s="77"/>
      <c r="G34" s="77"/>
      <c r="H34" s="77"/>
      <c r="I34" s="77"/>
      <c r="J34" s="24"/>
      <c r="K34" s="78" t="s">
        <v>163</v>
      </c>
      <c r="L34" s="78"/>
      <c r="M34" s="78"/>
      <c r="N34" s="78"/>
      <c r="O34" s="78"/>
      <c r="P34" s="78"/>
      <c r="Q34" s="78"/>
      <c r="R34" s="78"/>
      <c r="S34" s="78"/>
    </row>
    <row r="35" spans="2:19" x14ac:dyDescent="0.3">
      <c r="C35" s="19"/>
      <c r="D35" s="19" t="s">
        <v>3</v>
      </c>
      <c r="E35" s="19" t="s">
        <v>4</v>
      </c>
      <c r="F35" s="19" t="s">
        <v>128</v>
      </c>
      <c r="G35" s="19" t="s">
        <v>65</v>
      </c>
      <c r="H35" s="19" t="s">
        <v>7</v>
      </c>
      <c r="I35" s="19" t="s">
        <v>8</v>
      </c>
      <c r="J35" s="13"/>
      <c r="K35" s="19"/>
      <c r="L35" s="19" t="s">
        <v>3</v>
      </c>
      <c r="M35" s="19" t="s">
        <v>4</v>
      </c>
      <c r="N35" s="19" t="s">
        <v>128</v>
      </c>
      <c r="O35" s="19" t="s">
        <v>65</v>
      </c>
      <c r="P35" s="19" t="s">
        <v>7</v>
      </c>
      <c r="Q35" s="19" t="s">
        <v>8</v>
      </c>
      <c r="R35" s="11" t="s">
        <v>1</v>
      </c>
      <c r="S35" s="11" t="s">
        <v>2</v>
      </c>
    </row>
    <row r="36" spans="2:19" x14ac:dyDescent="0.3">
      <c r="C36" s="23" t="s">
        <v>164</v>
      </c>
      <c r="D36" s="19">
        <v>36031.216999999997</v>
      </c>
      <c r="E36" s="19">
        <v>39834.945</v>
      </c>
      <c r="F36" s="19">
        <v>36180.701999999997</v>
      </c>
      <c r="G36" s="19">
        <v>35175.915000000001</v>
      </c>
      <c r="H36" s="19">
        <v>34675.894</v>
      </c>
      <c r="I36" s="19">
        <v>36160.358999999997</v>
      </c>
      <c r="J36" s="13"/>
      <c r="K36" s="19" t="s">
        <v>162</v>
      </c>
      <c r="L36" s="19">
        <f>D37/D$36</f>
        <v>1.3765520048906481</v>
      </c>
      <c r="M36" s="19">
        <f>E37/E$36</f>
        <v>0.9100201343318034</v>
      </c>
      <c r="N36" s="19">
        <f>F37/F$36</f>
        <v>1.1853474263711079</v>
      </c>
      <c r="O36" s="19">
        <f>G37/G$36</f>
        <v>1.454434547047319</v>
      </c>
      <c r="P36" s="19">
        <f>H37/H$36</f>
        <v>1.3894639025024127</v>
      </c>
      <c r="Q36" s="19">
        <f>I37/I$36</f>
        <v>1.3383622657064884</v>
      </c>
      <c r="R36" s="19">
        <f>AVERAGE(L36:Q36)</f>
        <v>1.2756967134749633</v>
      </c>
      <c r="S36" s="19">
        <f>STDEV(L36:Q36)/SQRT(6)</f>
        <v>8.1827318565051127E-2</v>
      </c>
    </row>
    <row r="37" spans="2:19" x14ac:dyDescent="0.3">
      <c r="C37" s="19" t="s">
        <v>162</v>
      </c>
      <c r="D37" s="19">
        <v>49598.843999999997</v>
      </c>
      <c r="E37" s="19">
        <v>36250.601999999999</v>
      </c>
      <c r="F37" s="19">
        <v>42886.701999999997</v>
      </c>
      <c r="G37" s="19">
        <v>51161.065999999999</v>
      </c>
      <c r="H37" s="19">
        <v>48180.902999999998</v>
      </c>
      <c r="I37" s="19">
        <v>48395.66</v>
      </c>
      <c r="J37" s="13"/>
      <c r="K37" s="19" t="s">
        <v>161</v>
      </c>
      <c r="L37" s="19">
        <f>D38/D$36</f>
        <v>0.57190596698412943</v>
      </c>
      <c r="M37" s="19">
        <f>E38/E$36</f>
        <v>0.91443299344331963</v>
      </c>
      <c r="N37" s="19">
        <f>F38/F$36</f>
        <v>0.64194567037422323</v>
      </c>
      <c r="O37" s="19">
        <f>G38/G$36</f>
        <v>0.78140344039380349</v>
      </c>
      <c r="P37" s="19">
        <f>H38/H$36</f>
        <v>0.75255683386274042</v>
      </c>
      <c r="Q37" s="19">
        <f>I38/I$36</f>
        <v>0.53017496314126755</v>
      </c>
      <c r="R37" s="19">
        <f>AVERAGE(L37:Q37)</f>
        <v>0.69873664469991381</v>
      </c>
      <c r="S37" s="19">
        <f>STDEV(L37:Q37)/SQRT(6)</f>
        <v>5.8872631671442771E-2</v>
      </c>
    </row>
    <row r="38" spans="2:19" x14ac:dyDescent="0.3">
      <c r="C38" s="19" t="s">
        <v>161</v>
      </c>
      <c r="D38" s="19">
        <v>20606.468000000001</v>
      </c>
      <c r="E38" s="19">
        <v>36426.387999999999</v>
      </c>
      <c r="F38" s="19">
        <v>23226.044999999998</v>
      </c>
      <c r="G38" s="19">
        <v>27486.580999999998</v>
      </c>
      <c r="H38" s="19">
        <v>26095.580999999998</v>
      </c>
      <c r="I38" s="19">
        <v>19171.316999999999</v>
      </c>
      <c r="J38" s="13"/>
      <c r="K38" s="13"/>
    </row>
    <row r="39" spans="2:19" x14ac:dyDescent="0.3">
      <c r="C39" s="13"/>
      <c r="D39" s="13"/>
      <c r="E39" s="13"/>
      <c r="F39" s="13"/>
      <c r="G39" s="13"/>
      <c r="H39" s="13"/>
      <c r="I39" s="13"/>
      <c r="J39" s="13"/>
      <c r="K39" s="13"/>
    </row>
    <row r="40" spans="2:19" x14ac:dyDescent="0.3">
      <c r="B40" s="2" t="s">
        <v>243</v>
      </c>
      <c r="C40" s="63" t="s">
        <v>217</v>
      </c>
      <c r="D40" s="34" t="s">
        <v>3</v>
      </c>
      <c r="E40" s="34"/>
      <c r="F40" s="34" t="s">
        <v>4</v>
      </c>
      <c r="G40" s="34"/>
      <c r="H40" s="34" t="s">
        <v>5</v>
      </c>
      <c r="I40" s="34"/>
      <c r="J40" s="34" t="s">
        <v>6</v>
      </c>
      <c r="K40" s="34"/>
    </row>
    <row r="41" spans="2:19" x14ac:dyDescent="0.3">
      <c r="C41" s="64"/>
      <c r="D41" s="3" t="s">
        <v>159</v>
      </c>
      <c r="E41" s="3" t="s">
        <v>158</v>
      </c>
      <c r="F41" s="3" t="s">
        <v>159</v>
      </c>
      <c r="G41" s="3" t="s">
        <v>158</v>
      </c>
      <c r="H41" s="3" t="s">
        <v>159</v>
      </c>
      <c r="I41" s="3" t="s">
        <v>158</v>
      </c>
      <c r="J41" s="3" t="s">
        <v>159</v>
      </c>
      <c r="K41" s="3" t="s">
        <v>158</v>
      </c>
    </row>
    <row r="42" spans="2:19" x14ac:dyDescent="0.3">
      <c r="C42" s="3" t="s">
        <v>218</v>
      </c>
      <c r="D42" s="7">
        <v>11387.598</v>
      </c>
      <c r="E42" s="7">
        <v>5128.7700000000004</v>
      </c>
      <c r="F42" s="7">
        <v>7456.0619999999999</v>
      </c>
      <c r="G42" s="7">
        <v>6213.3549999999996</v>
      </c>
      <c r="H42" s="7">
        <v>8243.77</v>
      </c>
      <c r="I42" s="7">
        <v>7503.1840000000002</v>
      </c>
      <c r="J42" s="7">
        <v>7927.6980000000003</v>
      </c>
      <c r="K42" s="7">
        <v>6695.3050000000003</v>
      </c>
    </row>
    <row r="43" spans="2:19" x14ac:dyDescent="0.3">
      <c r="C43" s="3" t="s">
        <v>219</v>
      </c>
      <c r="D43" s="7">
        <v>11775.477000000001</v>
      </c>
      <c r="E43" s="7">
        <v>4687.0619999999999</v>
      </c>
      <c r="F43" s="7">
        <v>8571.82</v>
      </c>
      <c r="G43" s="7">
        <v>6725.4769999999999</v>
      </c>
      <c r="H43" s="7">
        <v>8972.9619999999995</v>
      </c>
      <c r="I43" s="7">
        <v>10133.598</v>
      </c>
      <c r="J43" s="7">
        <v>11769.477000000001</v>
      </c>
      <c r="K43" s="7">
        <v>7757.0119999999997</v>
      </c>
    </row>
    <row r="44" spans="2:19" x14ac:dyDescent="0.3">
      <c r="C44" s="3" t="s">
        <v>220</v>
      </c>
      <c r="D44" s="7">
        <v>13169.527</v>
      </c>
      <c r="E44" s="7">
        <v>316.50599999999997</v>
      </c>
      <c r="F44" s="7">
        <v>14045.425999999999</v>
      </c>
      <c r="G44" s="7">
        <v>2054.2130000000002</v>
      </c>
      <c r="H44" s="7">
        <v>14894.669</v>
      </c>
      <c r="I44" s="7">
        <v>578.09199999999998</v>
      </c>
      <c r="J44" s="7">
        <v>13274.305</v>
      </c>
      <c r="K44" s="7">
        <v>717.16300000000001</v>
      </c>
    </row>
    <row r="45" spans="2:19" x14ac:dyDescent="0.3">
      <c r="C45" s="8"/>
      <c r="D45" s="8"/>
      <c r="E45" s="8"/>
      <c r="F45" s="8"/>
      <c r="G45" s="8"/>
      <c r="H45" s="8"/>
      <c r="I45" s="8"/>
      <c r="J45" s="8"/>
      <c r="K45" s="8"/>
    </row>
    <row r="46" spans="2:19" x14ac:dyDescent="0.3">
      <c r="C46" s="34" t="s">
        <v>216</v>
      </c>
      <c r="D46" s="34"/>
      <c r="E46" s="34"/>
      <c r="F46" s="34"/>
      <c r="G46" s="34"/>
      <c r="H46" s="34"/>
      <c r="I46" s="34"/>
      <c r="J46" s="8"/>
      <c r="K46" s="8"/>
    </row>
    <row r="47" spans="2:19" x14ac:dyDescent="0.3">
      <c r="C47" s="6"/>
      <c r="D47" s="3" t="s">
        <v>215</v>
      </c>
      <c r="E47" s="3" t="s">
        <v>214</v>
      </c>
      <c r="F47" s="3" t="s">
        <v>213</v>
      </c>
      <c r="G47" s="3" t="s">
        <v>212</v>
      </c>
      <c r="H47" s="3" t="s">
        <v>211</v>
      </c>
      <c r="I47" s="3" t="s">
        <v>210</v>
      </c>
      <c r="J47" s="8"/>
      <c r="K47" s="8"/>
    </row>
    <row r="48" spans="2:19" x14ac:dyDescent="0.3">
      <c r="C48" s="3" t="s">
        <v>218</v>
      </c>
      <c r="D48" s="7">
        <v>1</v>
      </c>
      <c r="E48" s="7">
        <v>1</v>
      </c>
      <c r="F48" s="7">
        <v>1</v>
      </c>
      <c r="G48" s="7">
        <v>1</v>
      </c>
      <c r="H48" s="3">
        <f>AVERAGE(D48:G48)</f>
        <v>1</v>
      </c>
      <c r="I48" s="3">
        <f>STDEV(D48:G48)/SQRT(4)</f>
        <v>0</v>
      </c>
      <c r="J48" s="8"/>
      <c r="K48" s="8"/>
    </row>
    <row r="49" spans="2:11" x14ac:dyDescent="0.3">
      <c r="C49" s="3" t="s">
        <v>219</v>
      </c>
      <c r="D49" s="7">
        <v>0.88377374154701893</v>
      </c>
      <c r="E49" s="7">
        <v>0.94152832971529099</v>
      </c>
      <c r="F49" s="7">
        <v>1.2408180802479005</v>
      </c>
      <c r="G49" s="7">
        <v>0.78039419573855451</v>
      </c>
      <c r="H49" s="3">
        <f>AVERAGE(D49:G49)</f>
        <v>0.96162858681219121</v>
      </c>
      <c r="I49" s="3">
        <f>STDEV(D49:G49)/SQRT(4)</f>
        <v>9.8850929442328081E-2</v>
      </c>
      <c r="J49" s="8"/>
      <c r="K49" s="8"/>
    </row>
    <row r="50" spans="2:11" x14ac:dyDescent="0.3">
      <c r="C50" s="3" t="s">
        <v>220</v>
      </c>
      <c r="D50" s="7">
        <v>5.3361825002727507E-2</v>
      </c>
      <c r="E50" s="7">
        <v>0.1755067807876376</v>
      </c>
      <c r="F50" s="7">
        <v>4.2642864727191095E-2</v>
      </c>
      <c r="G50" s="7">
        <v>6.3970952180745985E-2</v>
      </c>
      <c r="H50" s="3">
        <f>AVERAGE(D50:G50)</f>
        <v>8.3870605674575549E-2</v>
      </c>
      <c r="I50" s="3">
        <f>STDEV(D50:G50)/SQRT(4)</f>
        <v>3.0854088222138164E-2</v>
      </c>
      <c r="J50" s="8"/>
      <c r="K50" s="8"/>
    </row>
    <row r="52" spans="2:11" x14ac:dyDescent="0.3">
      <c r="B52" s="2" t="s">
        <v>244</v>
      </c>
      <c r="C52" s="3" t="s">
        <v>217</v>
      </c>
      <c r="D52" s="34" t="s">
        <v>3</v>
      </c>
      <c r="E52" s="34"/>
      <c r="F52" s="34" t="s">
        <v>4</v>
      </c>
      <c r="G52" s="34"/>
      <c r="H52" s="34" t="s">
        <v>5</v>
      </c>
      <c r="I52" s="34"/>
    </row>
    <row r="53" spans="2:11" x14ac:dyDescent="0.3">
      <c r="C53" s="6" t="s">
        <v>224</v>
      </c>
      <c r="D53" s="6" t="s">
        <v>159</v>
      </c>
      <c r="E53" s="6" t="s">
        <v>158</v>
      </c>
      <c r="F53" s="6" t="s">
        <v>159</v>
      </c>
      <c r="G53" s="6" t="s">
        <v>158</v>
      </c>
      <c r="H53" s="6" t="s">
        <v>159</v>
      </c>
      <c r="I53" s="6" t="s">
        <v>158</v>
      </c>
    </row>
    <row r="54" spans="2:11" x14ac:dyDescent="0.3">
      <c r="C54" s="6" t="s">
        <v>222</v>
      </c>
      <c r="D54" s="6">
        <v>13578.933000000001</v>
      </c>
      <c r="E54" s="6">
        <v>303.16200000000003</v>
      </c>
      <c r="F54" s="6">
        <v>13242.174999999999</v>
      </c>
      <c r="G54" s="6">
        <v>371.09199999999998</v>
      </c>
      <c r="H54" s="6">
        <v>16002.368</v>
      </c>
      <c r="I54" s="6">
        <v>491.50599999999997</v>
      </c>
    </row>
    <row r="55" spans="2:11" x14ac:dyDescent="0.3">
      <c r="C55" s="6" t="s">
        <v>221</v>
      </c>
      <c r="D55" s="6">
        <v>13578.933000000001</v>
      </c>
      <c r="E55" s="6">
        <v>344.74900000000002</v>
      </c>
      <c r="F55" s="6">
        <v>13242.174999999999</v>
      </c>
      <c r="G55" s="6">
        <v>537.82000000000005</v>
      </c>
      <c r="H55" s="6">
        <v>16002.368</v>
      </c>
      <c r="I55" s="6">
        <v>656.62699999999995</v>
      </c>
    </row>
    <row r="56" spans="2:11" x14ac:dyDescent="0.3">
      <c r="C56" s="8"/>
      <c r="D56" s="8"/>
      <c r="E56" s="8"/>
      <c r="F56" s="8"/>
      <c r="G56" s="8"/>
      <c r="H56" s="8"/>
      <c r="I56" s="8"/>
    </row>
    <row r="57" spans="2:11" x14ac:dyDescent="0.3">
      <c r="C57" s="3" t="s">
        <v>223</v>
      </c>
      <c r="D57" s="3" t="s">
        <v>3</v>
      </c>
      <c r="E57" s="3" t="s">
        <v>4</v>
      </c>
      <c r="F57" s="3" t="s">
        <v>5</v>
      </c>
      <c r="G57" s="3" t="s">
        <v>1</v>
      </c>
      <c r="H57" s="3" t="s">
        <v>2</v>
      </c>
      <c r="I57" s="8"/>
    </row>
    <row r="58" spans="2:11" x14ac:dyDescent="0.3">
      <c r="C58" s="6" t="s">
        <v>222</v>
      </c>
      <c r="D58" s="6">
        <f>E54/D54</f>
        <v>2.2325907344855449E-2</v>
      </c>
      <c r="E58" s="6">
        <f>G54/F54</f>
        <v>2.8023493119521528E-2</v>
      </c>
      <c r="F58" s="6">
        <f>I54/H54</f>
        <v>3.0714579242272142E-2</v>
      </c>
      <c r="G58" s="3">
        <f>AVERAGE(D58:F58)</f>
        <v>2.702132656888304E-2</v>
      </c>
      <c r="H58" s="3">
        <f>STDEV(D58:F58)/SQRT(3)</f>
        <v>2.4729002808471096E-3</v>
      </c>
      <c r="I58" s="8"/>
    </row>
    <row r="59" spans="2:11" x14ac:dyDescent="0.3">
      <c r="C59" s="6" t="s">
        <v>221</v>
      </c>
      <c r="D59" s="6">
        <f>E55/D55</f>
        <v>2.5388519112657822E-2</v>
      </c>
      <c r="E59" s="6">
        <f>G55/F55</f>
        <v>4.061417403107874E-2</v>
      </c>
      <c r="F59" s="6">
        <f>I55/H55</f>
        <v>4.1033114599039341E-2</v>
      </c>
      <c r="G59" s="3">
        <f>AVERAGE(D59:F59)</f>
        <v>3.5678602580925305E-2</v>
      </c>
      <c r="H59" s="3">
        <f>STDEV(D59:F59)/SQRT(3)</f>
        <v>5.1464628998243228E-3</v>
      </c>
      <c r="I59" s="8"/>
    </row>
    <row r="60" spans="2:11" x14ac:dyDescent="0.3">
      <c r="I60" s="8"/>
    </row>
    <row r="61" spans="2:11" x14ac:dyDescent="0.3">
      <c r="I61" s="8"/>
    </row>
  </sheetData>
  <mergeCells count="20">
    <mergeCell ref="D52:E52"/>
    <mergeCell ref="F52:G52"/>
    <mergeCell ref="H52:I52"/>
    <mergeCell ref="K34:S34"/>
    <mergeCell ref="C34:I34"/>
    <mergeCell ref="C46:I46"/>
    <mergeCell ref="D40:E40"/>
    <mergeCell ref="F40:G40"/>
    <mergeCell ref="H40:I40"/>
    <mergeCell ref="J40:K40"/>
    <mergeCell ref="C40:C41"/>
    <mergeCell ref="C3:V3"/>
    <mergeCell ref="C9:V9"/>
    <mergeCell ref="C15:V15"/>
    <mergeCell ref="C28:H28"/>
    <mergeCell ref="C21:I21"/>
    <mergeCell ref="D22:E22"/>
    <mergeCell ref="F22:G22"/>
    <mergeCell ref="H22:I22"/>
    <mergeCell ref="C22:C2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86EC-2FAC-431B-BB9D-BD3150F6351E}">
  <dimension ref="B2:BV222"/>
  <sheetViews>
    <sheetView zoomScale="55" zoomScaleNormal="55" workbookViewId="0">
      <selection activeCell="B2" sqref="B2"/>
    </sheetView>
  </sheetViews>
  <sheetFormatPr defaultColWidth="9.625" defaultRowHeight="16.5" x14ac:dyDescent="0.3"/>
  <cols>
    <col min="1" max="1" width="9.625" style="8"/>
    <col min="2" max="2" width="9.625" style="14"/>
    <col min="3" max="16384" width="9.625" style="8"/>
  </cols>
  <sheetData>
    <row r="2" spans="2:62" ht="20.25" x14ac:dyDescent="0.3">
      <c r="B2" s="14" t="s">
        <v>245</v>
      </c>
      <c r="C2" s="79" t="s">
        <v>172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V2" s="79" t="s">
        <v>171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Q2" s="80" t="s">
        <v>170</v>
      </c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2:62" x14ac:dyDescent="0.3">
      <c r="C3" s="6" t="s">
        <v>166</v>
      </c>
      <c r="D3" s="9" t="s">
        <v>3</v>
      </c>
      <c r="E3" s="19" t="s">
        <v>4</v>
      </c>
      <c r="F3" s="9" t="s">
        <v>128</v>
      </c>
      <c r="G3" s="19" t="s">
        <v>65</v>
      </c>
      <c r="H3" s="9" t="s">
        <v>7</v>
      </c>
      <c r="I3" s="19" t="s">
        <v>8</v>
      </c>
      <c r="J3" s="9" t="s">
        <v>9</v>
      </c>
      <c r="K3" s="19" t="s">
        <v>10</v>
      </c>
      <c r="L3" s="9" t="s">
        <v>11</v>
      </c>
      <c r="M3" s="19" t="s">
        <v>12</v>
      </c>
      <c r="N3" s="9" t="s">
        <v>50</v>
      </c>
      <c r="O3" s="19" t="s">
        <v>66</v>
      </c>
      <c r="P3" s="9" t="s">
        <v>67</v>
      </c>
      <c r="Q3" s="19" t="s">
        <v>68</v>
      </c>
      <c r="R3" s="9" t="s">
        <v>69</v>
      </c>
      <c r="S3" s="19" t="s">
        <v>70</v>
      </c>
      <c r="T3" s="9" t="s">
        <v>71</v>
      </c>
      <c r="V3" s="6" t="s">
        <v>166</v>
      </c>
      <c r="W3" s="9" t="s">
        <v>3</v>
      </c>
      <c r="X3" s="19" t="s">
        <v>4</v>
      </c>
      <c r="Y3" s="9" t="s">
        <v>128</v>
      </c>
      <c r="Z3" s="19" t="s">
        <v>65</v>
      </c>
      <c r="AA3" s="9" t="s">
        <v>7</v>
      </c>
      <c r="AB3" s="19" t="s">
        <v>8</v>
      </c>
      <c r="AC3" s="9" t="s">
        <v>9</v>
      </c>
      <c r="AD3" s="19" t="s">
        <v>10</v>
      </c>
      <c r="AE3" s="9" t="s">
        <v>11</v>
      </c>
      <c r="AF3" s="19" t="s">
        <v>12</v>
      </c>
      <c r="AG3" s="9" t="s">
        <v>50</v>
      </c>
      <c r="AH3" s="19" t="s">
        <v>66</v>
      </c>
      <c r="AI3" s="9" t="s">
        <v>67</v>
      </c>
      <c r="AJ3" s="19" t="s">
        <v>68</v>
      </c>
      <c r="AK3" s="9" t="s">
        <v>69</v>
      </c>
      <c r="AL3" s="19" t="s">
        <v>70</v>
      </c>
      <c r="AM3" s="9" t="s">
        <v>71</v>
      </c>
      <c r="AN3" s="3" t="s">
        <v>1</v>
      </c>
      <c r="AO3" s="3" t="s">
        <v>2</v>
      </c>
      <c r="AQ3" s="6" t="s">
        <v>166</v>
      </c>
      <c r="AR3" s="9" t="s">
        <v>3</v>
      </c>
      <c r="AS3" s="19" t="s">
        <v>4</v>
      </c>
      <c r="AT3" s="9" t="s">
        <v>128</v>
      </c>
      <c r="AU3" s="19" t="s">
        <v>65</v>
      </c>
      <c r="AV3" s="9" t="s">
        <v>7</v>
      </c>
      <c r="AW3" s="19" t="s">
        <v>8</v>
      </c>
      <c r="AX3" s="9" t="s">
        <v>9</v>
      </c>
      <c r="AY3" s="19" t="s">
        <v>10</v>
      </c>
      <c r="AZ3" s="9" t="s">
        <v>11</v>
      </c>
      <c r="BA3" s="19" t="s">
        <v>12</v>
      </c>
      <c r="BB3" s="9" t="s">
        <v>50</v>
      </c>
      <c r="BC3" s="19" t="s">
        <v>66</v>
      </c>
      <c r="BD3" s="9" t="s">
        <v>67</v>
      </c>
      <c r="BE3" s="19" t="s">
        <v>68</v>
      </c>
      <c r="BF3" s="9" t="s">
        <v>69</v>
      </c>
      <c r="BG3" s="19" t="s">
        <v>70</v>
      </c>
      <c r="BH3" s="9" t="s">
        <v>71</v>
      </c>
      <c r="BI3" s="6" t="s">
        <v>1</v>
      </c>
      <c r="BJ3" s="6" t="s">
        <v>2</v>
      </c>
    </row>
    <row r="4" spans="2:62" x14ac:dyDescent="0.3">
      <c r="C4" s="6">
        <v>0</v>
      </c>
      <c r="D4" s="6">
        <v>109808.90275165766</v>
      </c>
      <c r="E4" s="6">
        <v>89135.681479872641</v>
      </c>
      <c r="F4" s="6">
        <v>92129.942146464993</v>
      </c>
      <c r="G4" s="6">
        <v>98464.574428821448</v>
      </c>
      <c r="H4" s="6">
        <v>29954.929312658962</v>
      </c>
      <c r="I4" s="6">
        <v>105174.44488675082</v>
      </c>
      <c r="J4" s="6">
        <v>38019.426147147482</v>
      </c>
      <c r="K4" s="6">
        <v>28306.497144072211</v>
      </c>
      <c r="L4" s="6">
        <v>69777.521879318287</v>
      </c>
      <c r="M4" s="6">
        <v>69001.843049762349</v>
      </c>
      <c r="N4" s="6">
        <v>150646.35658855195</v>
      </c>
      <c r="O4" s="6">
        <v>35203.330122471445</v>
      </c>
      <c r="P4" s="6">
        <v>165313.11637080868</v>
      </c>
      <c r="Q4" s="6">
        <v>37503.650330445511</v>
      </c>
      <c r="R4" s="6">
        <v>128206.73956542223</v>
      </c>
      <c r="S4" s="6">
        <v>17911.22779831319</v>
      </c>
      <c r="T4" s="6">
        <v>13017.43059210104</v>
      </c>
      <c r="V4" s="6">
        <v>0</v>
      </c>
      <c r="W4" s="9">
        <f t="shared" ref="W4:W33" si="0">D4/D$4</f>
        <v>1</v>
      </c>
      <c r="X4" s="9">
        <f t="shared" ref="X4:X33" si="1">E4/E$4</f>
        <v>1</v>
      </c>
      <c r="Y4" s="9">
        <f t="shared" ref="Y4:Y33" si="2">F4/F$4</f>
        <v>1</v>
      </c>
      <c r="Z4" s="9">
        <f t="shared" ref="Z4:Z33" si="3">G4/G$4</f>
        <v>1</v>
      </c>
      <c r="AA4" s="9">
        <f t="shared" ref="AA4:AA33" si="4">H4/H$4</f>
        <v>1</v>
      </c>
      <c r="AB4" s="9">
        <f t="shared" ref="AB4:AB33" si="5">I4/I$4</f>
        <v>1</v>
      </c>
      <c r="AC4" s="9">
        <f t="shared" ref="AC4:AC33" si="6">J4/J$4</f>
        <v>1</v>
      </c>
      <c r="AD4" s="9">
        <f t="shared" ref="AD4:AD33" si="7">K4/K$4</f>
        <v>1</v>
      </c>
      <c r="AE4" s="9">
        <f t="shared" ref="AE4:AE33" si="8">L4/L$4</f>
        <v>1</v>
      </c>
      <c r="AF4" s="9">
        <f t="shared" ref="AF4:AF33" si="9">M4/M$4</f>
        <v>1</v>
      </c>
      <c r="AG4" s="9">
        <f t="shared" ref="AG4:AG33" si="10">N4/N$4</f>
        <v>1</v>
      </c>
      <c r="AH4" s="9">
        <f t="shared" ref="AH4:AH33" si="11">O4/O$4</f>
        <v>1</v>
      </c>
      <c r="AI4" s="9">
        <f t="shared" ref="AI4:AI33" si="12">P4/P$4</f>
        <v>1</v>
      </c>
      <c r="AJ4" s="9">
        <f t="shared" ref="AJ4:AJ33" si="13">Q4/Q$4</f>
        <v>1</v>
      </c>
      <c r="AK4" s="9">
        <f t="shared" ref="AK4:AK33" si="14">R4/R$4</f>
        <v>1</v>
      </c>
      <c r="AL4" s="9">
        <f t="shared" ref="AL4:AL33" si="15">S4/S$4</f>
        <v>1</v>
      </c>
      <c r="AM4" s="9">
        <f t="shared" ref="AM4:AM33" si="16">T4/T$4</f>
        <v>1</v>
      </c>
      <c r="AN4" s="9">
        <f t="shared" ref="AN4:AN33" si="17">AVERAGE(W4:AM4)</f>
        <v>1</v>
      </c>
      <c r="AO4" s="6">
        <f t="shared" ref="AO4:AO33" si="18">STDEV(W4:AM4)/SQRT(17)</f>
        <v>0</v>
      </c>
      <c r="AQ4" s="6">
        <v>0</v>
      </c>
      <c r="AR4" s="6">
        <v>428.41685417166553</v>
      </c>
      <c r="AS4" s="6">
        <v>-147.82218614487428</v>
      </c>
      <c r="AT4" s="6">
        <v>437.22020590021322</v>
      </c>
      <c r="AU4" s="6">
        <v>-819.1754074744324</v>
      </c>
      <c r="AV4" s="6">
        <v>2547.4600082516436</v>
      </c>
      <c r="AW4" s="6">
        <v>242.28643911127904</v>
      </c>
      <c r="AX4" s="6">
        <v>-1461.6361504968181</v>
      </c>
      <c r="AY4" s="6">
        <v>2351.3378301447374</v>
      </c>
      <c r="AZ4" s="6">
        <v>-379.99736112943657</v>
      </c>
      <c r="BA4" s="6">
        <v>-230.13871374527113</v>
      </c>
      <c r="BB4" s="6">
        <v>102.08062061501101</v>
      </c>
      <c r="BC4" s="6">
        <v>1138.2413650749966</v>
      </c>
      <c r="BD4" s="6">
        <v>-173.18516380430077</v>
      </c>
      <c r="BE4" s="6">
        <v>908.94781425461792</v>
      </c>
      <c r="BF4" s="6">
        <v>-1460.9938625530065</v>
      </c>
      <c r="BG4" s="6">
        <v>-3729.5872793402782</v>
      </c>
      <c r="BH4" s="6">
        <v>-1141.3315534790588</v>
      </c>
      <c r="BI4" s="9">
        <f t="shared" ref="BI4:BI33" si="19">AVERAGE(AR4:BH4)</f>
        <v>-81.639796508430194</v>
      </c>
      <c r="BJ4" s="6">
        <f t="shared" ref="BJ4:BJ33" si="20">STDEV(AR4:BH4)/SQRT(17)</f>
        <v>358.06998116530343</v>
      </c>
    </row>
    <row r="5" spans="2:62" x14ac:dyDescent="0.2">
      <c r="C5" s="25">
        <v>1</v>
      </c>
      <c r="D5" s="6">
        <v>103906.57411229861</v>
      </c>
      <c r="E5" s="6">
        <v>88837.75751828916</v>
      </c>
      <c r="F5" s="7">
        <v>108785.4052807238</v>
      </c>
      <c r="G5" s="7">
        <v>105418.01102472824</v>
      </c>
      <c r="H5" s="6">
        <v>29654.10989309421</v>
      </c>
      <c r="I5" s="6">
        <v>110138.11204145385</v>
      </c>
      <c r="J5" s="6">
        <v>40285.112202746452</v>
      </c>
      <c r="K5" s="6">
        <v>29416.49619087423</v>
      </c>
      <c r="L5" s="6">
        <v>71055.415795627676</v>
      </c>
      <c r="M5" s="6">
        <v>72379.474245804638</v>
      </c>
      <c r="N5" s="6">
        <v>152026.19523939345</v>
      </c>
      <c r="O5" s="6">
        <v>33787.587725333702</v>
      </c>
      <c r="P5" s="6">
        <v>166032.79694039543</v>
      </c>
      <c r="Q5" s="6">
        <v>39151.010804978112</v>
      </c>
      <c r="R5" s="6">
        <v>123525.20759011888</v>
      </c>
      <c r="S5" s="6">
        <v>17487.649964714183</v>
      </c>
      <c r="T5" s="6">
        <v>14255.188745844509</v>
      </c>
      <c r="V5" s="25">
        <v>1</v>
      </c>
      <c r="W5" s="9">
        <f t="shared" si="0"/>
        <v>0.9462490882664798</v>
      </c>
      <c r="X5" s="9">
        <f t="shared" si="1"/>
        <v>0.99665763522938056</v>
      </c>
      <c r="Y5" s="9">
        <f t="shared" si="2"/>
        <v>1.1807823031928157</v>
      </c>
      <c r="Z5" s="9">
        <f t="shared" si="3"/>
        <v>1.0706186629683077</v>
      </c>
      <c r="AA5" s="9">
        <f t="shared" si="4"/>
        <v>0.989957598750279</v>
      </c>
      <c r="AB5" s="9">
        <f t="shared" si="5"/>
        <v>1.0471946123418838</v>
      </c>
      <c r="AC5" s="9">
        <f t="shared" si="6"/>
        <v>1.0595928525283373</v>
      </c>
      <c r="AD5" s="9">
        <f t="shared" si="7"/>
        <v>1.039213578464069</v>
      </c>
      <c r="AE5" s="9">
        <f t="shared" si="8"/>
        <v>1.0183138334794912</v>
      </c>
      <c r="AF5" s="9">
        <f t="shared" si="9"/>
        <v>1.0489498692608317</v>
      </c>
      <c r="AG5" s="9">
        <f t="shared" si="10"/>
        <v>1.0091594558414057</v>
      </c>
      <c r="AH5" s="9">
        <f t="shared" si="11"/>
        <v>0.95978385021495372</v>
      </c>
      <c r="AI5" s="9">
        <f t="shared" si="12"/>
        <v>1.0043534390094762</v>
      </c>
      <c r="AJ5" s="9">
        <f t="shared" si="13"/>
        <v>1.0439253368676829</v>
      </c>
      <c r="AK5" s="9">
        <f t="shared" si="14"/>
        <v>0.96348450954160303</v>
      </c>
      <c r="AL5" s="9">
        <f t="shared" si="15"/>
        <v>0.97635126757536417</v>
      </c>
      <c r="AM5" s="9">
        <f t="shared" si="16"/>
        <v>1.0950846747356224</v>
      </c>
      <c r="AN5" s="9">
        <f t="shared" si="17"/>
        <v>1.0264513275451757</v>
      </c>
      <c r="AO5" s="6">
        <f t="shared" si="18"/>
        <v>1.4012490939844554E-2</v>
      </c>
      <c r="AQ5" s="25">
        <v>1</v>
      </c>
      <c r="AR5" s="6">
        <v>-232.20437969422727</v>
      </c>
      <c r="AS5" s="6">
        <v>-539.12374767692734</v>
      </c>
      <c r="AT5" s="6">
        <v>-430.11208239774419</v>
      </c>
      <c r="AU5" s="6">
        <v>-246.62769516507328</v>
      </c>
      <c r="AV5" s="6">
        <v>787.24859904844971</v>
      </c>
      <c r="AW5" s="6">
        <v>1106.4481523213212</v>
      </c>
      <c r="AX5" s="6">
        <v>721.08406832644857</v>
      </c>
      <c r="AY5" s="6">
        <v>476.39174012800385</v>
      </c>
      <c r="AZ5" s="6">
        <v>1814.0712698042159</v>
      </c>
      <c r="BA5" s="6">
        <v>131.05053836453584</v>
      </c>
      <c r="BB5" s="6">
        <v>499.68958261223099</v>
      </c>
      <c r="BC5" s="6">
        <v>794.74336039631203</v>
      </c>
      <c r="BD5" s="6">
        <v>2610.1650069755137</v>
      </c>
      <c r="BE5" s="6">
        <v>18.080785696089535</v>
      </c>
      <c r="BF5" s="6">
        <v>-66.453314404949111</v>
      </c>
      <c r="BG5" s="6">
        <v>-2643.0802789306667</v>
      </c>
      <c r="BH5" s="6">
        <v>-1286.75762748848</v>
      </c>
      <c r="BI5" s="9">
        <f t="shared" si="19"/>
        <v>206.74199870088543</v>
      </c>
      <c r="BJ5" s="6">
        <f t="shared" si="20"/>
        <v>285.06535735379242</v>
      </c>
    </row>
    <row r="6" spans="2:62" x14ac:dyDescent="0.2">
      <c r="C6" s="25">
        <v>1.5</v>
      </c>
      <c r="D6" s="6">
        <v>110786.35536596179</v>
      </c>
      <c r="E6" s="6">
        <v>87167.603417861654</v>
      </c>
      <c r="F6" s="7">
        <v>110134.06579956974</v>
      </c>
      <c r="G6" s="7">
        <v>125321.0386579834</v>
      </c>
      <c r="H6" s="6">
        <v>30316.957128010152</v>
      </c>
      <c r="I6" s="6">
        <v>100586.31833914704</v>
      </c>
      <c r="J6" s="6">
        <v>35163.349893937702</v>
      </c>
      <c r="K6" s="6">
        <v>29573.517227220404</v>
      </c>
      <c r="L6" s="6">
        <v>69686.567693016332</v>
      </c>
      <c r="M6" s="6">
        <v>72433.747211174705</v>
      </c>
      <c r="N6" s="6">
        <v>172135.78364928634</v>
      </c>
      <c r="O6" s="6">
        <v>31573.386541901746</v>
      </c>
      <c r="P6" s="6">
        <v>156839.31062683408</v>
      </c>
      <c r="Q6" s="6">
        <v>41124.67457692411</v>
      </c>
      <c r="R6" s="6">
        <v>124821.96508447402</v>
      </c>
      <c r="S6" s="6">
        <v>19843.261889839163</v>
      </c>
      <c r="T6" s="6">
        <v>15202.864880822497</v>
      </c>
      <c r="V6" s="25">
        <v>1.5</v>
      </c>
      <c r="W6" s="9">
        <f t="shared" si="0"/>
        <v>1.0089013967885165</v>
      </c>
      <c r="X6" s="9">
        <f t="shared" si="1"/>
        <v>0.97792042390503975</v>
      </c>
      <c r="Y6" s="9">
        <f t="shared" si="2"/>
        <v>1.1954209807760696</v>
      </c>
      <c r="Z6" s="9">
        <f t="shared" si="3"/>
        <v>1.272752554763501</v>
      </c>
      <c r="AA6" s="9">
        <f t="shared" si="4"/>
        <v>1.0120857509484489</v>
      </c>
      <c r="AB6" s="9">
        <f t="shared" si="5"/>
        <v>0.95637603267082461</v>
      </c>
      <c r="AC6" s="9">
        <f t="shared" si="6"/>
        <v>0.92487850179127273</v>
      </c>
      <c r="AD6" s="9">
        <f t="shared" si="7"/>
        <v>1.0447607514521988</v>
      </c>
      <c r="AE6" s="9">
        <f t="shared" si="8"/>
        <v>0.99869651165801987</v>
      </c>
      <c r="AF6" s="9">
        <f t="shared" si="9"/>
        <v>1.0497364129670761</v>
      </c>
      <c r="AG6" s="9">
        <f t="shared" si="10"/>
        <v>1.1426481698420805</v>
      </c>
      <c r="AH6" s="9">
        <f t="shared" si="11"/>
        <v>0.89688635796837335</v>
      </c>
      <c r="AI6" s="9">
        <f t="shared" si="12"/>
        <v>0.94874087471094992</v>
      </c>
      <c r="AJ6" s="9">
        <f t="shared" si="13"/>
        <v>1.0965512480671527</v>
      </c>
      <c r="AK6" s="9">
        <f t="shared" si="14"/>
        <v>0.97359909087134222</v>
      </c>
      <c r="AL6" s="9">
        <f t="shared" si="15"/>
        <v>1.1078672056031762</v>
      </c>
      <c r="AM6" s="9">
        <f t="shared" si="16"/>
        <v>1.1678852269085711</v>
      </c>
      <c r="AN6" s="9">
        <f t="shared" si="17"/>
        <v>1.0456298524525067</v>
      </c>
      <c r="AO6" s="6">
        <f t="shared" si="18"/>
        <v>2.524689021000813E-2</v>
      </c>
      <c r="AQ6" s="25">
        <v>1.5</v>
      </c>
      <c r="AR6" s="6">
        <v>172.33105309145566</v>
      </c>
      <c r="AS6" s="6">
        <v>-1291.6497554098221</v>
      </c>
      <c r="AT6" s="6">
        <v>-422.0154119181106</v>
      </c>
      <c r="AU6" s="6">
        <v>1710.0234543354802</v>
      </c>
      <c r="AV6" s="6">
        <v>-742.96129561252781</v>
      </c>
      <c r="AW6" s="6">
        <v>-718.15562737411699</v>
      </c>
      <c r="AX6" s="6">
        <v>33.981801942614716</v>
      </c>
      <c r="AY6" s="6">
        <v>1157.3826487484257</v>
      </c>
      <c r="AZ6" s="6">
        <v>365.94030062825419</v>
      </c>
      <c r="BA6" s="6">
        <v>921.42787855272104</v>
      </c>
      <c r="BB6" s="6">
        <v>523.09450423870828</v>
      </c>
      <c r="BC6" s="6">
        <v>927.72808586762073</v>
      </c>
      <c r="BD6" s="6">
        <v>2168.0617693750901</v>
      </c>
      <c r="BE6" s="6">
        <v>196.21691143728782</v>
      </c>
      <c r="BF6" s="6">
        <v>-56.601579948966787</v>
      </c>
      <c r="BG6" s="6">
        <v>-822.03611490838023</v>
      </c>
      <c r="BH6" s="6">
        <v>-1888.6136389890769</v>
      </c>
      <c r="BI6" s="9">
        <f t="shared" si="19"/>
        <v>131.42088141509751</v>
      </c>
      <c r="BJ6" s="6">
        <f t="shared" si="20"/>
        <v>257.37074455262547</v>
      </c>
    </row>
    <row r="7" spans="2:62" x14ac:dyDescent="0.2">
      <c r="C7" s="25">
        <v>2</v>
      </c>
      <c r="D7" s="6">
        <v>113496.32279864837</v>
      </c>
      <c r="E7" s="6">
        <v>108138.45200319961</v>
      </c>
      <c r="F7" s="7">
        <v>106534.4367400545</v>
      </c>
      <c r="G7" s="7">
        <v>107771.77860059767</v>
      </c>
      <c r="H7" s="6">
        <v>33548.467962209557</v>
      </c>
      <c r="I7" s="6">
        <v>95784.917652297707</v>
      </c>
      <c r="J7" s="6">
        <v>33219.200066986712</v>
      </c>
      <c r="K7" s="6">
        <v>32220.291385289958</v>
      </c>
      <c r="L7" s="6">
        <v>73517.166849732486</v>
      </c>
      <c r="M7" s="6">
        <v>71280.289067804842</v>
      </c>
      <c r="N7" s="6">
        <v>155134.02885239353</v>
      </c>
      <c r="O7" s="6">
        <v>226.55841475161688</v>
      </c>
      <c r="P7" s="6">
        <v>156774.42632414491</v>
      </c>
      <c r="Q7" s="6">
        <v>37614.247576284135</v>
      </c>
      <c r="R7" s="6">
        <v>117661.58986189213</v>
      </c>
      <c r="S7" s="6">
        <v>22316.0819420523</v>
      </c>
      <c r="T7" s="6">
        <v>17695.965806261149</v>
      </c>
      <c r="V7" s="25">
        <v>2</v>
      </c>
      <c r="W7" s="9">
        <f t="shared" si="0"/>
        <v>1.0335803377921928</v>
      </c>
      <c r="X7" s="9">
        <f t="shared" si="1"/>
        <v>1.2131892661595671</v>
      </c>
      <c r="Y7" s="9">
        <f t="shared" si="2"/>
        <v>1.1563497627154671</v>
      </c>
      <c r="Z7" s="9">
        <f t="shared" si="3"/>
        <v>1.0945233778317323</v>
      </c>
      <c r="AA7" s="9">
        <f t="shared" si="4"/>
        <v>1.1199648515956258</v>
      </c>
      <c r="AB7" s="9">
        <f t="shared" si="5"/>
        <v>0.91072425203134166</v>
      </c>
      <c r="AC7" s="9">
        <f t="shared" si="6"/>
        <v>0.87374280554413575</v>
      </c>
      <c r="AD7" s="9">
        <f t="shared" si="7"/>
        <v>1.1382648733009111</v>
      </c>
      <c r="AE7" s="9">
        <f t="shared" si="8"/>
        <v>1.0535938346575562</v>
      </c>
      <c r="AF7" s="9">
        <f t="shared" si="9"/>
        <v>1.0330200747884275</v>
      </c>
      <c r="AG7" s="9">
        <f t="shared" si="10"/>
        <v>1.0297894510392867</v>
      </c>
      <c r="AH7" s="9">
        <f t="shared" si="11"/>
        <v>6.4357097457378668E-3</v>
      </c>
      <c r="AI7" s="9">
        <f t="shared" si="12"/>
        <v>0.94834838133768584</v>
      </c>
      <c r="AJ7" s="9">
        <f t="shared" si="13"/>
        <v>1.0029489728296885</v>
      </c>
      <c r="AK7" s="9">
        <f t="shared" si="14"/>
        <v>0.91774886609491346</v>
      </c>
      <c r="AL7" s="9">
        <f t="shared" si="15"/>
        <v>1.2459269790624818</v>
      </c>
      <c r="AM7" s="9">
        <f t="shared" si="16"/>
        <v>1.3594054280572878</v>
      </c>
      <c r="AN7" s="9">
        <f t="shared" si="17"/>
        <v>1.0080916014461199</v>
      </c>
      <c r="AO7" s="6">
        <f t="shared" si="18"/>
        <v>6.9857474417155591E-2</v>
      </c>
      <c r="AQ7" s="25">
        <v>2</v>
      </c>
      <c r="AR7" s="6">
        <v>337.87118067030963</v>
      </c>
      <c r="AS7" s="6">
        <v>-15.807574818960545</v>
      </c>
      <c r="AT7" s="6">
        <v>-1569.1064947536399</v>
      </c>
      <c r="AU7" s="6">
        <v>887.5739644970414</v>
      </c>
      <c r="AV7" s="6">
        <v>643.31486288170379</v>
      </c>
      <c r="AW7" s="6">
        <v>589.08462820400371</v>
      </c>
      <c r="AX7" s="6">
        <v>1213.6457519258679</v>
      </c>
      <c r="AY7" s="6">
        <v>1423.6548380975382</v>
      </c>
      <c r="AZ7" s="6">
        <v>1461.7820495904675</v>
      </c>
      <c r="BA7" s="6">
        <v>1055.8735085847318</v>
      </c>
      <c r="BB7" s="6">
        <v>150.2639921324301</v>
      </c>
      <c r="BC7" s="6">
        <v>-8850.5573138846848</v>
      </c>
      <c r="BD7" s="6">
        <v>1918.145956607495</v>
      </c>
      <c r="BE7" s="6">
        <v>821.1741948044147</v>
      </c>
      <c r="BF7" s="6">
        <v>-845.10748181100575</v>
      </c>
      <c r="BG7" s="6">
        <v>-1824.9922272505194</v>
      </c>
      <c r="BH7" s="6">
        <v>-739.19572834974133</v>
      </c>
      <c r="BI7" s="9">
        <f t="shared" si="19"/>
        <v>-196.6106995807381</v>
      </c>
      <c r="BJ7" s="6">
        <f t="shared" si="20"/>
        <v>598.77076768290772</v>
      </c>
    </row>
    <row r="8" spans="2:62" x14ac:dyDescent="0.2">
      <c r="C8" s="25">
        <v>2.5</v>
      </c>
      <c r="D8" s="6">
        <v>110725.62930344683</v>
      </c>
      <c r="E8" s="6">
        <v>75765.28423026597</v>
      </c>
      <c r="F8" s="7">
        <v>111445.58519627363</v>
      </c>
      <c r="G8" s="7">
        <v>108450.10893764957</v>
      </c>
      <c r="H8" s="6">
        <v>30900.212558166255</v>
      </c>
      <c r="I8" s="6">
        <v>95706.449501730618</v>
      </c>
      <c r="J8" s="6">
        <v>40095.525845707263</v>
      </c>
      <c r="K8" s="6">
        <v>30383.405556410991</v>
      </c>
      <c r="L8" s="6">
        <v>71217.836516316485</v>
      </c>
      <c r="M8" s="6">
        <v>74368.318944611514</v>
      </c>
      <c r="N8" s="6">
        <v>155736.34272680845</v>
      </c>
      <c r="O8" s="6">
        <v>32041.144901610016</v>
      </c>
      <c r="P8" s="6">
        <v>169355.72713715304</v>
      </c>
      <c r="Q8" s="6">
        <v>40804.149674939363</v>
      </c>
      <c r="R8" s="6">
        <v>123456.12306713252</v>
      </c>
      <c r="S8" s="6">
        <v>24416.550281052751</v>
      </c>
      <c r="T8" s="6">
        <v>21754.643237623379</v>
      </c>
      <c r="V8" s="25">
        <v>2.5</v>
      </c>
      <c r="W8" s="9">
        <f t="shared" si="0"/>
        <v>1.0083483809492426</v>
      </c>
      <c r="X8" s="9">
        <f t="shared" si="1"/>
        <v>0.84999949484173987</v>
      </c>
      <c r="Y8" s="9">
        <f t="shared" si="2"/>
        <v>1.2096565199086016</v>
      </c>
      <c r="Z8" s="9">
        <f t="shared" si="3"/>
        <v>1.1014124578992266</v>
      </c>
      <c r="AA8" s="9">
        <f t="shared" si="4"/>
        <v>1.031556851149297</v>
      </c>
      <c r="AB8" s="9">
        <f t="shared" si="5"/>
        <v>0.90997817582764429</v>
      </c>
      <c r="AC8" s="9">
        <f t="shared" si="6"/>
        <v>1.0546062870734714</v>
      </c>
      <c r="AD8" s="9">
        <f t="shared" si="7"/>
        <v>1.0733721449802811</v>
      </c>
      <c r="AE8" s="9">
        <f t="shared" si="8"/>
        <v>1.0206415275035026</v>
      </c>
      <c r="AF8" s="9">
        <f t="shared" si="9"/>
        <v>1.0777729355863581</v>
      </c>
      <c r="AG8" s="9">
        <f t="shared" si="10"/>
        <v>1.0337876484604163</v>
      </c>
      <c r="AH8" s="9">
        <f t="shared" si="11"/>
        <v>0.91017369067470977</v>
      </c>
      <c r="AI8" s="9">
        <f t="shared" si="12"/>
        <v>1.0244542650643431</v>
      </c>
      <c r="AJ8" s="9">
        <f t="shared" si="13"/>
        <v>1.0880047492820852</v>
      </c>
      <c r="AK8" s="9">
        <f t="shared" si="14"/>
        <v>0.96294565703493662</v>
      </c>
      <c r="AL8" s="9">
        <f t="shared" si="15"/>
        <v>1.3631980205931056</v>
      </c>
      <c r="AM8" s="9">
        <f t="shared" si="16"/>
        <v>1.6711933344836936</v>
      </c>
      <c r="AN8" s="9">
        <f t="shared" si="17"/>
        <v>1.0818295377242739</v>
      </c>
      <c r="AO8" s="6">
        <f t="shared" si="18"/>
        <v>4.6504912204052763E-2</v>
      </c>
      <c r="AQ8" s="25">
        <v>2.5</v>
      </c>
      <c r="AR8" s="6">
        <v>706.68634525970765</v>
      </c>
      <c r="AS8" s="6">
        <v>-1830.1753786341401</v>
      </c>
      <c r="AT8" s="6">
        <v>525.81284452038994</v>
      </c>
      <c r="AU8" s="6">
        <v>754.16999035633921</v>
      </c>
      <c r="AV8" s="6">
        <v>855.35077319991433</v>
      </c>
      <c r="AW8" s="6">
        <v>198.09328466463805</v>
      </c>
      <c r="AX8" s="6">
        <v>202.70458858992964</v>
      </c>
      <c r="AY8" s="6">
        <v>1881.3290320354683</v>
      </c>
      <c r="AZ8" s="6">
        <v>1029.5147523013995</v>
      </c>
      <c r="BA8" s="6">
        <v>59.220098942671456</v>
      </c>
      <c r="BB8" s="6">
        <v>675.99567063891038</v>
      </c>
      <c r="BC8" s="6">
        <v>1917.4349800467869</v>
      </c>
      <c r="BD8" s="6">
        <v>-1105.979698850243</v>
      </c>
      <c r="BE8" s="6">
        <v>262.49241456155647</v>
      </c>
      <c r="BF8" s="6">
        <v>1748.1627433103049</v>
      </c>
      <c r="BG8" s="6">
        <v>-190.8888570850462</v>
      </c>
      <c r="BH8" s="6">
        <v>96.394511545521055</v>
      </c>
      <c r="BI8" s="9">
        <f t="shared" si="19"/>
        <v>458.01871149435937</v>
      </c>
      <c r="BJ8" s="6">
        <f t="shared" si="20"/>
        <v>235.38223849969654</v>
      </c>
    </row>
    <row r="9" spans="2:62" x14ac:dyDescent="0.2">
      <c r="C9" s="25">
        <v>3</v>
      </c>
      <c r="D9" s="6">
        <v>106995.21938341258</v>
      </c>
      <c r="E9" s="6">
        <v>80861.246046839311</v>
      </c>
      <c r="F9" s="7">
        <v>103834.57372442134</v>
      </c>
      <c r="G9" s="7">
        <v>106819.55639160406</v>
      </c>
      <c r="H9" s="6">
        <v>33792.100356700801</v>
      </c>
      <c r="I9" s="6">
        <v>94350.023277310349</v>
      </c>
      <c r="J9" s="6">
        <v>38094.576867254662</v>
      </c>
      <c r="K9" s="6">
        <v>32081.601079313405</v>
      </c>
      <c r="L9" s="6">
        <v>69985.43740920526</v>
      </c>
      <c r="M9" s="6">
        <v>70698.176350761481</v>
      </c>
      <c r="N9" s="6">
        <v>140137.50388781587</v>
      </c>
      <c r="O9" s="6">
        <v>32938.103756708406</v>
      </c>
      <c r="P9" s="6">
        <v>162696.0961177659</v>
      </c>
      <c r="Q9" s="6">
        <v>40518.833633989387</v>
      </c>
      <c r="R9" s="6">
        <v>122607.52770417872</v>
      </c>
      <c r="S9" s="6">
        <v>21193.795618636832</v>
      </c>
      <c r="T9" s="6">
        <v>16966.974290518425</v>
      </c>
      <c r="V9" s="25">
        <v>3</v>
      </c>
      <c r="W9" s="9">
        <f t="shared" si="0"/>
        <v>0.97437654600184409</v>
      </c>
      <c r="X9" s="9">
        <f t="shared" si="1"/>
        <v>0.9071703352051923</v>
      </c>
      <c r="Y9" s="9">
        <f t="shared" si="2"/>
        <v>1.1270448163241948</v>
      </c>
      <c r="Z9" s="9">
        <f t="shared" si="3"/>
        <v>1.0848526692086837</v>
      </c>
      <c r="AA9" s="9">
        <f t="shared" si="4"/>
        <v>1.1280981505244363</v>
      </c>
      <c r="AB9" s="9">
        <f t="shared" si="5"/>
        <v>0.89708125751368661</v>
      </c>
      <c r="AC9" s="9">
        <f t="shared" si="6"/>
        <v>1.0019766400422858</v>
      </c>
      <c r="AD9" s="9">
        <f t="shared" si="7"/>
        <v>1.1333652806289298</v>
      </c>
      <c r="AE9" s="9">
        <f t="shared" si="8"/>
        <v>1.0029796920883285</v>
      </c>
      <c r="AF9" s="9">
        <f t="shared" si="9"/>
        <v>1.0245838839373578</v>
      </c>
      <c r="AG9" s="9">
        <f t="shared" si="10"/>
        <v>0.93024157411627251</v>
      </c>
      <c r="AH9" s="9">
        <f t="shared" si="11"/>
        <v>0.93565306583546559</v>
      </c>
      <c r="AI9" s="9">
        <f t="shared" si="12"/>
        <v>0.98416931269281371</v>
      </c>
      <c r="AJ9" s="9">
        <f t="shared" si="13"/>
        <v>1.0803970620720125</v>
      </c>
      <c r="AK9" s="9">
        <f t="shared" si="14"/>
        <v>0.95632669639503387</v>
      </c>
      <c r="AL9" s="9">
        <f t="shared" si="15"/>
        <v>1.1832687215687572</v>
      </c>
      <c r="AM9" s="9">
        <f t="shared" si="16"/>
        <v>1.3034042448295413</v>
      </c>
      <c r="AN9" s="9">
        <f t="shared" si="17"/>
        <v>1.0385288205285197</v>
      </c>
      <c r="AO9" s="6">
        <f t="shared" si="18"/>
        <v>2.6847411641150173E-2</v>
      </c>
      <c r="AQ9" s="25">
        <v>3</v>
      </c>
      <c r="AR9" s="6">
        <v>-78.208825486796172</v>
      </c>
      <c r="AS9" s="6">
        <v>-701.34364385961157</v>
      </c>
      <c r="AT9" s="6">
        <v>619.86602834776136</v>
      </c>
      <c r="AU9" s="6">
        <v>217.9348279023252</v>
      </c>
      <c r="AV9" s="6">
        <v>148.84294197214285</v>
      </c>
      <c r="AW9" s="6">
        <v>-72.598220129138468</v>
      </c>
      <c r="AX9" s="6">
        <v>1123.8416880652003</v>
      </c>
      <c r="AY9" s="6">
        <v>408.16326530612241</v>
      </c>
      <c r="AZ9" s="6">
        <v>606.73723953840056</v>
      </c>
      <c r="BA9" s="6">
        <v>460.374430109613</v>
      </c>
      <c r="BB9" s="6">
        <v>858.61998868212709</v>
      </c>
      <c r="BC9" s="6">
        <v>1364.4695197468006</v>
      </c>
      <c r="BD9" s="6">
        <v>196.99812382739213</v>
      </c>
      <c r="BE9" s="6">
        <v>289.43754880051694</v>
      </c>
      <c r="BF9" s="6">
        <v>1691.8671178475488</v>
      </c>
      <c r="BG9" s="6">
        <v>-798.44643711969036</v>
      </c>
      <c r="BH9" s="6">
        <v>-976.87686916787527</v>
      </c>
      <c r="BI9" s="9">
        <f t="shared" si="19"/>
        <v>315.27521908134355</v>
      </c>
      <c r="BJ9" s="6">
        <f t="shared" si="20"/>
        <v>176.28602175442094</v>
      </c>
    </row>
    <row r="10" spans="2:62" x14ac:dyDescent="0.2">
      <c r="C10" s="25">
        <v>3.5</v>
      </c>
      <c r="D10" s="6">
        <v>105230.54498009774</v>
      </c>
      <c r="E10" s="6">
        <v>78905.351930625664</v>
      </c>
      <c r="F10" s="7">
        <v>104445.63697730578</v>
      </c>
      <c r="G10" s="7">
        <v>101753.06275522961</v>
      </c>
      <c r="H10" s="6">
        <v>28956.637089572116</v>
      </c>
      <c r="I10" s="6">
        <v>94060.64245376586</v>
      </c>
      <c r="J10" s="6">
        <v>37743.175728480513</v>
      </c>
      <c r="K10" s="6">
        <v>29025.648357933176</v>
      </c>
      <c r="L10" s="6">
        <v>62384.757112992949</v>
      </c>
      <c r="M10" s="6">
        <v>65709.913667669025</v>
      </c>
      <c r="N10" s="6">
        <v>128830.23779993778</v>
      </c>
      <c r="O10" s="6">
        <v>29750.791248107886</v>
      </c>
      <c r="P10" s="6">
        <v>165494.17905421657</v>
      </c>
      <c r="Q10" s="6">
        <v>40921.270915616784</v>
      </c>
      <c r="R10" s="6">
        <v>116303.58027939762</v>
      </c>
      <c r="S10" s="6">
        <v>22590.965844317994</v>
      </c>
      <c r="T10" s="6">
        <v>15547.914875046528</v>
      </c>
      <c r="V10" s="25">
        <v>3.5</v>
      </c>
      <c r="W10" s="9">
        <f t="shared" si="0"/>
        <v>0.95830613313827318</v>
      </c>
      <c r="X10" s="9">
        <f t="shared" si="1"/>
        <v>0.88522744899238759</v>
      </c>
      <c r="Y10" s="9">
        <f t="shared" si="2"/>
        <v>1.1336774401883563</v>
      </c>
      <c r="Z10" s="9">
        <f t="shared" si="3"/>
        <v>1.0333976797795978</v>
      </c>
      <c r="AA10" s="9">
        <f t="shared" si="4"/>
        <v>0.96667352432492748</v>
      </c>
      <c r="AB10" s="9">
        <f t="shared" si="5"/>
        <v>0.89432982085189971</v>
      </c>
      <c r="AC10" s="9">
        <f t="shared" si="6"/>
        <v>0.99273396664121683</v>
      </c>
      <c r="AD10" s="9">
        <f t="shared" si="7"/>
        <v>1.0254058709631462</v>
      </c>
      <c r="AE10" s="9">
        <f t="shared" si="8"/>
        <v>0.89405234569506087</v>
      </c>
      <c r="AF10" s="9">
        <f t="shared" si="9"/>
        <v>0.95229215283830504</v>
      </c>
      <c r="AG10" s="9">
        <f t="shared" si="10"/>
        <v>0.85518322989915552</v>
      </c>
      <c r="AH10" s="9">
        <f t="shared" si="11"/>
        <v>0.84511298063579998</v>
      </c>
      <c r="AI10" s="9">
        <f t="shared" si="12"/>
        <v>1.0010952711278018</v>
      </c>
      <c r="AJ10" s="9">
        <f t="shared" si="13"/>
        <v>1.0911276783741994</v>
      </c>
      <c r="AK10" s="9">
        <f t="shared" si="14"/>
        <v>0.90715652448247008</v>
      </c>
      <c r="AL10" s="9">
        <f t="shared" si="15"/>
        <v>1.2612739952112899</v>
      </c>
      <c r="AM10" s="9">
        <f t="shared" si="16"/>
        <v>1.1943919934922476</v>
      </c>
      <c r="AN10" s="9">
        <f t="shared" si="17"/>
        <v>0.99361400333153771</v>
      </c>
      <c r="AO10" s="6">
        <f t="shared" si="18"/>
        <v>2.8928063664345478E-2</v>
      </c>
      <c r="AQ10" s="25">
        <v>3.5</v>
      </c>
      <c r="AR10" s="6">
        <v>116.03428059198761</v>
      </c>
      <c r="AS10" s="6">
        <v>120.99203212782773</v>
      </c>
      <c r="AT10" s="6">
        <v>-349.9927035818352</v>
      </c>
      <c r="AU10" s="6">
        <v>542.54521210100836</v>
      </c>
      <c r="AV10" s="6">
        <v>559.70168740893166</v>
      </c>
      <c r="AW10" s="6">
        <v>56.540249505778846</v>
      </c>
      <c r="AX10" s="6">
        <v>-108.78363291280561</v>
      </c>
      <c r="AY10" s="6">
        <v>774.31987165111184</v>
      </c>
      <c r="AZ10" s="6">
        <v>204.66471119591583</v>
      </c>
      <c r="BA10" s="6">
        <v>1507.7602095256573</v>
      </c>
      <c r="BB10" s="6">
        <v>1314.7412547455401</v>
      </c>
      <c r="BC10" s="6">
        <v>1185.1107747351039</v>
      </c>
      <c r="BD10" s="6">
        <v>772.23745610237165</v>
      </c>
      <c r="BE10" s="6">
        <v>420.87015593383217</v>
      </c>
      <c r="BF10" s="6">
        <v>-29.310439778978477</v>
      </c>
      <c r="BG10" s="6">
        <v>670.18373299248378</v>
      </c>
      <c r="BH10" s="6">
        <v>-871.33707273870789</v>
      </c>
      <c r="BI10" s="9">
        <f t="shared" si="19"/>
        <v>405.0751635061896</v>
      </c>
      <c r="BJ10" s="6">
        <f t="shared" si="20"/>
        <v>148.69948063456829</v>
      </c>
    </row>
    <row r="11" spans="2:62" x14ac:dyDescent="0.2">
      <c r="C11" s="25">
        <v>4</v>
      </c>
      <c r="D11" s="6">
        <v>102976.82573174522</v>
      </c>
      <c r="E11" s="6">
        <v>75265.530557865786</v>
      </c>
      <c r="F11" s="7">
        <v>105013.20416319498</v>
      </c>
      <c r="G11" s="7">
        <v>94221.958972771536</v>
      </c>
      <c r="H11" s="6">
        <v>29750.622790204568</v>
      </c>
      <c r="I11" s="6">
        <v>100804.38288139367</v>
      </c>
      <c r="J11" s="6">
        <v>37848.330914368649</v>
      </c>
      <c r="K11" s="6">
        <v>28396.171077040395</v>
      </c>
      <c r="L11" s="6">
        <v>63561.386103532583</v>
      </c>
      <c r="M11" s="6">
        <v>63855.611601513243</v>
      </c>
      <c r="N11" s="6">
        <v>129348.57485149502</v>
      </c>
      <c r="O11" s="6">
        <v>31281.794413100317</v>
      </c>
      <c r="P11" s="6">
        <v>152585.51017462838</v>
      </c>
      <c r="Q11" s="6">
        <v>36642.1309231142</v>
      </c>
      <c r="R11" s="6">
        <v>113163.38581472619</v>
      </c>
      <c r="S11" s="6">
        <v>19866.506112095383</v>
      </c>
      <c r="T11" s="6">
        <v>14342.405883787495</v>
      </c>
      <c r="V11" s="25">
        <v>4</v>
      </c>
      <c r="W11" s="9">
        <f t="shared" si="0"/>
        <v>0.93778212104200898</v>
      </c>
      <c r="X11" s="9">
        <f t="shared" si="1"/>
        <v>0.84439283245802277</v>
      </c>
      <c r="Y11" s="9">
        <f t="shared" si="2"/>
        <v>1.1398379475398848</v>
      </c>
      <c r="Z11" s="9">
        <f t="shared" si="3"/>
        <v>0.95691226534354412</v>
      </c>
      <c r="AA11" s="9">
        <f t="shared" si="4"/>
        <v>0.99317953581789786</v>
      </c>
      <c r="AB11" s="9">
        <f t="shared" si="5"/>
        <v>0.95844939319563116</v>
      </c>
      <c r="AC11" s="9">
        <f t="shared" si="6"/>
        <v>0.99549979444411818</v>
      </c>
      <c r="AD11" s="9">
        <f t="shared" si="7"/>
        <v>1.0031679629065995</v>
      </c>
      <c r="AE11" s="9">
        <f t="shared" si="8"/>
        <v>0.91091492491612636</v>
      </c>
      <c r="AF11" s="9">
        <f t="shared" si="9"/>
        <v>0.92541892765766021</v>
      </c>
      <c r="AG11" s="9">
        <f t="shared" si="10"/>
        <v>0.85862398388282424</v>
      </c>
      <c r="AH11" s="9">
        <f t="shared" si="11"/>
        <v>0.88860327430023778</v>
      </c>
      <c r="AI11" s="9">
        <f t="shared" si="12"/>
        <v>0.92300909646133944</v>
      </c>
      <c r="AJ11" s="9">
        <f t="shared" si="13"/>
        <v>0.97702838524409108</v>
      </c>
      <c r="AK11" s="9">
        <f t="shared" si="14"/>
        <v>0.88266331550363142</v>
      </c>
      <c r="AL11" s="9">
        <f t="shared" si="15"/>
        <v>1.1091649514929587</v>
      </c>
      <c r="AM11" s="9">
        <f t="shared" si="16"/>
        <v>1.1017847018512583</v>
      </c>
      <c r="AN11" s="9">
        <f t="shared" si="17"/>
        <v>0.96508431847399023</v>
      </c>
      <c r="AO11" s="6">
        <f t="shared" si="18"/>
        <v>2.0913823224736595E-2</v>
      </c>
      <c r="AQ11" s="25">
        <v>4</v>
      </c>
      <c r="AR11" s="6">
        <v>-42.149011014881182</v>
      </c>
      <c r="AS11" s="6">
        <v>43.620361865293823</v>
      </c>
      <c r="AT11" s="6">
        <v>38.035521788046111</v>
      </c>
      <c r="AU11" s="6">
        <v>656.30469205767145</v>
      </c>
      <c r="AV11" s="6">
        <v>66.900985496952629</v>
      </c>
      <c r="AW11" s="6">
        <v>1010.977444623616</v>
      </c>
      <c r="AX11" s="6">
        <v>1431.9805738528523</v>
      </c>
      <c r="AY11" s="6">
        <v>1251.8329394310556</v>
      </c>
      <c r="AZ11" s="6">
        <v>942.2797811767332</v>
      </c>
      <c r="BA11" s="6">
        <v>1378.7952274711417</v>
      </c>
      <c r="BB11" s="6">
        <v>930.04345843428769</v>
      </c>
      <c r="BC11" s="6">
        <v>453.06178615659832</v>
      </c>
      <c r="BD11" s="6">
        <v>1975.9344782796941</v>
      </c>
      <c r="BE11" s="6">
        <v>-308.65744470655483</v>
      </c>
      <c r="BF11" s="6">
        <v>150.65198901011485</v>
      </c>
      <c r="BG11" s="6">
        <v>369.88417369504168</v>
      </c>
      <c r="BH11" s="6">
        <v>-893.15740158389906</v>
      </c>
      <c r="BI11" s="9">
        <f t="shared" si="19"/>
        <v>556.25526800198622</v>
      </c>
      <c r="BJ11" s="6">
        <f t="shared" si="20"/>
        <v>178.1849725525492</v>
      </c>
    </row>
    <row r="12" spans="2:62" x14ac:dyDescent="0.2">
      <c r="C12" s="25">
        <v>4.5</v>
      </c>
      <c r="D12" s="6">
        <v>102761.29025681797</v>
      </c>
      <c r="E12" s="6">
        <v>72037.314658346266</v>
      </c>
      <c r="F12" s="7">
        <v>99279.914137633983</v>
      </c>
      <c r="G12" s="7">
        <v>105328.77739811651</v>
      </c>
      <c r="H12" s="6">
        <v>23516.192545318758</v>
      </c>
      <c r="I12" s="6">
        <v>102078.2927273586</v>
      </c>
      <c r="J12" s="6">
        <v>31219.85597856425</v>
      </c>
      <c r="K12" s="6">
        <v>25937.836827170544</v>
      </c>
      <c r="L12" s="6">
        <v>64527.761045955427</v>
      </c>
      <c r="M12" s="6">
        <v>63542.390144533907</v>
      </c>
      <c r="N12" s="6">
        <v>138790.18849667278</v>
      </c>
      <c r="O12" s="6">
        <v>27580.762350350902</v>
      </c>
      <c r="P12" s="6">
        <v>151400.63501226727</v>
      </c>
      <c r="Q12" s="6">
        <v>38298.914945747281</v>
      </c>
      <c r="R12" s="6">
        <v>118726.37266480237</v>
      </c>
      <c r="S12" s="6">
        <v>25268.690378076404</v>
      </c>
      <c r="T12" s="6">
        <v>15175.236493858218</v>
      </c>
      <c r="V12" s="25">
        <v>4.5</v>
      </c>
      <c r="W12" s="9">
        <f t="shared" si="0"/>
        <v>0.93581929772325956</v>
      </c>
      <c r="X12" s="9">
        <f t="shared" si="1"/>
        <v>0.80817595672517195</v>
      </c>
      <c r="Y12" s="9">
        <f t="shared" si="2"/>
        <v>1.077607472929943</v>
      </c>
      <c r="Z12" s="9">
        <f t="shared" si="3"/>
        <v>1.0697124118914167</v>
      </c>
      <c r="AA12" s="9">
        <f t="shared" si="4"/>
        <v>0.78505251338986826</v>
      </c>
      <c r="AB12" s="9">
        <f t="shared" si="5"/>
        <v>0.97056174470208922</v>
      </c>
      <c r="AC12" s="9">
        <f t="shared" si="6"/>
        <v>0.821155370881541</v>
      </c>
      <c r="AD12" s="9">
        <f t="shared" si="7"/>
        <v>0.91632096670789598</v>
      </c>
      <c r="AE12" s="9">
        <f t="shared" si="8"/>
        <v>0.92476429812966943</v>
      </c>
      <c r="AF12" s="9">
        <f t="shared" si="9"/>
        <v>0.92087960750133546</v>
      </c>
      <c r="AG12" s="9">
        <f t="shared" si="10"/>
        <v>0.92129800972046771</v>
      </c>
      <c r="AH12" s="9">
        <f t="shared" si="11"/>
        <v>0.78347026415961696</v>
      </c>
      <c r="AI12" s="9">
        <f t="shared" si="12"/>
        <v>0.91584163638089822</v>
      </c>
      <c r="AJ12" s="9">
        <f t="shared" si="13"/>
        <v>1.0212049922686106</v>
      </c>
      <c r="AK12" s="9">
        <f t="shared" si="14"/>
        <v>0.92605406757277253</v>
      </c>
      <c r="AL12" s="9">
        <f t="shared" si="15"/>
        <v>1.410773770654411</v>
      </c>
      <c r="AM12" s="9">
        <f t="shared" si="16"/>
        <v>1.1657628121379446</v>
      </c>
      <c r="AN12" s="9">
        <f t="shared" si="17"/>
        <v>0.96320324667511248</v>
      </c>
      <c r="AO12" s="6">
        <f t="shared" si="18"/>
        <v>3.7819677793046347E-2</v>
      </c>
      <c r="AQ12" s="25">
        <v>4.5</v>
      </c>
      <c r="AR12" s="6">
        <v>-173.41760117347192</v>
      </c>
      <c r="AS12" s="6">
        <v>-141.71277209322196</v>
      </c>
      <c r="AT12" s="6">
        <v>353.75859682817639</v>
      </c>
      <c r="AU12" s="6">
        <v>183.22955484385602</v>
      </c>
      <c r="AV12" s="6">
        <v>-83.717626660121056</v>
      </c>
      <c r="AW12" s="6">
        <v>257.73717555140234</v>
      </c>
      <c r="AX12" s="6">
        <v>764.76498827732496</v>
      </c>
      <c r="AY12" s="6">
        <v>1664.8265392378421</v>
      </c>
      <c r="AZ12" s="6">
        <v>-277.33514671105382</v>
      </c>
      <c r="BA12" s="6">
        <v>236.39538267533226</v>
      </c>
      <c r="BB12" s="6">
        <v>-775.16441133325645</v>
      </c>
      <c r="BC12" s="6">
        <v>-1198.6514380074309</v>
      </c>
      <c r="BD12" s="6">
        <v>725.21287343050949</v>
      </c>
      <c r="BE12" s="6">
        <v>531.55024615136074</v>
      </c>
      <c r="BF12" s="6">
        <v>820.56993201691307</v>
      </c>
      <c r="BG12" s="6">
        <v>-114.00032571521632</v>
      </c>
      <c r="BH12" s="6">
        <v>-273.0108203160097</v>
      </c>
      <c r="BI12" s="9">
        <f t="shared" si="19"/>
        <v>147.11971452958446</v>
      </c>
      <c r="BJ12" s="6">
        <f t="shared" si="20"/>
        <v>160.54435048082485</v>
      </c>
    </row>
    <row r="13" spans="2:62" x14ac:dyDescent="0.2">
      <c r="C13" s="25">
        <v>5</v>
      </c>
      <c r="D13" s="6">
        <v>100649.53697332945</v>
      </c>
      <c r="E13" s="6">
        <v>76898.020373676307</v>
      </c>
      <c r="F13" s="7">
        <v>91376.622276200025</v>
      </c>
      <c r="G13" s="7">
        <v>102048.26592692248</v>
      </c>
      <c r="H13" s="6">
        <v>26402.387754142794</v>
      </c>
      <c r="I13" s="6">
        <v>104107.66936773427</v>
      </c>
      <c r="J13" s="6">
        <v>34686.906888467121</v>
      </c>
      <c r="K13" s="6">
        <v>29222.997001092514</v>
      </c>
      <c r="L13" s="6">
        <v>61124.862700634236</v>
      </c>
      <c r="M13" s="6">
        <v>59654.040159084303</v>
      </c>
      <c r="N13" s="6">
        <v>125274.33580745614</v>
      </c>
      <c r="O13" s="6">
        <v>28662.9971102243</v>
      </c>
      <c r="P13" s="6">
        <v>148245.35767547024</v>
      </c>
      <c r="Q13" s="6">
        <v>35691.843763785822</v>
      </c>
      <c r="R13" s="6">
        <v>113021.17816953549</v>
      </c>
      <c r="S13" s="6">
        <v>20827.020544734023</v>
      </c>
      <c r="T13" s="6">
        <v>16368.262973469045</v>
      </c>
      <c r="V13" s="25">
        <v>5</v>
      </c>
      <c r="W13" s="9">
        <f t="shared" si="0"/>
        <v>0.91658813130076611</v>
      </c>
      <c r="X13" s="9">
        <f t="shared" si="1"/>
        <v>0.86270749375535238</v>
      </c>
      <c r="Y13" s="9">
        <f t="shared" si="2"/>
        <v>0.99182328944625442</v>
      </c>
      <c r="Z13" s="9">
        <f t="shared" si="3"/>
        <v>1.0363957445496463</v>
      </c>
      <c r="AA13" s="9">
        <f t="shared" si="4"/>
        <v>0.8814037742691363</v>
      </c>
      <c r="AB13" s="9">
        <f t="shared" si="5"/>
        <v>0.98985708438808284</v>
      </c>
      <c r="AC13" s="9">
        <f t="shared" si="6"/>
        <v>0.91234693428084812</v>
      </c>
      <c r="AD13" s="9">
        <f t="shared" si="7"/>
        <v>1.0323777206468032</v>
      </c>
      <c r="AE13" s="9">
        <f t="shared" si="8"/>
        <v>0.87599646783603169</v>
      </c>
      <c r="AF13" s="9">
        <f t="shared" si="9"/>
        <v>0.86452821435600424</v>
      </c>
      <c r="AG13" s="9">
        <f t="shared" si="10"/>
        <v>0.83157892858708604</v>
      </c>
      <c r="AH13" s="9">
        <f t="shared" si="11"/>
        <v>0.81421266143022542</v>
      </c>
      <c r="AI13" s="9">
        <f t="shared" si="12"/>
        <v>0.89675496373164798</v>
      </c>
      <c r="AJ13" s="9">
        <f t="shared" si="13"/>
        <v>0.95168986083499019</v>
      </c>
      <c r="AK13" s="9">
        <f t="shared" si="14"/>
        <v>0.88155410981231797</v>
      </c>
      <c r="AL13" s="9">
        <f t="shared" si="15"/>
        <v>1.1627913384416579</v>
      </c>
      <c r="AM13" s="9">
        <f t="shared" si="16"/>
        <v>1.2574111962925529</v>
      </c>
      <c r="AN13" s="9">
        <f t="shared" si="17"/>
        <v>0.95058928905643569</v>
      </c>
      <c r="AO13" s="6">
        <f t="shared" si="18"/>
        <v>2.8760544234567302E-2</v>
      </c>
      <c r="AQ13" s="25">
        <v>5</v>
      </c>
      <c r="AR13" s="6">
        <v>-302.39991307615344</v>
      </c>
      <c r="AS13" s="6">
        <v>-672.29188473287331</v>
      </c>
      <c r="AT13" s="6">
        <v>-407.46964925411777</v>
      </c>
      <c r="AU13" s="6">
        <v>863.58387008441173</v>
      </c>
      <c r="AV13" s="6">
        <v>363.22900400570302</v>
      </c>
      <c r="AW13" s="6">
        <v>270.69150479377652</v>
      </c>
      <c r="AX13" s="6">
        <v>534.00971307357372</v>
      </c>
      <c r="AY13" s="6">
        <v>571.18705470353814</v>
      </c>
      <c r="AZ13" s="6">
        <v>1229.9166725872096</v>
      </c>
      <c r="BA13" s="6">
        <v>46.949267630226018</v>
      </c>
      <c r="BB13" s="6">
        <v>-316.95538230785712</v>
      </c>
      <c r="BC13" s="6">
        <v>-13509.783954864455</v>
      </c>
      <c r="BD13" s="6">
        <v>461.58656852840716</v>
      </c>
      <c r="BE13" s="6">
        <v>455.39555084263083</v>
      </c>
      <c r="BF13" s="6">
        <v>1371.043243607081</v>
      </c>
      <c r="BG13" s="6">
        <v>-562.94446555561581</v>
      </c>
      <c r="BH13" s="6">
        <v>-1139.1816093134296</v>
      </c>
      <c r="BI13" s="9">
        <f t="shared" si="19"/>
        <v>-631.96672995576137</v>
      </c>
      <c r="BJ13" s="6">
        <f t="shared" si="20"/>
        <v>821.42012595790482</v>
      </c>
    </row>
    <row r="14" spans="2:62" x14ac:dyDescent="0.2">
      <c r="C14" s="25">
        <v>5.5</v>
      </c>
      <c r="D14" s="6">
        <v>100019.34162041495</v>
      </c>
      <c r="E14" s="6">
        <v>70534.822246825541</v>
      </c>
      <c r="F14" s="7">
        <v>94303.474507256396</v>
      </c>
      <c r="G14" s="7">
        <v>109618.30152512708</v>
      </c>
      <c r="H14" s="6">
        <v>25668.618163016967</v>
      </c>
      <c r="I14" s="6">
        <v>106117.8169256408</v>
      </c>
      <c r="J14" s="6">
        <v>31566.302891593165</v>
      </c>
      <c r="K14" s="6">
        <v>24122.984536195861</v>
      </c>
      <c r="L14" s="6">
        <v>65370.796867802856</v>
      </c>
      <c r="M14" s="6">
        <v>59802.017654476673</v>
      </c>
      <c r="N14" s="6">
        <v>125823.23781145723</v>
      </c>
      <c r="O14" s="6">
        <v>32095.224989679373</v>
      </c>
      <c r="P14" s="6">
        <v>128095.98547168904</v>
      </c>
      <c r="Q14" s="6">
        <v>37145.638347006105</v>
      </c>
      <c r="R14" s="6">
        <v>110863.09760560018</v>
      </c>
      <c r="S14" s="6">
        <v>19199.628882056546</v>
      </c>
      <c r="T14" s="6">
        <v>9985.3675441861651</v>
      </c>
      <c r="V14" s="25">
        <v>5.5</v>
      </c>
      <c r="W14" s="9">
        <f t="shared" si="0"/>
        <v>0.91084911254069589</v>
      </c>
      <c r="X14" s="9">
        <f t="shared" si="1"/>
        <v>0.79131971704005777</v>
      </c>
      <c r="Y14" s="9">
        <f t="shared" si="2"/>
        <v>1.0235920300192525</v>
      </c>
      <c r="Z14" s="9">
        <f t="shared" si="3"/>
        <v>1.1132765480479327</v>
      </c>
      <c r="AA14" s="9">
        <f t="shared" si="4"/>
        <v>0.85690798649854938</v>
      </c>
      <c r="AB14" s="9">
        <f t="shared" si="5"/>
        <v>1.0089695937060166</v>
      </c>
      <c r="AC14" s="9">
        <f t="shared" si="6"/>
        <v>0.83026773653608965</v>
      </c>
      <c r="AD14" s="9">
        <f t="shared" si="7"/>
        <v>0.85220662992727669</v>
      </c>
      <c r="AE14" s="9">
        <f t="shared" si="8"/>
        <v>0.93684606599906262</v>
      </c>
      <c r="AF14" s="9">
        <f t="shared" si="9"/>
        <v>0.86667275845587199</v>
      </c>
      <c r="AG14" s="9">
        <f t="shared" si="10"/>
        <v>0.83522257464950134</v>
      </c>
      <c r="AH14" s="9">
        <f t="shared" si="11"/>
        <v>0.9117099114777194</v>
      </c>
      <c r="AI14" s="9">
        <f t="shared" si="12"/>
        <v>0.77486885665116212</v>
      </c>
      <c r="AJ14" s="9">
        <f t="shared" si="13"/>
        <v>0.990453943008615</v>
      </c>
      <c r="AK14" s="9">
        <f t="shared" si="14"/>
        <v>0.86472129297873757</v>
      </c>
      <c r="AL14" s="9">
        <f t="shared" si="15"/>
        <v>1.071932594362107</v>
      </c>
      <c r="AM14" s="9">
        <f t="shared" si="16"/>
        <v>0.76707668794833239</v>
      </c>
      <c r="AN14" s="9">
        <f t="shared" si="17"/>
        <v>0.90628788469688126</v>
      </c>
      <c r="AO14" s="6">
        <f t="shared" si="18"/>
        <v>2.514752346624995E-2</v>
      </c>
      <c r="AQ14" s="25">
        <v>5.5</v>
      </c>
      <c r="AR14" s="6">
        <v>-142.63207218301091</v>
      </c>
      <c r="AS14" s="6">
        <v>-566.46657979621045</v>
      </c>
      <c r="AT14" s="6">
        <v>513.71491246651885</v>
      </c>
      <c r="AU14" s="6">
        <v>850.24942554736697</v>
      </c>
      <c r="AV14" s="6">
        <v>437.38934702340225</v>
      </c>
      <c r="AW14" s="6">
        <v>-167.4616936436075</v>
      </c>
      <c r="AX14" s="6">
        <v>1059.3669755498493</v>
      </c>
      <c r="AY14" s="6">
        <v>879.72467093346211</v>
      </c>
      <c r="AZ14" s="6">
        <v>287.48464887797252</v>
      </c>
      <c r="BA14" s="6">
        <v>1647.8804927733049</v>
      </c>
      <c r="BB14" s="6">
        <v>1391.9884843390307</v>
      </c>
      <c r="BC14" s="6">
        <v>-8561.0293105820838</v>
      </c>
      <c r="BD14" s="6">
        <v>1047.6499735411555</v>
      </c>
      <c r="BE14" s="6">
        <v>143.59001973767326</v>
      </c>
      <c r="BF14" s="6">
        <v>883.65774707354524</v>
      </c>
      <c r="BG14" s="6">
        <v>148.20042342978121</v>
      </c>
      <c r="BH14" s="6">
        <v>-394.20991156349072</v>
      </c>
      <c r="BI14" s="9">
        <f t="shared" si="19"/>
        <v>-31.817790969137636</v>
      </c>
      <c r="BJ14" s="6">
        <f t="shared" si="20"/>
        <v>554.16135812739196</v>
      </c>
    </row>
    <row r="15" spans="2:62" x14ac:dyDescent="0.2">
      <c r="C15" s="25">
        <v>6</v>
      </c>
      <c r="D15" s="6">
        <v>103094.83764761045</v>
      </c>
      <c r="E15" s="6">
        <v>72079.85252128217</v>
      </c>
      <c r="F15" s="7">
        <v>98186.769475552283</v>
      </c>
      <c r="G15" s="7">
        <v>109686.28338075792</v>
      </c>
      <c r="H15" s="6">
        <v>26742.3241433697</v>
      </c>
      <c r="I15" s="6">
        <v>113085.96411920681</v>
      </c>
      <c r="J15" s="6">
        <v>30879.828625655911</v>
      </c>
      <c r="K15" s="6">
        <v>24062.419803054636</v>
      </c>
      <c r="L15" s="6">
        <v>67760.797930765693</v>
      </c>
      <c r="M15" s="6">
        <v>60958.967892133092</v>
      </c>
      <c r="N15" s="6">
        <v>115818.66842786325</v>
      </c>
      <c r="O15" s="6">
        <v>31138.268886748312</v>
      </c>
      <c r="P15" s="6">
        <v>131972.80752393324</v>
      </c>
      <c r="Q15" s="6">
        <v>40673.939022394901</v>
      </c>
      <c r="R15" s="6">
        <v>123133.09632059134</v>
      </c>
      <c r="S15" s="6">
        <v>16359.293494085307</v>
      </c>
      <c r="T15" s="6">
        <v>10069.792963585722</v>
      </c>
      <c r="V15" s="25">
        <v>6</v>
      </c>
      <c r="W15" s="9">
        <f t="shared" si="0"/>
        <v>0.93885682366545764</v>
      </c>
      <c r="X15" s="9">
        <f t="shared" si="1"/>
        <v>0.80865318270504527</v>
      </c>
      <c r="Y15" s="9">
        <f t="shared" si="2"/>
        <v>1.0657422243841026</v>
      </c>
      <c r="Z15" s="9">
        <f t="shared" si="3"/>
        <v>1.1139669674807611</v>
      </c>
      <c r="AA15" s="9">
        <f t="shared" si="4"/>
        <v>0.89275203637580902</v>
      </c>
      <c r="AB15" s="9">
        <f t="shared" si="5"/>
        <v>1.075222828520511</v>
      </c>
      <c r="AC15" s="9">
        <f t="shared" si="6"/>
        <v>0.81221185470135671</v>
      </c>
      <c r="AD15" s="9">
        <f t="shared" si="7"/>
        <v>0.85006702456272143</v>
      </c>
      <c r="AE15" s="9">
        <f t="shared" si="8"/>
        <v>0.97109779920186101</v>
      </c>
      <c r="AF15" s="9">
        <f t="shared" si="9"/>
        <v>0.88343970534484217</v>
      </c>
      <c r="AG15" s="9">
        <f t="shared" si="10"/>
        <v>0.76881161317554647</v>
      </c>
      <c r="AH15" s="9">
        <f t="shared" si="11"/>
        <v>0.88452623028614352</v>
      </c>
      <c r="AI15" s="9">
        <f t="shared" si="12"/>
        <v>0.79832024476454222</v>
      </c>
      <c r="AJ15" s="9">
        <f t="shared" si="13"/>
        <v>1.0845328031809145</v>
      </c>
      <c r="AK15" s="9">
        <f t="shared" si="14"/>
        <v>0.96042608007949626</v>
      </c>
      <c r="AL15" s="9">
        <f t="shared" si="15"/>
        <v>0.91335410828876629</v>
      </c>
      <c r="AM15" s="9">
        <f t="shared" si="16"/>
        <v>0.77356225503488063</v>
      </c>
      <c r="AN15" s="9">
        <f t="shared" si="17"/>
        <v>0.91738492833839747</v>
      </c>
      <c r="AO15" s="6">
        <f t="shared" si="18"/>
        <v>2.7514054771615882E-2</v>
      </c>
      <c r="AQ15" s="25">
        <v>6</v>
      </c>
      <c r="AR15" s="6">
        <v>-557.17280189059363</v>
      </c>
      <c r="AS15" s="6">
        <v>585.17933052784485</v>
      </c>
      <c r="AT15" s="6">
        <v>-207.5948652045586</v>
      </c>
      <c r="AU15" s="6">
        <v>373.78114842903574</v>
      </c>
      <c r="AV15" s="6">
        <v>-309.27996574001054</v>
      </c>
      <c r="AW15" s="6">
        <v>-123.06612780255442</v>
      </c>
      <c r="AX15" s="6">
        <v>-245.61795243943283</v>
      </c>
      <c r="AY15" s="6">
        <v>813.82510738868666</v>
      </c>
      <c r="AZ15" s="6">
        <v>-642.66647720929291</v>
      </c>
      <c r="BA15" s="6">
        <v>743.86458434377732</v>
      </c>
      <c r="BB15" s="6">
        <v>-198.39242251927061</v>
      </c>
      <c r="BC15" s="6">
        <v>556.10293105820836</v>
      </c>
      <c r="BD15" s="6">
        <v>104.75297060662915</v>
      </c>
      <c r="BE15" s="6">
        <v>1136.8734117179231</v>
      </c>
      <c r="BF15" s="6">
        <v>1159.3839300465661</v>
      </c>
      <c r="BG15" s="6">
        <v>-978.97162823062604</v>
      </c>
      <c r="BH15" s="6">
        <v>-375.69472076396818</v>
      </c>
      <c r="BI15" s="9">
        <f t="shared" si="19"/>
        <v>107.9592030775508</v>
      </c>
      <c r="BJ15" s="6">
        <f t="shared" si="20"/>
        <v>154.97992206893983</v>
      </c>
    </row>
    <row r="16" spans="2:62" x14ac:dyDescent="0.2">
      <c r="C16" s="25">
        <v>6.5</v>
      </c>
      <c r="D16" s="6">
        <v>104437.92078854689</v>
      </c>
      <c r="E16" s="6">
        <v>71604.837556218306</v>
      </c>
      <c r="F16" s="7">
        <v>100886.35004919197</v>
      </c>
      <c r="G16" s="7">
        <v>100438.31033538509</v>
      </c>
      <c r="H16" s="6">
        <v>29414.446643722222</v>
      </c>
      <c r="I16" s="6">
        <v>120598.05820002293</v>
      </c>
      <c r="J16" s="6">
        <v>29499.902311041642</v>
      </c>
      <c r="K16" s="6">
        <v>28658.007229640061</v>
      </c>
      <c r="L16" s="6">
        <v>72910.746554228826</v>
      </c>
      <c r="M16" s="6">
        <v>60750.169754583381</v>
      </c>
      <c r="N16" s="6">
        <v>121552.70726378397</v>
      </c>
      <c r="O16" s="6">
        <v>26433.026007981283</v>
      </c>
      <c r="P16" s="6">
        <v>137297.64997354115</v>
      </c>
      <c r="Q16" s="6">
        <v>34625.740162747781</v>
      </c>
      <c r="R16" s="6">
        <v>117244.87985167325</v>
      </c>
      <c r="S16" s="6">
        <v>21500.708183841562</v>
      </c>
      <c r="T16" s="6">
        <v>14189.824025465607</v>
      </c>
      <c r="V16" s="25">
        <v>6.5</v>
      </c>
      <c r="W16" s="9">
        <f t="shared" si="0"/>
        <v>0.95108791884335908</v>
      </c>
      <c r="X16" s="9">
        <f t="shared" si="1"/>
        <v>0.80332406021248737</v>
      </c>
      <c r="Y16" s="9">
        <f t="shared" si="2"/>
        <v>1.0950441050837343</v>
      </c>
      <c r="Z16" s="9">
        <f t="shared" si="3"/>
        <v>1.0200451372284194</v>
      </c>
      <c r="AA16" s="9">
        <f t="shared" si="4"/>
        <v>0.98195680372684668</v>
      </c>
      <c r="AB16" s="9">
        <f t="shared" si="5"/>
        <v>1.1466479174658812</v>
      </c>
      <c r="AC16" s="9">
        <f t="shared" si="6"/>
        <v>0.77591655899453804</v>
      </c>
      <c r="AD16" s="9">
        <f t="shared" si="7"/>
        <v>1.0124180001424676</v>
      </c>
      <c r="AE16" s="9">
        <f t="shared" si="8"/>
        <v>1.0449030660665983</v>
      </c>
      <c r="AF16" s="9">
        <f t="shared" si="9"/>
        <v>0.88041372620687719</v>
      </c>
      <c r="AG16" s="9">
        <f t="shared" si="10"/>
        <v>0.80687452399377257</v>
      </c>
      <c r="AH16" s="9">
        <f t="shared" si="11"/>
        <v>0.75086720250673711</v>
      </c>
      <c r="AI16" s="9">
        <f t="shared" si="12"/>
        <v>0.83053089184752338</v>
      </c>
      <c r="AJ16" s="9">
        <f t="shared" si="13"/>
        <v>0.92326319858626027</v>
      </c>
      <c r="AK16" s="9">
        <f t="shared" si="14"/>
        <v>0.91449856886692538</v>
      </c>
      <c r="AL16" s="9">
        <f t="shared" si="15"/>
        <v>1.2004039268523186</v>
      </c>
      <c r="AM16" s="9">
        <f t="shared" si="16"/>
        <v>1.090063351985604</v>
      </c>
      <c r="AN16" s="9">
        <f t="shared" si="17"/>
        <v>0.95460346815355024</v>
      </c>
      <c r="AO16" s="6">
        <f t="shared" si="18"/>
        <v>3.2851443547255763E-2</v>
      </c>
      <c r="AQ16" s="25">
        <v>6.5</v>
      </c>
      <c r="AR16" s="6">
        <v>-236.25629858341293</v>
      </c>
      <c r="AS16" s="6">
        <v>-827.50518018499133</v>
      </c>
      <c r="AT16" s="6">
        <v>523.92989789721935</v>
      </c>
      <c r="AU16" s="6">
        <v>565.2256735680354</v>
      </c>
      <c r="AV16" s="6">
        <v>848.50922042856325</v>
      </c>
      <c r="AW16" s="6">
        <v>76.241625228556202</v>
      </c>
      <c r="AX16" s="6">
        <v>623.5346656246511</v>
      </c>
      <c r="AY16" s="6">
        <v>912.76070867907595</v>
      </c>
      <c r="AZ16" s="6">
        <v>608.25966486343839</v>
      </c>
      <c r="BA16" s="6">
        <v>1437.8698224852071</v>
      </c>
      <c r="BB16" s="6">
        <v>811.15085186222962</v>
      </c>
      <c r="BC16" s="6">
        <v>-9885.124535571762</v>
      </c>
      <c r="BD16" s="6">
        <v>440.17895800259777</v>
      </c>
      <c r="BE16" s="6">
        <v>813.82175617656617</v>
      </c>
      <c r="BF16" s="6">
        <v>125.19657575739032</v>
      </c>
      <c r="BG16" s="6">
        <v>41.504014686795209</v>
      </c>
      <c r="BH16" s="6">
        <v>-694.46405421709937</v>
      </c>
      <c r="BI16" s="9">
        <f t="shared" si="19"/>
        <v>-224.42156666452587</v>
      </c>
      <c r="BJ16" s="6">
        <f t="shared" si="20"/>
        <v>620.10705240065317</v>
      </c>
    </row>
    <row r="17" spans="3:62" x14ac:dyDescent="0.2">
      <c r="C17" s="25">
        <v>7</v>
      </c>
      <c r="D17" s="6">
        <v>107311.25993201126</v>
      </c>
      <c r="E17" s="6">
        <v>71058.096231982316</v>
      </c>
      <c r="F17" s="7">
        <v>93821.157729731247</v>
      </c>
      <c r="G17" s="7">
        <v>96261.474170466579</v>
      </c>
      <c r="H17" s="6">
        <v>27770.071601288928</v>
      </c>
      <c r="I17" s="6">
        <v>111044.64520656082</v>
      </c>
      <c r="J17" s="6">
        <v>29124.567377470132</v>
      </c>
      <c r="K17" s="6">
        <v>28837.098465351257</v>
      </c>
      <c r="L17" s="6">
        <v>63501.68302448358</v>
      </c>
      <c r="M17" s="6">
        <v>60381.753807352805</v>
      </c>
      <c r="N17" s="6">
        <v>123544.99690894638</v>
      </c>
      <c r="O17" s="6">
        <v>26569.891289390394</v>
      </c>
      <c r="P17" s="6">
        <v>149211.46630105353</v>
      </c>
      <c r="Q17" s="6">
        <v>40339.123465048986</v>
      </c>
      <c r="R17" s="6">
        <v>118247.79865747171</v>
      </c>
      <c r="S17" s="6">
        <v>21866.644294308371</v>
      </c>
      <c r="T17" s="6">
        <v>12992.5618349613</v>
      </c>
      <c r="V17" s="25">
        <v>7</v>
      </c>
      <c r="W17" s="9">
        <f t="shared" si="0"/>
        <v>0.97725464186364719</v>
      </c>
      <c r="X17" s="9">
        <f t="shared" si="1"/>
        <v>0.79719025032671853</v>
      </c>
      <c r="Y17" s="9">
        <f t="shared" si="2"/>
        <v>1.0183568505945397</v>
      </c>
      <c r="Z17" s="9">
        <f t="shared" si="3"/>
        <v>0.97762545289882452</v>
      </c>
      <c r="AA17" s="9">
        <f t="shared" si="4"/>
        <v>0.92706183050658331</v>
      </c>
      <c r="AB17" s="9">
        <f t="shared" si="5"/>
        <v>1.0558139415533012</v>
      </c>
      <c r="AC17" s="9">
        <f t="shared" si="6"/>
        <v>0.76604437070535025</v>
      </c>
      <c r="AD17" s="9">
        <f t="shared" si="7"/>
        <v>1.0187448598312405</v>
      </c>
      <c r="AE17" s="9">
        <f t="shared" si="8"/>
        <v>0.91005930440337357</v>
      </c>
      <c r="AF17" s="9">
        <f t="shared" si="9"/>
        <v>0.8750745072679732</v>
      </c>
      <c r="AG17" s="9">
        <f t="shared" si="10"/>
        <v>0.82009946809649514</v>
      </c>
      <c r="AH17" s="9">
        <f t="shared" si="11"/>
        <v>0.7547550529155751</v>
      </c>
      <c r="AI17" s="9">
        <f t="shared" si="12"/>
        <v>0.90259907729500399</v>
      </c>
      <c r="AJ17" s="9">
        <f t="shared" si="13"/>
        <v>1.07560525734482</v>
      </c>
      <c r="AK17" s="9">
        <f t="shared" si="14"/>
        <v>0.92232123723208315</v>
      </c>
      <c r="AL17" s="9">
        <f t="shared" si="15"/>
        <v>1.220834469894224</v>
      </c>
      <c r="AM17" s="9">
        <f t="shared" si="16"/>
        <v>0.99808958020065563</v>
      </c>
      <c r="AN17" s="9">
        <f t="shared" si="17"/>
        <v>0.94220765605473011</v>
      </c>
      <c r="AO17" s="6">
        <f t="shared" si="18"/>
        <v>2.9421060530529092E-2</v>
      </c>
      <c r="AQ17" s="25">
        <v>7</v>
      </c>
      <c r="AR17" s="6">
        <v>320.32795642942193</v>
      </c>
      <c r="AS17" s="6">
        <v>-285.47625659539017</v>
      </c>
      <c r="AT17" s="6">
        <v>267.37842049022515</v>
      </c>
      <c r="AU17" s="6">
        <v>278.59464479182787</v>
      </c>
      <c r="AV17" s="6">
        <v>-462.30095520610831</v>
      </c>
      <c r="AW17" s="6">
        <v>-913.88744577061391</v>
      </c>
      <c r="AX17" s="6">
        <v>44.936920844032599</v>
      </c>
      <c r="AY17" s="6">
        <v>1928.0797695240394</v>
      </c>
      <c r="AZ17" s="6">
        <v>1.6746678575415874</v>
      </c>
      <c r="BA17" s="6">
        <v>1461.053448443108</v>
      </c>
      <c r="BB17" s="6">
        <v>610.3959607280799</v>
      </c>
      <c r="BC17" s="6">
        <v>-9115.3433328746378</v>
      </c>
      <c r="BD17" s="6">
        <v>2020.5537114542742</v>
      </c>
      <c r="BE17" s="6">
        <v>271.43960748333274</v>
      </c>
      <c r="BF17" s="6">
        <v>696.16883792367037</v>
      </c>
      <c r="BG17" s="6">
        <v>126.18997093238447</v>
      </c>
      <c r="BH17" s="6">
        <v>-458.57988165680467</v>
      </c>
      <c r="BI17" s="9">
        <f t="shared" si="19"/>
        <v>-188.7525856000951</v>
      </c>
      <c r="BJ17" s="6">
        <f t="shared" si="20"/>
        <v>590.86148039449347</v>
      </c>
    </row>
    <row r="18" spans="3:62" x14ac:dyDescent="0.2">
      <c r="C18" s="25">
        <v>7.5</v>
      </c>
      <c r="D18" s="6">
        <v>107921.29820752359</v>
      </c>
      <c r="E18" s="6">
        <v>67663.384064458369</v>
      </c>
      <c r="F18" s="7">
        <v>90975.272203471206</v>
      </c>
      <c r="G18" s="7">
        <v>104796.4711344993</v>
      </c>
      <c r="H18" s="6">
        <v>28651.587396919735</v>
      </c>
      <c r="I18" s="6">
        <v>116484.3164904563</v>
      </c>
      <c r="J18" s="6">
        <v>33534.874958133303</v>
      </c>
      <c r="K18" s="6">
        <v>30091.690313308845</v>
      </c>
      <c r="L18" s="6">
        <v>63579.173014916916</v>
      </c>
      <c r="M18" s="6">
        <v>62761.228053157436</v>
      </c>
      <c r="N18" s="6">
        <v>133660.76742605469</v>
      </c>
      <c r="O18" s="6">
        <v>27176.028622540249</v>
      </c>
      <c r="P18" s="6">
        <v>156560.04955019965</v>
      </c>
      <c r="Q18" s="6">
        <v>37238.900406558787</v>
      </c>
      <c r="R18" s="6">
        <v>121535.27961180493</v>
      </c>
      <c r="S18" s="6">
        <v>18728.921043670514</v>
      </c>
      <c r="T18" s="6">
        <v>15233.830494551334</v>
      </c>
      <c r="V18" s="25">
        <v>7.5</v>
      </c>
      <c r="W18" s="9">
        <f t="shared" si="0"/>
        <v>0.98281009556754206</v>
      </c>
      <c r="X18" s="9">
        <f t="shared" si="1"/>
        <v>0.75910547763902114</v>
      </c>
      <c r="Y18" s="9">
        <f t="shared" si="2"/>
        <v>0.98746694162514359</v>
      </c>
      <c r="Z18" s="9">
        <f t="shared" si="3"/>
        <v>1.0643063430925108</v>
      </c>
      <c r="AA18" s="9">
        <f t="shared" si="4"/>
        <v>0.95648990180763227</v>
      </c>
      <c r="AB18" s="9">
        <f t="shared" si="5"/>
        <v>1.1075344073922488</v>
      </c>
      <c r="AC18" s="9">
        <f t="shared" si="6"/>
        <v>0.88204579491396018</v>
      </c>
      <c r="AD18" s="9">
        <f t="shared" si="7"/>
        <v>1.0630665518290905</v>
      </c>
      <c r="AE18" s="9">
        <f t="shared" si="8"/>
        <v>0.91116983381666161</v>
      </c>
      <c r="AF18" s="9">
        <f t="shared" si="9"/>
        <v>0.90955872016194783</v>
      </c>
      <c r="AG18" s="9">
        <f t="shared" si="10"/>
        <v>0.88724858969614107</v>
      </c>
      <c r="AH18" s="9">
        <f t="shared" si="11"/>
        <v>0.77197323457739853</v>
      </c>
      <c r="AI18" s="9">
        <f t="shared" si="12"/>
        <v>0.94705158905252684</v>
      </c>
      <c r="AJ18" s="9">
        <f t="shared" si="13"/>
        <v>0.99294068919814449</v>
      </c>
      <c r="AK18" s="9">
        <f t="shared" si="14"/>
        <v>0.94796326639121065</v>
      </c>
      <c r="AL18" s="9">
        <f t="shared" si="15"/>
        <v>1.0456525512692285</v>
      </c>
      <c r="AM18" s="9">
        <f t="shared" si="16"/>
        <v>1.1702640076909803</v>
      </c>
      <c r="AN18" s="9">
        <f t="shared" si="17"/>
        <v>0.96392047033655237</v>
      </c>
      <c r="AO18" s="6">
        <f t="shared" si="18"/>
        <v>2.6377536423899197E-2</v>
      </c>
      <c r="AQ18" s="25">
        <v>7.5</v>
      </c>
      <c r="AR18" s="6">
        <v>-527.6096394924009</v>
      </c>
      <c r="AS18" s="6">
        <v>-276.33349710550488</v>
      </c>
      <c r="AT18" s="6">
        <v>69.904393385208508</v>
      </c>
      <c r="AU18" s="6">
        <v>246.21099377329062</v>
      </c>
      <c r="AV18" s="6">
        <v>460.21193145913088</v>
      </c>
      <c r="AW18" s="6">
        <v>1192.2705835520501</v>
      </c>
      <c r="AX18" s="6">
        <v>-14.513788098693759</v>
      </c>
      <c r="AY18" s="6">
        <v>560.31880207704376</v>
      </c>
      <c r="AZ18" s="6">
        <v>-132.50175078912378</v>
      </c>
      <c r="BA18" s="6">
        <v>1086.8173440682899</v>
      </c>
      <c r="BB18" s="6">
        <v>443.70457055265285</v>
      </c>
      <c r="BC18" s="6">
        <v>-449.70414201183434</v>
      </c>
      <c r="BD18" s="6">
        <v>1467.9847981911771</v>
      </c>
      <c r="BE18" s="6">
        <v>-345.00541595127089</v>
      </c>
      <c r="BF18" s="6">
        <v>529.42364293887636</v>
      </c>
      <c r="BG18" s="6">
        <v>303.75411462214566</v>
      </c>
      <c r="BH18" s="6">
        <v>-925.75953997612589</v>
      </c>
      <c r="BI18" s="9">
        <f t="shared" si="19"/>
        <v>217.01020007028893</v>
      </c>
      <c r="BJ18" s="6">
        <f t="shared" si="20"/>
        <v>156.57822385434901</v>
      </c>
    </row>
    <row r="19" spans="3:62" x14ac:dyDescent="0.2">
      <c r="C19" s="25">
        <v>8</v>
      </c>
      <c r="D19" s="6">
        <v>110399.67585584757</v>
      </c>
      <c r="E19" s="6">
        <v>65705.053159085248</v>
      </c>
      <c r="F19" s="7">
        <v>93034.321409573837</v>
      </c>
      <c r="G19" s="7">
        <v>98912.945126379578</v>
      </c>
      <c r="H19" s="6">
        <v>27921.212469382746</v>
      </c>
      <c r="I19" s="6">
        <v>122547.48233960583</v>
      </c>
      <c r="J19" s="6">
        <v>29797.016300100477</v>
      </c>
      <c r="K19" s="6">
        <v>26461.655778212829</v>
      </c>
      <c r="L19" s="6">
        <v>63253.197746518796</v>
      </c>
      <c r="M19" s="6">
        <v>61001.406537976531</v>
      </c>
      <c r="N19" s="6">
        <v>122637.41749190757</v>
      </c>
      <c r="O19" s="6">
        <v>26054.575478189072</v>
      </c>
      <c r="P19" s="6">
        <v>151508.87573964498</v>
      </c>
      <c r="Q19" s="6">
        <v>36949.172902432103</v>
      </c>
      <c r="R19" s="6">
        <v>111107.31047649351</v>
      </c>
      <c r="S19" s="6">
        <v>25956.788447966992</v>
      </c>
      <c r="T19" s="6">
        <v>15114.973879782823</v>
      </c>
      <c r="V19" s="25">
        <v>8</v>
      </c>
      <c r="W19" s="9">
        <f t="shared" si="0"/>
        <v>1.0053800109953379</v>
      </c>
      <c r="X19" s="9">
        <f t="shared" si="1"/>
        <v>0.73713525344978525</v>
      </c>
      <c r="Y19" s="9">
        <f t="shared" si="2"/>
        <v>1.0098163446327915</v>
      </c>
      <c r="Z19" s="9">
        <f t="shared" si="3"/>
        <v>1.0045536244904227</v>
      </c>
      <c r="AA19" s="9">
        <f t="shared" si="4"/>
        <v>0.93210743974559251</v>
      </c>
      <c r="AB19" s="9">
        <f t="shared" si="5"/>
        <v>1.1651830677267834</v>
      </c>
      <c r="AC19" s="9">
        <f t="shared" si="6"/>
        <v>0.78373135314500486</v>
      </c>
      <c r="AD19" s="9">
        <f t="shared" si="7"/>
        <v>0.93482622182216146</v>
      </c>
      <c r="AE19" s="9">
        <f t="shared" si="8"/>
        <v>0.90649819659569675</v>
      </c>
      <c r="AF19" s="9">
        <f t="shared" si="9"/>
        <v>0.88405474175499765</v>
      </c>
      <c r="AG19" s="9">
        <f t="shared" si="10"/>
        <v>0.81407489878336126</v>
      </c>
      <c r="AH19" s="9">
        <f t="shared" si="11"/>
        <v>0.74011678405269898</v>
      </c>
      <c r="AI19" s="9">
        <f t="shared" si="12"/>
        <v>0.91649639826400808</v>
      </c>
      <c r="AJ19" s="9">
        <f t="shared" si="13"/>
        <v>0.98521537442014595</v>
      </c>
      <c r="AK19" s="9">
        <f t="shared" si="14"/>
        <v>0.8666261294305585</v>
      </c>
      <c r="AL19" s="9">
        <f t="shared" si="15"/>
        <v>1.4491909064107544</v>
      </c>
      <c r="AM19" s="9">
        <f t="shared" si="16"/>
        <v>1.1611334335790175</v>
      </c>
      <c r="AN19" s="9">
        <f t="shared" si="17"/>
        <v>0.95859648113524232</v>
      </c>
      <c r="AO19" s="6">
        <f t="shared" si="18"/>
        <v>4.2875762555201709E-2</v>
      </c>
      <c r="AQ19" s="25">
        <v>8</v>
      </c>
      <c r="AR19" s="6">
        <v>81.966470937102443</v>
      </c>
      <c r="AS19" s="6">
        <v>10.638070621408582</v>
      </c>
      <c r="AT19" s="6">
        <v>27.302726035973695</v>
      </c>
      <c r="AU19" s="6">
        <v>640.9462693319681</v>
      </c>
      <c r="AV19" s="6">
        <v>-293.403385262982</v>
      </c>
      <c r="AW19" s="6">
        <v>812.1419848461336</v>
      </c>
      <c r="AX19" s="6">
        <v>425.71452495255107</v>
      </c>
      <c r="AY19" s="6">
        <v>487.25999275449823</v>
      </c>
      <c r="AZ19" s="6">
        <v>-183.70598922122869</v>
      </c>
      <c r="BA19" s="6">
        <v>636.14317586574839</v>
      </c>
      <c r="BB19" s="6">
        <v>1167.7737304478251</v>
      </c>
      <c r="BC19" s="6">
        <v>549.96559790835283</v>
      </c>
      <c r="BD19" s="6">
        <v>1380.7908789147064</v>
      </c>
      <c r="BE19" s="6">
        <v>-399.30990632371851</v>
      </c>
      <c r="BF19" s="6">
        <v>208.23262331495565</v>
      </c>
      <c r="BG19" s="6">
        <v>-297.04240713415021</v>
      </c>
      <c r="BH19" s="6">
        <v>-412.24377157966342</v>
      </c>
      <c r="BI19" s="9">
        <f t="shared" si="19"/>
        <v>284.8923874358519</v>
      </c>
      <c r="BJ19" s="6">
        <f t="shared" si="20"/>
        <v>131.10219377807385</v>
      </c>
    </row>
    <row r="20" spans="3:62" x14ac:dyDescent="0.2">
      <c r="C20" s="25">
        <v>8.5</v>
      </c>
      <c r="D20" s="6">
        <v>103226.96716256643</v>
      </c>
      <c r="E20" s="6">
        <v>73006.944849104475</v>
      </c>
      <c r="F20" s="7">
        <v>97849.58080900801</v>
      </c>
      <c r="G20" s="7">
        <v>89553.057992927977</v>
      </c>
      <c r="H20" s="6">
        <v>29685.445249298871</v>
      </c>
      <c r="I20" s="6">
        <v>105253.58774196595</v>
      </c>
      <c r="J20" s="6">
        <v>20115.063637378586</v>
      </c>
      <c r="K20" s="6">
        <v>30283.83302904321</v>
      </c>
      <c r="L20" s="6">
        <v>73893.703716826698</v>
      </c>
      <c r="M20" s="6">
        <v>62540.886603938314</v>
      </c>
      <c r="N20" s="6">
        <v>115117.24884709458</v>
      </c>
      <c r="O20" s="6">
        <v>28912.618687216182</v>
      </c>
      <c r="P20" s="6">
        <v>131019.74791937269</v>
      </c>
      <c r="Q20" s="6">
        <v>42457.47494475315</v>
      </c>
      <c r="R20" s="6">
        <v>119994.0644829675</v>
      </c>
      <c r="S20" s="6">
        <v>21490.541921028864</v>
      </c>
      <c r="T20" s="6">
        <v>14178.689240010781</v>
      </c>
      <c r="V20" s="25">
        <v>8.5</v>
      </c>
      <c r="W20" s="9">
        <f t="shared" si="0"/>
        <v>0.94006009144835145</v>
      </c>
      <c r="X20" s="9">
        <f t="shared" si="1"/>
        <v>0.81905409412940733</v>
      </c>
      <c r="Y20" s="9">
        <f t="shared" si="2"/>
        <v>1.0620822995139858</v>
      </c>
      <c r="Z20" s="9">
        <f t="shared" si="3"/>
        <v>0.90949520182677002</v>
      </c>
      <c r="AA20" s="9">
        <f t="shared" si="4"/>
        <v>0.99100368221379154</v>
      </c>
      <c r="AB20" s="9">
        <f t="shared" si="5"/>
        <v>1.0007524913043311</v>
      </c>
      <c r="AC20" s="9">
        <f t="shared" si="6"/>
        <v>0.52907331003700009</v>
      </c>
      <c r="AD20" s="9">
        <f t="shared" si="7"/>
        <v>1.0698544887029613</v>
      </c>
      <c r="AE20" s="9">
        <f t="shared" si="8"/>
        <v>1.0589900834344252</v>
      </c>
      <c r="AF20" s="9">
        <f t="shared" si="9"/>
        <v>0.90636545112042066</v>
      </c>
      <c r="AG20" s="9">
        <f t="shared" si="10"/>
        <v>0.7641555458357675</v>
      </c>
      <c r="AH20" s="9">
        <f t="shared" si="11"/>
        <v>0.82130351266854451</v>
      </c>
      <c r="AI20" s="9">
        <f t="shared" si="12"/>
        <v>0.79255506638376105</v>
      </c>
      <c r="AJ20" s="9">
        <f t="shared" si="13"/>
        <v>1.1320891318754143</v>
      </c>
      <c r="AK20" s="9">
        <f t="shared" si="14"/>
        <v>0.93594193947765192</v>
      </c>
      <c r="AL20" s="9">
        <f t="shared" si="15"/>
        <v>1.1998363352317343</v>
      </c>
      <c r="AM20" s="9">
        <f t="shared" si="16"/>
        <v>1.0892079769270588</v>
      </c>
      <c r="AN20" s="9">
        <f t="shared" si="17"/>
        <v>0.9424600413018458</v>
      </c>
      <c r="AO20" s="6">
        <f t="shared" si="18"/>
        <v>3.9811483277363849E-2</v>
      </c>
      <c r="AQ20" s="25">
        <v>8.5</v>
      </c>
      <c r="AR20" s="6">
        <v>-240.76094584010539</v>
      </c>
      <c r="AS20" s="6">
        <v>-878.85843675901992</v>
      </c>
      <c r="AT20" s="6">
        <v>139.38512378020363</v>
      </c>
      <c r="AU20" s="6">
        <v>730.06083840320025</v>
      </c>
      <c r="AV20" s="6">
        <v>229.27035623077444</v>
      </c>
      <c r="AW20" s="6">
        <v>425.06392826540178</v>
      </c>
      <c r="AX20" s="6">
        <v>-163.34989393770235</v>
      </c>
      <c r="AY20" s="6">
        <v>1225.1798437041764</v>
      </c>
      <c r="AZ20" s="6">
        <v>394.35890669562656</v>
      </c>
      <c r="BA20" s="6">
        <v>531.52585119798243</v>
      </c>
      <c r="BB20" s="6">
        <v>314.20832577892787</v>
      </c>
      <c r="BC20" s="6">
        <v>642.21824686940965</v>
      </c>
      <c r="BD20" s="6">
        <v>1377.7841920431038</v>
      </c>
      <c r="BE20" s="6">
        <v>132.38531749072661</v>
      </c>
      <c r="BF20" s="6">
        <v>398.90345912142106</v>
      </c>
      <c r="BG20" s="6">
        <v>140.35364776366893</v>
      </c>
      <c r="BH20" s="6">
        <v>47.106239330500962</v>
      </c>
      <c r="BI20" s="9">
        <f t="shared" si="19"/>
        <v>320.284411772841</v>
      </c>
      <c r="BJ20" s="6">
        <f t="shared" si="20"/>
        <v>127.84899495869966</v>
      </c>
    </row>
    <row r="21" spans="3:62" x14ac:dyDescent="0.2">
      <c r="C21" s="25">
        <v>9</v>
      </c>
      <c r="D21" s="6">
        <v>127772.55375645356</v>
      </c>
      <c r="E21" s="6">
        <v>61339.704300932863</v>
      </c>
      <c r="F21" s="7">
        <v>88630.57999463359</v>
      </c>
      <c r="G21" s="7">
        <v>105611.24141297489</v>
      </c>
      <c r="H21" s="6">
        <v>30442.820808765544</v>
      </c>
      <c r="I21" s="6">
        <v>102138.40891149899</v>
      </c>
      <c r="J21" s="6">
        <v>26832.22619180529</v>
      </c>
      <c r="K21" s="6">
        <v>30694.624696626415</v>
      </c>
      <c r="L21" s="6">
        <v>65238.564291535273</v>
      </c>
      <c r="M21" s="6">
        <v>62379.765253661855</v>
      </c>
      <c r="N21" s="6">
        <v>118159.49836615736</v>
      </c>
      <c r="O21" s="6">
        <v>27824.384202559515</v>
      </c>
      <c r="P21" s="6">
        <v>133169.76956751817</v>
      </c>
      <c r="Q21" s="6">
        <v>39795.353673009093</v>
      </c>
      <c r="R21" s="6">
        <v>119474.49257448461</v>
      </c>
      <c r="S21" s="6">
        <v>22137.185327023009</v>
      </c>
      <c r="T21" s="6">
        <v>11247.545213004914</v>
      </c>
      <c r="V21" s="25">
        <v>9</v>
      </c>
      <c r="W21" s="9">
        <f t="shared" si="0"/>
        <v>1.1635901147780545</v>
      </c>
      <c r="X21" s="9">
        <f t="shared" si="1"/>
        <v>0.68816105158497864</v>
      </c>
      <c r="Y21" s="9">
        <f t="shared" si="2"/>
        <v>0.96201710247176497</v>
      </c>
      <c r="Z21" s="9">
        <f t="shared" si="3"/>
        <v>1.072581098589114</v>
      </c>
      <c r="AA21" s="9">
        <f t="shared" si="4"/>
        <v>1.0162875195268912</v>
      </c>
      <c r="AB21" s="9">
        <f t="shared" si="5"/>
        <v>0.97113333016855041</v>
      </c>
      <c r="AC21" s="9">
        <f t="shared" si="6"/>
        <v>0.70575042579432656</v>
      </c>
      <c r="AD21" s="9">
        <f t="shared" si="7"/>
        <v>1.084366763587854</v>
      </c>
      <c r="AE21" s="9">
        <f t="shared" si="8"/>
        <v>0.93495100620464511</v>
      </c>
      <c r="AF21" s="9">
        <f t="shared" si="9"/>
        <v>0.9040304214580932</v>
      </c>
      <c r="AG21" s="9">
        <f t="shared" si="10"/>
        <v>0.78435018968880021</v>
      </c>
      <c r="AH21" s="9">
        <f t="shared" si="11"/>
        <v>0.79039068479485397</v>
      </c>
      <c r="AI21" s="9">
        <f t="shared" si="12"/>
        <v>0.80556081992193063</v>
      </c>
      <c r="AJ21" s="9">
        <f t="shared" si="13"/>
        <v>1.0611061409321847</v>
      </c>
      <c r="AK21" s="9">
        <f t="shared" si="14"/>
        <v>0.93188932952716053</v>
      </c>
      <c r="AL21" s="9">
        <f t="shared" si="15"/>
        <v>1.2359390197196758</v>
      </c>
      <c r="AM21" s="9">
        <f t="shared" si="16"/>
        <v>0.86403727167402067</v>
      </c>
      <c r="AN21" s="9">
        <f t="shared" si="17"/>
        <v>0.93977307590722925</v>
      </c>
      <c r="AO21" s="6">
        <f t="shared" si="18"/>
        <v>3.7771879242416449E-2</v>
      </c>
      <c r="AQ21" s="25">
        <v>9</v>
      </c>
      <c r="AR21" s="6">
        <v>63.902609073581942</v>
      </c>
      <c r="AS21" s="6">
        <v>-458.03516117317838</v>
      </c>
      <c r="AT21" s="6">
        <v>-426.62863114487857</v>
      </c>
      <c r="AU21" s="6">
        <v>1216.7085352350791</v>
      </c>
      <c r="AV21" s="6">
        <v>-864.43802649926624</v>
      </c>
      <c r="AW21" s="6">
        <v>629.43196615681484</v>
      </c>
      <c r="AX21" s="6">
        <v>455.92832421569722</v>
      </c>
      <c r="AY21" s="6">
        <v>69.522314420273602</v>
      </c>
      <c r="AZ21" s="6">
        <v>-81.601997422026443</v>
      </c>
      <c r="BA21" s="6">
        <v>802.74517411970123</v>
      </c>
      <c r="BB21" s="6">
        <v>876.42091498958871</v>
      </c>
      <c r="BC21" s="6">
        <v>-9843.92459061511</v>
      </c>
      <c r="BD21" s="6">
        <v>519.97642757492667</v>
      </c>
      <c r="BE21" s="6">
        <v>-210.25903366174225</v>
      </c>
      <c r="BF21" s="6">
        <v>1072.0033287848098</v>
      </c>
      <c r="BG21" s="6">
        <v>103.68601053145865</v>
      </c>
      <c r="BH21" s="6">
        <v>-399.60081633700855</v>
      </c>
      <c r="BI21" s="9">
        <f t="shared" si="19"/>
        <v>-380.83309716183987</v>
      </c>
      <c r="BJ21" s="6">
        <f t="shared" si="20"/>
        <v>608.52723738084524</v>
      </c>
    </row>
    <row r="22" spans="3:62" x14ac:dyDescent="0.2">
      <c r="C22" s="25">
        <v>9.5</v>
      </c>
      <c r="D22" s="6">
        <v>127977.94698510261</v>
      </c>
      <c r="E22" s="6">
        <v>57896.945008025505</v>
      </c>
      <c r="F22" s="7">
        <v>87479.675944886141</v>
      </c>
      <c r="G22" s="7">
        <v>105822.21137475742</v>
      </c>
      <c r="H22" s="6">
        <v>26603.038485039979</v>
      </c>
      <c r="I22" s="6">
        <v>120118.07331340705</v>
      </c>
      <c r="J22" s="6">
        <v>26338.617840794908</v>
      </c>
      <c r="K22" s="6">
        <v>28236.327108217301</v>
      </c>
      <c r="L22" s="6">
        <v>63901.215320837618</v>
      </c>
      <c r="M22" s="6">
        <v>53577.941604423322</v>
      </c>
      <c r="N22" s="6">
        <v>125282.05384193003</v>
      </c>
      <c r="O22" s="6">
        <v>28866.960231182056</v>
      </c>
      <c r="P22" s="6">
        <v>148318.17963150045</v>
      </c>
      <c r="Q22" s="6">
        <v>30360.890825606366</v>
      </c>
      <c r="R22" s="6">
        <v>124989.56695202021</v>
      </c>
      <c r="S22" s="6">
        <v>20494.396217755428</v>
      </c>
      <c r="T22" s="6">
        <v>12047.549063651182</v>
      </c>
      <c r="V22" s="25">
        <v>9.5</v>
      </c>
      <c r="W22" s="9">
        <f t="shared" si="0"/>
        <v>1.1654605754010292</v>
      </c>
      <c r="X22" s="9">
        <f t="shared" si="1"/>
        <v>0.64953724531852008</v>
      </c>
      <c r="Y22" s="9">
        <f t="shared" si="2"/>
        <v>0.94952491998544819</v>
      </c>
      <c r="Z22" s="9">
        <f t="shared" si="3"/>
        <v>1.0747236961985216</v>
      </c>
      <c r="AA22" s="9">
        <f t="shared" si="4"/>
        <v>0.8881021953804954</v>
      </c>
      <c r="AB22" s="9">
        <f t="shared" si="5"/>
        <v>1.1420842148750787</v>
      </c>
      <c r="AC22" s="9">
        <f t="shared" si="6"/>
        <v>0.692767369472015</v>
      </c>
      <c r="AD22" s="9">
        <f t="shared" si="7"/>
        <v>0.99752106254978268</v>
      </c>
      <c r="AE22" s="9">
        <f t="shared" si="8"/>
        <v>0.91578510671898228</v>
      </c>
      <c r="AF22" s="9">
        <f t="shared" si="9"/>
        <v>0.77647116709309194</v>
      </c>
      <c r="AG22" s="9">
        <f t="shared" si="10"/>
        <v>0.83163016138586499</v>
      </c>
      <c r="AH22" s="9">
        <f t="shared" si="11"/>
        <v>0.82000652014325559</v>
      </c>
      <c r="AI22" s="9">
        <f t="shared" si="12"/>
        <v>0.89719547297634006</v>
      </c>
      <c r="AJ22" s="9">
        <f t="shared" si="13"/>
        <v>0.80954495250717917</v>
      </c>
      <c r="AK22" s="9">
        <f t="shared" si="14"/>
        <v>0.97490636900753302</v>
      </c>
      <c r="AL22" s="9">
        <f t="shared" si="15"/>
        <v>1.1442206223118614</v>
      </c>
      <c r="AM22" s="9">
        <f t="shared" si="16"/>
        <v>0.92549362782557254</v>
      </c>
      <c r="AN22" s="9">
        <f t="shared" si="17"/>
        <v>0.92088089877356316</v>
      </c>
      <c r="AO22" s="6">
        <f t="shared" si="18"/>
        <v>3.6914465690047665E-2</v>
      </c>
      <c r="AQ22" s="25">
        <v>9.5</v>
      </c>
      <c r="AR22" s="6">
        <v>-574.6481168763554</v>
      </c>
      <c r="AS22" s="6">
        <v>-1026.3388375024031</v>
      </c>
      <c r="AT22" s="6">
        <v>-132.8418842646858</v>
      </c>
      <c r="AU22" s="6">
        <v>-412.41532032431275</v>
      </c>
      <c r="AV22" s="6">
        <v>-231.62050794612406</v>
      </c>
      <c r="AW22" s="6">
        <v>-18.419436891500744</v>
      </c>
      <c r="AX22" s="6">
        <v>315.74466897398679</v>
      </c>
      <c r="AY22" s="6">
        <v>651.40510980385386</v>
      </c>
      <c r="AZ22" s="6">
        <v>77.389954022755177</v>
      </c>
      <c r="BA22" s="6">
        <v>1080.4151712096227</v>
      </c>
      <c r="BB22" s="6">
        <v>569.40987731645544</v>
      </c>
      <c r="BC22" s="6">
        <v>-4007.128113389294</v>
      </c>
      <c r="BD22" s="6">
        <v>1320.7774089575216</v>
      </c>
      <c r="BE22" s="6">
        <v>-235.92008002767</v>
      </c>
      <c r="BF22" s="6">
        <v>294.63417022083792</v>
      </c>
      <c r="BG22" s="6">
        <v>-220.4993312967907</v>
      </c>
      <c r="BH22" s="6">
        <v>-629.7731969348855</v>
      </c>
      <c r="BI22" s="9">
        <f t="shared" si="19"/>
        <v>-187.04873323229347</v>
      </c>
      <c r="BJ22" s="6">
        <f t="shared" si="20"/>
        <v>280.76377737253779</v>
      </c>
    </row>
    <row r="23" spans="3:62" x14ac:dyDescent="0.2">
      <c r="C23" s="25">
        <v>10</v>
      </c>
      <c r="D23" s="6">
        <v>108130.23357746075</v>
      </c>
      <c r="E23" s="6">
        <v>60622.758551275867</v>
      </c>
      <c r="F23" s="7">
        <v>93620.482693366837</v>
      </c>
      <c r="G23" s="7">
        <v>100521.23391234984</v>
      </c>
      <c r="H23" s="6">
        <v>29241.579928659838</v>
      </c>
      <c r="I23" s="6">
        <v>124340.9822350266</v>
      </c>
      <c r="J23" s="6">
        <v>27045.188121022664</v>
      </c>
      <c r="K23" s="6">
        <v>28323.068124326346</v>
      </c>
      <c r="L23" s="6">
        <v>60529.284626014247</v>
      </c>
      <c r="M23" s="6">
        <v>55360.413231157247</v>
      </c>
      <c r="N23" s="6">
        <v>115366.0306647877</v>
      </c>
      <c r="O23" s="6">
        <v>26141.323792486583</v>
      </c>
      <c r="P23" s="6">
        <v>142740.5349497282</v>
      </c>
      <c r="Q23" s="6">
        <v>34289.951183949728</v>
      </c>
      <c r="R23" s="6">
        <v>129374.26188480201</v>
      </c>
      <c r="S23" s="6">
        <v>19718.848547359485</v>
      </c>
      <c r="T23" s="6">
        <v>9937.1381996945147</v>
      </c>
      <c r="V23" s="25">
        <v>10</v>
      </c>
      <c r="W23" s="9">
        <f t="shared" si="0"/>
        <v>0.98471281351391549</v>
      </c>
      <c r="X23" s="9">
        <f t="shared" si="1"/>
        <v>0.68011774347588105</v>
      </c>
      <c r="Y23" s="9">
        <f t="shared" si="2"/>
        <v>1.0161786766839844</v>
      </c>
      <c r="Z23" s="9">
        <f t="shared" si="3"/>
        <v>1.0208873038395663</v>
      </c>
      <c r="AA23" s="9">
        <f t="shared" si="4"/>
        <v>0.97618590995313537</v>
      </c>
      <c r="AB23" s="9">
        <f t="shared" si="5"/>
        <v>1.1822356882312413</v>
      </c>
      <c r="AC23" s="9">
        <f t="shared" si="6"/>
        <v>0.71135182357432314</v>
      </c>
      <c r="AD23" s="9">
        <f t="shared" si="7"/>
        <v>1.0005854126057983</v>
      </c>
      <c r="AE23" s="9">
        <f t="shared" si="8"/>
        <v>0.8674610819613362</v>
      </c>
      <c r="AF23" s="9">
        <f t="shared" si="9"/>
        <v>0.80230339921837657</v>
      </c>
      <c r="AG23" s="9">
        <f t="shared" si="10"/>
        <v>0.76580697520536445</v>
      </c>
      <c r="AH23" s="9">
        <f t="shared" si="11"/>
        <v>0.74258099167157243</v>
      </c>
      <c r="AI23" s="9">
        <f t="shared" si="12"/>
        <v>0.863455593139696</v>
      </c>
      <c r="AJ23" s="9">
        <f t="shared" si="13"/>
        <v>0.91430969737132772</v>
      </c>
      <c r="AK23" s="9">
        <f t="shared" si="14"/>
        <v>1.0091065596343631</v>
      </c>
      <c r="AL23" s="9">
        <f t="shared" si="15"/>
        <v>1.1009210964988414</v>
      </c>
      <c r="AM23" s="9">
        <f t="shared" si="16"/>
        <v>0.76337170606650728</v>
      </c>
      <c r="AN23" s="9">
        <f t="shared" si="17"/>
        <v>0.90597485133207245</v>
      </c>
      <c r="AO23" s="6">
        <f t="shared" si="18"/>
        <v>3.5358908093246988E-2</v>
      </c>
      <c r="AQ23" s="25">
        <v>10</v>
      </c>
      <c r="AR23" s="6">
        <v>406.18789132708264</v>
      </c>
      <c r="AS23" s="6">
        <v>-570.56800461410285</v>
      </c>
      <c r="AT23" s="6">
        <v>-214.0439573889179</v>
      </c>
      <c r="AU23" s="6">
        <v>-302.16803781267487</v>
      </c>
      <c r="AV23" s="6">
        <v>-171.35217284582481</v>
      </c>
      <c r="AW23" s="6">
        <v>1621.3827397056937</v>
      </c>
      <c r="AX23" s="6">
        <v>501.98169029809083</v>
      </c>
      <c r="AY23" s="6">
        <v>1027.5674090430762</v>
      </c>
      <c r="AZ23" s="6">
        <v>948.72471505272665</v>
      </c>
      <c r="BA23" s="6">
        <v>153.60364729847706</v>
      </c>
      <c r="BB23" s="6">
        <v>-595.61679660244044</v>
      </c>
      <c r="BC23" s="6">
        <v>-1280.8311545341955</v>
      </c>
      <c r="BD23" s="6">
        <v>1059.1956511281089</v>
      </c>
      <c r="BE23" s="6">
        <v>123.02390267442365</v>
      </c>
      <c r="BF23" s="6">
        <v>625.73811519798312</v>
      </c>
      <c r="BG23" s="6">
        <v>339.08928051482741</v>
      </c>
      <c r="BH23" s="6">
        <v>-603.30000385064625</v>
      </c>
      <c r="BI23" s="9">
        <f t="shared" si="19"/>
        <v>180.50675968186394</v>
      </c>
      <c r="BJ23" s="6">
        <f t="shared" si="20"/>
        <v>181.56151141174468</v>
      </c>
    </row>
    <row r="24" spans="3:62" x14ac:dyDescent="0.2">
      <c r="C24" s="25">
        <v>10.5</v>
      </c>
      <c r="D24" s="6">
        <v>109851.12813377571</v>
      </c>
      <c r="E24" s="6">
        <v>66797.10551826797</v>
      </c>
      <c r="F24" s="7">
        <v>86138.970875523097</v>
      </c>
      <c r="G24" s="7">
        <v>104442.69165287583</v>
      </c>
      <c r="H24" s="6">
        <v>27221.859544488372</v>
      </c>
      <c r="I24" s="6">
        <v>82855.754893295452</v>
      </c>
      <c r="J24" s="6">
        <v>18203.430277994863</v>
      </c>
      <c r="K24" s="6">
        <v>25348.68715309093</v>
      </c>
      <c r="L24" s="6">
        <v>70044.963327782301</v>
      </c>
      <c r="M24" s="6">
        <v>56464.254534872445</v>
      </c>
      <c r="N24" s="6">
        <v>94140.053527064942</v>
      </c>
      <c r="O24" s="6">
        <v>29476.069905050226</v>
      </c>
      <c r="P24" s="6">
        <v>121957.41328715063</v>
      </c>
      <c r="Q24" s="6">
        <v>35989.917839087218</v>
      </c>
      <c r="R24" s="6">
        <v>111643.77107261523</v>
      </c>
      <c r="S24" s="6">
        <v>14832.774846889171</v>
      </c>
      <c r="T24" s="6">
        <v>13367.069273126339</v>
      </c>
      <c r="V24" s="25">
        <v>10.5</v>
      </c>
      <c r="W24" s="9">
        <f t="shared" si="0"/>
        <v>1.0003845351429614</v>
      </c>
      <c r="X24" s="9">
        <f t="shared" si="1"/>
        <v>0.7493868270177656</v>
      </c>
      <c r="Y24" s="9">
        <f t="shared" si="2"/>
        <v>0.93497259271673416</v>
      </c>
      <c r="Z24" s="9">
        <f t="shared" si="3"/>
        <v>1.0607133810178184</v>
      </c>
      <c r="AA24" s="9">
        <f t="shared" si="4"/>
        <v>0.90876060031243022</v>
      </c>
      <c r="AB24" s="9">
        <f t="shared" si="5"/>
        <v>0.78779360311825208</v>
      </c>
      <c r="AC24" s="9">
        <f t="shared" si="6"/>
        <v>0.47879287308392549</v>
      </c>
      <c r="AD24" s="9">
        <f t="shared" si="7"/>
        <v>0.89550773534687644</v>
      </c>
      <c r="AE24" s="9">
        <f t="shared" si="8"/>
        <v>1.003832773667809</v>
      </c>
      <c r="AF24" s="9">
        <f t="shared" si="9"/>
        <v>0.81830067197120926</v>
      </c>
      <c r="AG24" s="9">
        <f t="shared" si="10"/>
        <v>0.62490760253951549</v>
      </c>
      <c r="AH24" s="9">
        <f t="shared" si="11"/>
        <v>0.83730913531486273</v>
      </c>
      <c r="AI24" s="9">
        <f t="shared" si="12"/>
        <v>0.73773585523360274</v>
      </c>
      <c r="AJ24" s="9">
        <f t="shared" si="13"/>
        <v>0.95963772918047285</v>
      </c>
      <c r="AK24" s="9">
        <f t="shared" si="14"/>
        <v>0.87081046948896834</v>
      </c>
      <c r="AL24" s="9">
        <f t="shared" si="15"/>
        <v>0.8281271956289934</v>
      </c>
      <c r="AM24" s="9">
        <f t="shared" si="16"/>
        <v>1.026859269849878</v>
      </c>
      <c r="AN24" s="9">
        <f t="shared" si="17"/>
        <v>0.8543431088607103</v>
      </c>
      <c r="AO24" s="6">
        <f t="shared" si="18"/>
        <v>3.6558667387896905E-2</v>
      </c>
      <c r="AQ24" s="25">
        <v>10.5</v>
      </c>
      <c r="AR24" s="6">
        <v>-70.104987708424815</v>
      </c>
      <c r="AS24" s="6">
        <v>-234.03755367098881</v>
      </c>
      <c r="AT24" s="6">
        <v>595.29357491538508</v>
      </c>
      <c r="AU24" s="6">
        <v>812.38912766540068</v>
      </c>
      <c r="AV24" s="6">
        <v>378.47887735863839</v>
      </c>
      <c r="AW24" s="6">
        <v>1028.7221768670763</v>
      </c>
      <c r="AX24" s="6">
        <v>-267.10952327788323</v>
      </c>
      <c r="AY24" s="6">
        <v>848.32749667914493</v>
      </c>
      <c r="AZ24" s="6">
        <v>383.7526769311965</v>
      </c>
      <c r="BA24" s="6">
        <v>-191.09515956930838</v>
      </c>
      <c r="BB24" s="6">
        <v>-107.51979254229093</v>
      </c>
      <c r="BC24" s="6">
        <v>419.01747626255673</v>
      </c>
      <c r="BD24" s="6">
        <v>1344.4701015057487</v>
      </c>
      <c r="BE24" s="6">
        <v>283.34848695097475</v>
      </c>
      <c r="BF24" s="6">
        <v>332.81729009992472</v>
      </c>
      <c r="BG24" s="6">
        <v>59.517053165606441</v>
      </c>
      <c r="BH24" s="6">
        <v>-83.141870643956409</v>
      </c>
      <c r="BI24" s="9">
        <f t="shared" si="19"/>
        <v>325.47796770522359</v>
      </c>
      <c r="BJ24" s="6">
        <f t="shared" si="20"/>
        <v>115.77232755255848</v>
      </c>
    </row>
    <row r="25" spans="3:62" x14ac:dyDescent="0.2">
      <c r="C25" s="25">
        <v>11</v>
      </c>
      <c r="D25" s="19">
        <f t="shared" ref="D25:T25" si="21">AVERAGE(D24,D26)</f>
        <v>106154.24114082431</v>
      </c>
      <c r="E25" s="19">
        <f t="shared" si="21"/>
        <v>69698.500315193378</v>
      </c>
      <c r="F25" s="19">
        <f t="shared" si="21"/>
        <v>86752.458422184864</v>
      </c>
      <c r="G25" s="19">
        <f t="shared" si="21"/>
        <v>96760.235972045281</v>
      </c>
      <c r="H25" s="19">
        <f t="shared" si="21"/>
        <v>26602.020085963326</v>
      </c>
      <c r="I25" s="19">
        <f t="shared" si="21"/>
        <v>99706.334801940451</v>
      </c>
      <c r="J25" s="19">
        <f t="shared" si="21"/>
        <v>24221.942335603439</v>
      </c>
      <c r="K25" s="19">
        <f t="shared" si="21"/>
        <v>26910.117096705602</v>
      </c>
      <c r="L25" s="19">
        <f t="shared" si="21"/>
        <v>63549.888388902662</v>
      </c>
      <c r="M25" s="19">
        <f t="shared" si="21"/>
        <v>55345.838587641869</v>
      </c>
      <c r="N25" s="19">
        <f t="shared" si="21"/>
        <v>104908.88111539037</v>
      </c>
      <c r="O25" s="19">
        <f t="shared" si="21"/>
        <v>27759.59818356956</v>
      </c>
      <c r="P25" s="19">
        <f t="shared" si="21"/>
        <v>127238.92937893877</v>
      </c>
      <c r="Q25" s="19">
        <f t="shared" si="21"/>
        <v>35550.490542278596</v>
      </c>
      <c r="R25" s="19">
        <f t="shared" si="21"/>
        <v>116870.63632414042</v>
      </c>
      <c r="S25" s="19">
        <f t="shared" si="21"/>
        <v>17324.915733525471</v>
      </c>
      <c r="T25" s="19">
        <f t="shared" si="21"/>
        <v>13820.354516166295</v>
      </c>
      <c r="V25" s="25">
        <v>11</v>
      </c>
      <c r="W25" s="9">
        <f t="shared" si="0"/>
        <v>0.96671798443247636</v>
      </c>
      <c r="X25" s="9">
        <f t="shared" si="1"/>
        <v>0.78193714523775426</v>
      </c>
      <c r="Y25" s="9">
        <f t="shared" si="2"/>
        <v>0.94163153043414272</v>
      </c>
      <c r="Z25" s="9">
        <f t="shared" si="3"/>
        <v>0.98269084625955294</v>
      </c>
      <c r="AA25" s="9">
        <f t="shared" si="4"/>
        <v>0.88806819766793121</v>
      </c>
      <c r="AB25" s="9">
        <f t="shared" si="5"/>
        <v>0.94800913766934269</v>
      </c>
      <c r="AC25" s="9">
        <f t="shared" si="6"/>
        <v>0.63709384360133903</v>
      </c>
      <c r="AD25" s="9">
        <f t="shared" si="7"/>
        <v>0.95066927425673964</v>
      </c>
      <c r="AE25" s="9">
        <f t="shared" si="8"/>
        <v>0.91075014814675637</v>
      </c>
      <c r="AF25" s="9">
        <f t="shared" si="9"/>
        <v>0.80209217814266032</v>
      </c>
      <c r="AG25" s="9">
        <f t="shared" si="10"/>
        <v>0.69639175809554688</v>
      </c>
      <c r="AH25" s="9">
        <f t="shared" si="11"/>
        <v>0.78855034699827142</v>
      </c>
      <c r="AI25" s="9">
        <f t="shared" si="12"/>
        <v>0.7696844156850392</v>
      </c>
      <c r="AJ25" s="9">
        <f t="shared" si="13"/>
        <v>0.94792080848243887</v>
      </c>
      <c r="AK25" s="9">
        <f t="shared" si="14"/>
        <v>0.91157950604073235</v>
      </c>
      <c r="AL25" s="9">
        <f t="shared" si="15"/>
        <v>0.96726566869732211</v>
      </c>
      <c r="AM25" s="9">
        <f t="shared" si="16"/>
        <v>1.0616806764118618</v>
      </c>
      <c r="AN25" s="9">
        <f t="shared" si="17"/>
        <v>0.87957255683881819</v>
      </c>
      <c r="AO25" s="6">
        <f t="shared" si="18"/>
        <v>2.7630598183014096E-2</v>
      </c>
      <c r="AQ25" s="25">
        <v>11</v>
      </c>
      <c r="AR25" s="6">
        <v>481.34080033320805</v>
      </c>
      <c r="AS25" s="6">
        <v>-216.26471279345481</v>
      </c>
      <c r="AT25" s="6">
        <v>649.38121666596055</v>
      </c>
      <c r="AU25" s="6">
        <v>1293.5601776338503</v>
      </c>
      <c r="AV25" s="6">
        <v>7.0504551460488729</v>
      </c>
      <c r="AW25" s="6">
        <v>1944.7012070466153</v>
      </c>
      <c r="AX25" s="6">
        <v>425.22608016076811</v>
      </c>
      <c r="AY25" s="6">
        <v>-367.96798178273843</v>
      </c>
      <c r="AZ25" s="6">
        <v>-117.63273011458787</v>
      </c>
      <c r="BA25" s="6">
        <v>-456.20331748957227</v>
      </c>
      <c r="BB25" s="6">
        <v>410.13553976913738</v>
      </c>
      <c r="BC25" s="6">
        <v>-2888.7298747763862</v>
      </c>
      <c r="BD25" s="6">
        <v>1773.1033819213933</v>
      </c>
      <c r="BE25" s="6">
        <v>645.68908918818715</v>
      </c>
      <c r="BF25" s="6">
        <v>-261.83584929905822</v>
      </c>
      <c r="BG25" s="6">
        <v>-27.192285484452032</v>
      </c>
      <c r="BH25" s="6">
        <v>-1007.8103941778228</v>
      </c>
      <c r="BI25" s="9">
        <f t="shared" si="19"/>
        <v>134.50298834982925</v>
      </c>
      <c r="BJ25" s="6">
        <f t="shared" si="20"/>
        <v>268.05916766700642</v>
      </c>
    </row>
    <row r="26" spans="3:62" x14ac:dyDescent="0.2">
      <c r="C26" s="25">
        <v>11.5</v>
      </c>
      <c r="D26" s="6">
        <v>102457.35414787292</v>
      </c>
      <c r="E26" s="6">
        <v>72599.895112118786</v>
      </c>
      <c r="F26" s="7">
        <v>87365.945968846645</v>
      </c>
      <c r="G26" s="7">
        <v>89077.780291214745</v>
      </c>
      <c r="H26" s="6">
        <v>25982.180627438283</v>
      </c>
      <c r="I26" s="6">
        <v>116556.91471058544</v>
      </c>
      <c r="J26" s="6">
        <v>30240.45439321201</v>
      </c>
      <c r="K26" s="6">
        <v>28471.547040320274</v>
      </c>
      <c r="L26" s="6">
        <v>57054.81345002303</v>
      </c>
      <c r="M26" s="6">
        <v>54227.422640411292</v>
      </c>
      <c r="N26" s="6">
        <v>115677.70870371578</v>
      </c>
      <c r="O26" s="6">
        <v>26043.126462088894</v>
      </c>
      <c r="P26" s="6">
        <v>132520.4454707269</v>
      </c>
      <c r="Q26" s="6">
        <v>35111.063245469966</v>
      </c>
      <c r="R26" s="6">
        <v>122097.50157566559</v>
      </c>
      <c r="S26" s="6">
        <v>19817.056620161769</v>
      </c>
      <c r="T26" s="6">
        <v>14273.639759206253</v>
      </c>
      <c r="V26" s="25">
        <v>11.5</v>
      </c>
      <c r="W26" s="9">
        <f t="shared" si="0"/>
        <v>0.93305143372199151</v>
      </c>
      <c r="X26" s="9">
        <f t="shared" si="1"/>
        <v>0.81448746345774303</v>
      </c>
      <c r="Y26" s="9">
        <f t="shared" si="2"/>
        <v>0.94829046815155149</v>
      </c>
      <c r="Z26" s="9">
        <f t="shared" si="3"/>
        <v>0.90466831150128746</v>
      </c>
      <c r="AA26" s="9">
        <f t="shared" si="4"/>
        <v>0.86737579502343232</v>
      </c>
      <c r="AB26" s="9">
        <f t="shared" si="5"/>
        <v>1.1082246722204332</v>
      </c>
      <c r="AC26" s="9">
        <f t="shared" si="6"/>
        <v>0.79539481411875257</v>
      </c>
      <c r="AD26" s="9">
        <f t="shared" si="7"/>
        <v>1.0058308131666029</v>
      </c>
      <c r="AE26" s="9">
        <f t="shared" si="8"/>
        <v>0.81766752262570386</v>
      </c>
      <c r="AF26" s="9">
        <f t="shared" si="9"/>
        <v>0.78588368431411137</v>
      </c>
      <c r="AG26" s="9">
        <f t="shared" si="10"/>
        <v>0.76787591365157826</v>
      </c>
      <c r="AH26" s="9">
        <f t="shared" si="11"/>
        <v>0.73979155868168023</v>
      </c>
      <c r="AI26" s="9">
        <f t="shared" si="12"/>
        <v>0.80163297613647566</v>
      </c>
      <c r="AJ26" s="9">
        <f t="shared" si="13"/>
        <v>0.93620388778440478</v>
      </c>
      <c r="AK26" s="9">
        <f t="shared" si="14"/>
        <v>0.95234854259249624</v>
      </c>
      <c r="AL26" s="9">
        <f t="shared" si="15"/>
        <v>1.1064041417656507</v>
      </c>
      <c r="AM26" s="9">
        <f t="shared" si="16"/>
        <v>1.0965020829738459</v>
      </c>
      <c r="AN26" s="9">
        <f t="shared" si="17"/>
        <v>0.90480200481692608</v>
      </c>
      <c r="AO26" s="6">
        <f t="shared" si="18"/>
        <v>2.9380765736150116E-2</v>
      </c>
      <c r="AQ26" s="25">
        <v>11.5</v>
      </c>
      <c r="AR26" s="6">
        <v>16.796222434501523</v>
      </c>
      <c r="AS26" s="6">
        <v>-1397.3468908209256</v>
      </c>
      <c r="AT26" s="6">
        <v>69.810246054049983</v>
      </c>
      <c r="AU26" s="6">
        <v>376.57900063100493</v>
      </c>
      <c r="AV26" s="6">
        <v>370.33168474542634</v>
      </c>
      <c r="AW26" s="6">
        <v>1088.3660677538408</v>
      </c>
      <c r="AX26" s="6">
        <v>161.60544825276318</v>
      </c>
      <c r="AY26" s="6">
        <v>777.94262252660997</v>
      </c>
      <c r="AZ26" s="6">
        <v>914.1149126635338</v>
      </c>
      <c r="BA26" s="6">
        <v>481.0359879716753</v>
      </c>
      <c r="BB26" s="6">
        <v>-463.2636130386291</v>
      </c>
      <c r="BC26" s="6">
        <v>177.45974955277279</v>
      </c>
      <c r="BD26" s="6">
        <v>788.41343147159284</v>
      </c>
      <c r="BE26" s="6">
        <v>94.214769910093125</v>
      </c>
      <c r="BF26" s="6">
        <v>455.01551189245083</v>
      </c>
      <c r="BG26" s="6">
        <v>203.72006257680215</v>
      </c>
      <c r="BH26" s="6">
        <v>-403.77234979270685</v>
      </c>
      <c r="BI26" s="9">
        <f t="shared" si="19"/>
        <v>218.29546263440329</v>
      </c>
      <c r="BJ26" s="6">
        <f t="shared" si="20"/>
        <v>143.45520401197686</v>
      </c>
    </row>
    <row r="27" spans="3:62" x14ac:dyDescent="0.2">
      <c r="C27" s="25">
        <v>12</v>
      </c>
      <c r="D27" s="6">
        <v>99647.467751224453</v>
      </c>
      <c r="E27" s="6">
        <v>74101.963734220466</v>
      </c>
      <c r="F27" s="7">
        <v>102668.51195435737</v>
      </c>
      <c r="G27" s="7">
        <v>93302.358529877485</v>
      </c>
      <c r="H27" s="6">
        <v>27815.977898128756</v>
      </c>
      <c r="I27" s="6">
        <v>108831.61396098857</v>
      </c>
      <c r="J27" s="6">
        <v>28893.672546611586</v>
      </c>
      <c r="K27" s="6">
        <v>26489.261858149479</v>
      </c>
      <c r="L27" s="6">
        <v>64802.076320731321</v>
      </c>
      <c r="M27" s="6">
        <v>63670.967116112137</v>
      </c>
      <c r="N27" s="6">
        <v>121508.43416055814</v>
      </c>
      <c r="O27" s="6">
        <v>28150.928856474475</v>
      </c>
      <c r="P27" s="6">
        <v>145316.66426131717</v>
      </c>
      <c r="Q27" s="6">
        <v>35586.527847102414</v>
      </c>
      <c r="R27" s="6">
        <v>126788.94647632218</v>
      </c>
      <c r="S27" s="6">
        <v>17417.571842413054</v>
      </c>
      <c r="T27" s="6">
        <v>15440.70646523508</v>
      </c>
      <c r="V27" s="25">
        <v>12</v>
      </c>
      <c r="W27" s="9">
        <f t="shared" si="0"/>
        <v>0.90746255771798234</v>
      </c>
      <c r="X27" s="9">
        <f t="shared" si="1"/>
        <v>0.8313389487121734</v>
      </c>
      <c r="Y27" s="9">
        <f t="shared" si="2"/>
        <v>1.1143881083865061</v>
      </c>
      <c r="Z27" s="9">
        <f t="shared" si="3"/>
        <v>0.94757286131698415</v>
      </c>
      <c r="AA27" s="9">
        <f t="shared" si="4"/>
        <v>0.92859434278062924</v>
      </c>
      <c r="AB27" s="9">
        <f t="shared" si="5"/>
        <v>1.0347724114748189</v>
      </c>
      <c r="AC27" s="9">
        <f t="shared" si="6"/>
        <v>0.75997129558935805</v>
      </c>
      <c r="AD27" s="9">
        <f t="shared" si="7"/>
        <v>0.93580147777828149</v>
      </c>
      <c r="AE27" s="9">
        <f t="shared" si="8"/>
        <v>0.9286955824084423</v>
      </c>
      <c r="AF27" s="9">
        <f t="shared" si="9"/>
        <v>0.92274299209941801</v>
      </c>
      <c r="AG27" s="9">
        <f t="shared" si="10"/>
        <v>0.80658063634704535</v>
      </c>
      <c r="AH27" s="9">
        <f t="shared" si="11"/>
        <v>0.79966664399470577</v>
      </c>
      <c r="AI27" s="9">
        <f t="shared" si="12"/>
        <v>0.8790389259577075</v>
      </c>
      <c r="AJ27" s="9">
        <f t="shared" si="13"/>
        <v>0.94888170974155084</v>
      </c>
      <c r="AK27" s="9">
        <f t="shared" si="14"/>
        <v>0.98894135289684537</v>
      </c>
      <c r="AL27" s="9">
        <f t="shared" si="15"/>
        <v>0.97243874281211329</v>
      </c>
      <c r="AM27" s="9">
        <f t="shared" si="16"/>
        <v>1.1861562353637192</v>
      </c>
      <c r="AN27" s="9">
        <f t="shared" si="17"/>
        <v>0.93488498972813405</v>
      </c>
      <c r="AO27" s="6">
        <f t="shared" si="18"/>
        <v>2.6442562847334171E-2</v>
      </c>
      <c r="AQ27" s="25">
        <v>12</v>
      </c>
      <c r="AR27" s="6">
        <v>13.581851025203388</v>
      </c>
      <c r="AS27" s="6">
        <v>-707.79484331275501</v>
      </c>
      <c r="AT27" s="6">
        <v>342.50799075473208</v>
      </c>
      <c r="AU27" s="6">
        <v>617.78957770290378</v>
      </c>
      <c r="AV27" s="6">
        <v>610.04715971108806</v>
      </c>
      <c r="AW27" s="6">
        <v>854.51343674306565</v>
      </c>
      <c r="AX27" s="6">
        <v>1014.5696103606117</v>
      </c>
      <c r="AY27" s="6">
        <v>1210.9476081218625</v>
      </c>
      <c r="AZ27" s="6">
        <v>1099.394074720635</v>
      </c>
      <c r="BA27" s="6">
        <v>726.1616063633719</v>
      </c>
      <c r="BB27" s="6">
        <v>825.21578129034742</v>
      </c>
      <c r="BC27" s="6">
        <v>380.73482867758361</v>
      </c>
      <c r="BD27" s="6">
        <v>-460.68456246692642</v>
      </c>
      <c r="BE27" s="6">
        <v>-300.97362856308496</v>
      </c>
      <c r="BF27" s="6">
        <v>1184.9617250937749</v>
      </c>
      <c r="BG27" s="6">
        <v>-104.08081685428192</v>
      </c>
      <c r="BH27" s="6">
        <v>-336.89945962597386</v>
      </c>
      <c r="BI27" s="9">
        <f t="shared" si="19"/>
        <v>409.99952586718575</v>
      </c>
      <c r="BJ27" s="6">
        <f t="shared" si="20"/>
        <v>150.16826966045497</v>
      </c>
    </row>
    <row r="28" spans="3:62" x14ac:dyDescent="0.2">
      <c r="C28" s="25">
        <v>12.5</v>
      </c>
      <c r="D28" s="6">
        <v>97933.428130208078</v>
      </c>
      <c r="E28" s="6">
        <v>69947.609033071465</v>
      </c>
      <c r="F28" s="7">
        <v>94203.67833622836</v>
      </c>
      <c r="G28" s="7">
        <v>97069.934399295176</v>
      </c>
      <c r="H28" s="6">
        <v>25229.818724964356</v>
      </c>
      <c r="I28" s="6">
        <v>113087.92076268613</v>
      </c>
      <c r="J28" s="6">
        <v>26539.298872390307</v>
      </c>
      <c r="K28" s="6">
        <v>24263.911191277508</v>
      </c>
      <c r="L28" s="6">
        <v>63247.316018849873</v>
      </c>
      <c r="M28" s="6">
        <v>59711.950722669513</v>
      </c>
      <c r="N28" s="6">
        <v>116158.4539356216</v>
      </c>
      <c r="O28" s="6">
        <v>26304.802531993944</v>
      </c>
      <c r="P28" s="6">
        <v>131594.86698417281</v>
      </c>
      <c r="Q28" s="6">
        <v>32825.738920082098</v>
      </c>
      <c r="R28" s="6">
        <v>130372.34660971833</v>
      </c>
      <c r="S28" s="6">
        <v>20368.20624682304</v>
      </c>
      <c r="T28" s="6">
        <v>13999.313301415754</v>
      </c>
      <c r="V28" s="25">
        <v>12.5</v>
      </c>
      <c r="W28" s="9">
        <f t="shared" si="0"/>
        <v>0.89185326213206051</v>
      </c>
      <c r="X28" s="9">
        <f t="shared" si="1"/>
        <v>0.78473185902399867</v>
      </c>
      <c r="Y28" s="9">
        <f t="shared" si="2"/>
        <v>1.0225088189729525</v>
      </c>
      <c r="Z28" s="9">
        <f t="shared" si="3"/>
        <v>0.98583612392968356</v>
      </c>
      <c r="AA28" s="9">
        <f t="shared" si="4"/>
        <v>0.84225933106449458</v>
      </c>
      <c r="AB28" s="9">
        <f t="shared" si="5"/>
        <v>1.0752414323123487</v>
      </c>
      <c r="AC28" s="9">
        <f t="shared" si="6"/>
        <v>0.69804575086627119</v>
      </c>
      <c r="AD28" s="9">
        <f t="shared" si="7"/>
        <v>0.85718522739782799</v>
      </c>
      <c r="AE28" s="9">
        <f t="shared" si="8"/>
        <v>0.90641390401105759</v>
      </c>
      <c r="AF28" s="9">
        <f t="shared" si="9"/>
        <v>0.86536747546883341</v>
      </c>
      <c r="AG28" s="9">
        <f t="shared" si="10"/>
        <v>0.77106713076955236</v>
      </c>
      <c r="AH28" s="9">
        <f t="shared" si="11"/>
        <v>0.74722483470967771</v>
      </c>
      <c r="AI28" s="9">
        <f t="shared" si="12"/>
        <v>0.79603403452268406</v>
      </c>
      <c r="AJ28" s="9">
        <f t="shared" si="13"/>
        <v>0.87526783741992498</v>
      </c>
      <c r="AK28" s="9">
        <f t="shared" si="14"/>
        <v>1.0168915226425441</v>
      </c>
      <c r="AL28" s="9">
        <f t="shared" si="15"/>
        <v>1.1371753224388803</v>
      </c>
      <c r="AM28" s="9">
        <f t="shared" si="16"/>
        <v>1.075428303793724</v>
      </c>
      <c r="AN28" s="9">
        <f t="shared" si="17"/>
        <v>0.90285483361626551</v>
      </c>
      <c r="AO28" s="6">
        <f t="shared" si="18"/>
        <v>3.1246701020080005E-2</v>
      </c>
      <c r="AQ28" s="25">
        <v>12.5</v>
      </c>
      <c r="AR28" s="6">
        <v>157.30047129023058</v>
      </c>
      <c r="AS28" s="6">
        <v>-1404.9943391792876</v>
      </c>
      <c r="AT28" s="6">
        <v>977.10807642880332</v>
      </c>
      <c r="AU28" s="6">
        <v>617.84910647315849</v>
      </c>
      <c r="AV28" s="6">
        <v>195.89820187280978</v>
      </c>
      <c r="AW28" s="6">
        <v>1266.8929176253096</v>
      </c>
      <c r="AX28" s="6">
        <v>526.75281902422682</v>
      </c>
      <c r="AY28" s="6">
        <v>2173.4780133524246</v>
      </c>
      <c r="AZ28" s="6">
        <v>-99.109888659961229</v>
      </c>
      <c r="BA28" s="6">
        <v>127.55844407799012</v>
      </c>
      <c r="BB28" s="6">
        <v>9.4498744595166286</v>
      </c>
      <c r="BC28" s="6">
        <v>191.24810788495941</v>
      </c>
      <c r="BD28" s="6">
        <v>364.10978015105593</v>
      </c>
      <c r="BE28" s="6">
        <v>284.50830825564947</v>
      </c>
      <c r="BF28" s="6">
        <v>-156.58750604260109</v>
      </c>
      <c r="BG28" s="6">
        <v>-329.16977165389301</v>
      </c>
      <c r="BH28" s="6">
        <v>-569.06134079503011</v>
      </c>
      <c r="BI28" s="9">
        <f t="shared" si="19"/>
        <v>254.89595732737422</v>
      </c>
      <c r="BJ28" s="6">
        <f t="shared" si="20"/>
        <v>187.95101888616855</v>
      </c>
    </row>
    <row r="29" spans="3:62" x14ac:dyDescent="0.2">
      <c r="C29" s="25">
        <v>13</v>
      </c>
      <c r="D29" s="6">
        <v>110800.98262566955</v>
      </c>
      <c r="E29" s="6">
        <v>73651.634502815548</v>
      </c>
      <c r="F29" s="7">
        <v>96858.538927567744</v>
      </c>
      <c r="G29" s="7">
        <v>102998.34510018691</v>
      </c>
      <c r="H29" s="6">
        <v>29508.400486742532</v>
      </c>
      <c r="I29" s="6">
        <v>112475.55882412473</v>
      </c>
      <c r="J29" s="6">
        <v>28594.81411186781</v>
      </c>
      <c r="K29" s="6">
        <v>25767.471019115288</v>
      </c>
      <c r="L29" s="6">
        <v>64238.457995252102</v>
      </c>
      <c r="M29" s="6">
        <v>60984.528082258228</v>
      </c>
      <c r="N29" s="6">
        <v>110369.92808020611</v>
      </c>
      <c r="O29" s="6">
        <v>27194.743360396311</v>
      </c>
      <c r="P29" s="6">
        <v>123557.33150526772</v>
      </c>
      <c r="Q29" s="6">
        <v>39292.364026485346</v>
      </c>
      <c r="R29" s="6">
        <v>128826.66454538221</v>
      </c>
      <c r="S29" s="6">
        <v>22598.417813661283</v>
      </c>
      <c r="T29" s="6">
        <v>14060.827375527859</v>
      </c>
      <c r="V29" s="25">
        <v>13</v>
      </c>
      <c r="W29" s="9">
        <f t="shared" si="0"/>
        <v>1.0090346032894579</v>
      </c>
      <c r="X29" s="9">
        <f t="shared" si="1"/>
        <v>0.82628677180693932</v>
      </c>
      <c r="Y29" s="9">
        <f t="shared" si="2"/>
        <v>1.0513252984961761</v>
      </c>
      <c r="Z29" s="9">
        <f t="shared" si="3"/>
        <v>1.046044688637159</v>
      </c>
      <c r="AA29" s="9">
        <f t="shared" si="4"/>
        <v>0.98509331064494532</v>
      </c>
      <c r="AB29" s="9">
        <f t="shared" si="5"/>
        <v>1.0694190869772173</v>
      </c>
      <c r="AC29" s="9">
        <f t="shared" si="6"/>
        <v>0.75211061842955296</v>
      </c>
      <c r="AD29" s="9">
        <f t="shared" si="7"/>
        <v>0.91030235524960978</v>
      </c>
      <c r="AE29" s="9">
        <f t="shared" si="8"/>
        <v>0.92061822009606309</v>
      </c>
      <c r="AF29" s="9">
        <f t="shared" si="9"/>
        <v>0.88381013298844435</v>
      </c>
      <c r="AG29" s="9">
        <f t="shared" si="10"/>
        <v>0.73264253168531945</v>
      </c>
      <c r="AH29" s="9">
        <f t="shared" si="11"/>
        <v>0.77250485297233318</v>
      </c>
      <c r="AI29" s="9">
        <f t="shared" si="12"/>
        <v>0.74741396337916788</v>
      </c>
      <c r="AJ29" s="9">
        <f t="shared" si="13"/>
        <v>1.0476943892202342</v>
      </c>
      <c r="AK29" s="9">
        <f t="shared" si="14"/>
        <v>1.0048353540700068</v>
      </c>
      <c r="AL29" s="9">
        <f t="shared" si="15"/>
        <v>1.2616900453797766</v>
      </c>
      <c r="AM29" s="9">
        <f t="shared" si="16"/>
        <v>1.0801538196070699</v>
      </c>
      <c r="AN29" s="9">
        <f t="shared" si="17"/>
        <v>0.94711647311349856</v>
      </c>
      <c r="AO29" s="6">
        <f t="shared" si="18"/>
        <v>3.566824058781707E-2</v>
      </c>
      <c r="AQ29" s="25">
        <v>13</v>
      </c>
      <c r="AR29" s="6">
        <v>253.55052222217191</v>
      </c>
      <c r="AS29" s="6">
        <v>-1142.9303825860338</v>
      </c>
      <c r="AT29" s="6">
        <v>92.876342187889819</v>
      </c>
      <c r="AU29" s="6">
        <v>872.87035824413942</v>
      </c>
      <c r="AV29" s="6">
        <v>-187.22875332285341</v>
      </c>
      <c r="AW29" s="6">
        <v>1175.2005559566298</v>
      </c>
      <c r="AX29" s="6">
        <v>440.71675784302778</v>
      </c>
      <c r="AY29" s="6">
        <v>720.66865630444909</v>
      </c>
      <c r="AZ29" s="6">
        <v>-357.31322378637327</v>
      </c>
      <c r="BA29" s="6">
        <v>914.29818605102344</v>
      </c>
      <c r="BB29" s="6">
        <v>-502.71134479405316</v>
      </c>
      <c r="BC29" s="6">
        <v>1035.2277418467042</v>
      </c>
      <c r="BD29" s="6">
        <v>666.8831481214221</v>
      </c>
      <c r="BE29" s="6">
        <v>110.82506788061296</v>
      </c>
      <c r="BF29" s="6">
        <v>340.16019776897986</v>
      </c>
      <c r="BG29" s="6">
        <v>-190.93820787539912</v>
      </c>
      <c r="BH29" s="6">
        <v>-135.06141780795542</v>
      </c>
      <c r="BI29" s="9">
        <f t="shared" si="19"/>
        <v>241.59377672084605</v>
      </c>
      <c r="BJ29" s="6">
        <f t="shared" si="20"/>
        <v>150.90481869319171</v>
      </c>
    </row>
    <row r="30" spans="3:62" x14ac:dyDescent="0.2">
      <c r="C30" s="25">
        <v>13.5</v>
      </c>
      <c r="D30" s="6">
        <v>109935.60438104265</v>
      </c>
      <c r="E30" s="6">
        <v>77168.450996699728</v>
      </c>
      <c r="F30" s="7">
        <v>98154.100351640271</v>
      </c>
      <c r="G30" s="7">
        <v>101385.05589751527</v>
      </c>
      <c r="H30" s="6">
        <v>26233.124605043948</v>
      </c>
      <c r="I30" s="6">
        <v>117610.66842989481</v>
      </c>
      <c r="J30" s="6">
        <v>32653.09255331026</v>
      </c>
      <c r="K30" s="6">
        <v>25857.694873994562</v>
      </c>
      <c r="L30" s="6">
        <v>65943.840130390105</v>
      </c>
      <c r="M30" s="6">
        <v>61657.920263847125</v>
      </c>
      <c r="N30" s="6">
        <v>116716.53310499214</v>
      </c>
      <c r="O30" s="6">
        <v>25172.891151782027</v>
      </c>
      <c r="P30" s="6">
        <v>112112.61846346274</v>
      </c>
      <c r="Q30" s="6">
        <v>32555.210600766721</v>
      </c>
      <c r="R30" s="6">
        <v>120063.88329672077</v>
      </c>
      <c r="S30" s="6">
        <v>20561.266538683616</v>
      </c>
      <c r="T30" s="6">
        <v>18922.139932485334</v>
      </c>
      <c r="V30" s="25">
        <v>13.5</v>
      </c>
      <c r="W30" s="9">
        <f t="shared" si="0"/>
        <v>1.001153837495959</v>
      </c>
      <c r="X30" s="9">
        <f t="shared" si="1"/>
        <v>0.86574141483536893</v>
      </c>
      <c r="Y30" s="9">
        <f t="shared" si="2"/>
        <v>1.0653876260510213</v>
      </c>
      <c r="Z30" s="9">
        <f t="shared" si="3"/>
        <v>1.0296602253717655</v>
      </c>
      <c r="AA30" s="9">
        <f t="shared" si="4"/>
        <v>0.87575318009372904</v>
      </c>
      <c r="AB30" s="9">
        <f t="shared" si="5"/>
        <v>1.1182437763901203</v>
      </c>
      <c r="AC30" s="9">
        <f t="shared" si="6"/>
        <v>0.85885285135373235</v>
      </c>
      <c r="AD30" s="9">
        <f t="shared" si="7"/>
        <v>0.91348974556569373</v>
      </c>
      <c r="AE30" s="9">
        <f t="shared" si="8"/>
        <v>0.94505849956152621</v>
      </c>
      <c r="AF30" s="9">
        <f t="shared" si="9"/>
        <v>0.89356917929541424</v>
      </c>
      <c r="AG30" s="9">
        <f t="shared" si="10"/>
        <v>0.77477169543350088</v>
      </c>
      <c r="AH30" s="9">
        <f t="shared" si="11"/>
        <v>0.71507130331722057</v>
      </c>
      <c r="AI30" s="9">
        <f t="shared" si="12"/>
        <v>0.67818344318176449</v>
      </c>
      <c r="AJ30" s="9">
        <f t="shared" si="13"/>
        <v>0.86805445107134971</v>
      </c>
      <c r="AK30" s="9">
        <f t="shared" si="14"/>
        <v>0.93648651938031491</v>
      </c>
      <c r="AL30" s="9">
        <f t="shared" si="15"/>
        <v>1.147954052631724</v>
      </c>
      <c r="AM30" s="9">
        <f t="shared" si="16"/>
        <v>1.4536002169250868</v>
      </c>
      <c r="AN30" s="9">
        <f t="shared" si="17"/>
        <v>0.94947247164442883</v>
      </c>
      <c r="AO30" s="6">
        <f t="shared" si="18"/>
        <v>4.4371308025531672E-2</v>
      </c>
      <c r="AQ30" s="25">
        <v>13.5</v>
      </c>
      <c r="AR30" s="6">
        <v>501.4645762688844</v>
      </c>
      <c r="AS30" s="6">
        <v>-557.7937752333753</v>
      </c>
      <c r="AT30" s="6">
        <v>-369.38705380049237</v>
      </c>
      <c r="AU30" s="6">
        <v>375.09078137463837</v>
      </c>
      <c r="AV30" s="6">
        <v>-453.78818343717523</v>
      </c>
      <c r="AW30" s="6">
        <v>669.84677457443001</v>
      </c>
      <c r="AX30" s="6">
        <v>-536.03327006810309</v>
      </c>
      <c r="AY30" s="6">
        <v>672.27905532458124</v>
      </c>
      <c r="AZ30" s="6">
        <v>415.36837618114828</v>
      </c>
      <c r="BA30" s="6">
        <v>682.70443301969158</v>
      </c>
      <c r="BB30" s="6">
        <v>393.70814172614047</v>
      </c>
      <c r="BC30" s="6">
        <v>488.39961469657356</v>
      </c>
      <c r="BD30" s="6">
        <v>866.76769134555252</v>
      </c>
      <c r="BE30" s="6">
        <v>-211.62596591368029</v>
      </c>
      <c r="BF30" s="6">
        <v>1354.8888467351596</v>
      </c>
      <c r="BG30" s="6">
        <v>-118.73800158909545</v>
      </c>
      <c r="BH30" s="6">
        <v>159.3846667265656</v>
      </c>
      <c r="BI30" s="9">
        <f t="shared" si="19"/>
        <v>254.85510046655546</v>
      </c>
      <c r="BJ30" s="6">
        <f t="shared" si="20"/>
        <v>133.29719818494704</v>
      </c>
    </row>
    <row r="31" spans="3:62" x14ac:dyDescent="0.2">
      <c r="C31" s="25">
        <v>14</v>
      </c>
      <c r="D31" s="6">
        <v>103621.67382739832</v>
      </c>
      <c r="E31" s="6">
        <v>65522.982629931183</v>
      </c>
      <c r="F31" s="7">
        <v>87263.184156887102</v>
      </c>
      <c r="G31" s="7">
        <v>103144.54775993238</v>
      </c>
      <c r="H31" s="6">
        <v>24448.993873937863</v>
      </c>
      <c r="I31" s="6">
        <v>103039.54443942163</v>
      </c>
      <c r="J31" s="6">
        <v>26197.108406832642</v>
      </c>
      <c r="K31" s="6">
        <v>24615.127985159441</v>
      </c>
      <c r="L31" s="6">
        <v>63543.244871204341</v>
      </c>
      <c r="M31" s="6">
        <v>57785.769715782328</v>
      </c>
      <c r="N31" s="6">
        <v>113827.56912632617</v>
      </c>
      <c r="O31" s="6">
        <v>27886.36301087106</v>
      </c>
      <c r="P31" s="6">
        <v>132857.6153365084</v>
      </c>
      <c r="Q31" s="6">
        <v>35070.36594433272</v>
      </c>
      <c r="R31" s="6">
        <v>125573.32811171009</v>
      </c>
      <c r="S31" s="6">
        <v>19849.035932310453</v>
      </c>
      <c r="T31" s="6">
        <v>17532.730493267787</v>
      </c>
      <c r="V31" s="25">
        <v>14</v>
      </c>
      <c r="W31" s="9">
        <f t="shared" si="0"/>
        <v>0.94365457837009548</v>
      </c>
      <c r="X31" s="9">
        <f t="shared" si="1"/>
        <v>0.73509263116731383</v>
      </c>
      <c r="Y31" s="9">
        <f t="shared" si="2"/>
        <v>0.94717506734302637</v>
      </c>
      <c r="Z31" s="9">
        <f t="shared" si="3"/>
        <v>1.0475295136170422</v>
      </c>
      <c r="AA31" s="9">
        <f t="shared" si="4"/>
        <v>0.81619267462619949</v>
      </c>
      <c r="AB31" s="9">
        <f t="shared" si="5"/>
        <v>0.97970133857489816</v>
      </c>
      <c r="AC31" s="9">
        <f t="shared" si="6"/>
        <v>0.68904533975450744</v>
      </c>
      <c r="AD31" s="9">
        <f t="shared" si="7"/>
        <v>0.86959286625523724</v>
      </c>
      <c r="AE31" s="9">
        <f t="shared" si="8"/>
        <v>0.91065493814904663</v>
      </c>
      <c r="AF31" s="9">
        <f t="shared" si="9"/>
        <v>0.83745255433407373</v>
      </c>
      <c r="AG31" s="9">
        <f t="shared" si="10"/>
        <v>0.75559457064875513</v>
      </c>
      <c r="AH31" s="9">
        <f t="shared" si="11"/>
        <v>0.79215127983219624</v>
      </c>
      <c r="AI31" s="9">
        <f t="shared" si="12"/>
        <v>0.80367255940236249</v>
      </c>
      <c r="AJ31" s="9">
        <f t="shared" si="13"/>
        <v>0.93511873205213181</v>
      </c>
      <c r="AK31" s="9">
        <f t="shared" si="14"/>
        <v>0.97945964882471448</v>
      </c>
      <c r="AL31" s="9">
        <f t="shared" si="15"/>
        <v>1.108189575601275</v>
      </c>
      <c r="AM31" s="9">
        <f t="shared" si="16"/>
        <v>1.3468656790001727</v>
      </c>
      <c r="AN31" s="9">
        <f t="shared" si="17"/>
        <v>0.9115966792678265</v>
      </c>
      <c r="AO31" s="6">
        <f t="shared" si="18"/>
        <v>3.8633591112858745E-2</v>
      </c>
      <c r="AQ31" s="25">
        <v>14</v>
      </c>
      <c r="AR31" s="6">
        <v>458.41010851898966</v>
      </c>
      <c r="AS31" s="6">
        <v>-305.72704163373419</v>
      </c>
      <c r="AT31" s="6">
        <v>-682.94474022397651</v>
      </c>
      <c r="AU31" s="6">
        <v>395.68773588275212</v>
      </c>
      <c r="AV31" s="6">
        <v>293.09003170093536</v>
      </c>
      <c r="AW31" s="6">
        <v>234.52733565881533</v>
      </c>
      <c r="AX31" s="6">
        <v>-194.54058278441443</v>
      </c>
      <c r="AY31" s="6">
        <v>178.03232873876516</v>
      </c>
      <c r="AZ31" s="6">
        <v>-814.39605387355743</v>
      </c>
      <c r="BA31" s="6">
        <v>537.97652536618489</v>
      </c>
      <c r="BB31" s="6">
        <v>594.13338607681874</v>
      </c>
      <c r="BC31" s="6">
        <v>314.3525526352002</v>
      </c>
      <c r="BD31" s="6">
        <v>1070.260258815606</v>
      </c>
      <c r="BE31" s="6">
        <v>105.93724952519814</v>
      </c>
      <c r="BF31" s="6">
        <v>1400.2313015915752</v>
      </c>
      <c r="BG31" s="6">
        <v>510.28717224906353</v>
      </c>
      <c r="BH31" s="6">
        <v>-980.82378159134362</v>
      </c>
      <c r="BI31" s="9">
        <f t="shared" si="19"/>
        <v>183.20551686193403</v>
      </c>
      <c r="BJ31" s="6">
        <f t="shared" si="20"/>
        <v>152.31850926183319</v>
      </c>
    </row>
    <row r="32" spans="3:62" x14ac:dyDescent="0.2">
      <c r="C32" s="25">
        <v>14.5</v>
      </c>
      <c r="D32" s="6">
        <v>106613.35616612896</v>
      </c>
      <c r="E32" s="6">
        <v>71466.364363547749</v>
      </c>
      <c r="F32" s="7">
        <v>97247.037889593412</v>
      </c>
      <c r="G32" s="7">
        <v>97664.92445799055</v>
      </c>
      <c r="H32" s="6">
        <v>25470.108681460435</v>
      </c>
      <c r="I32" s="6">
        <v>111298.33415422398</v>
      </c>
      <c r="J32" s="6">
        <v>26800.407502512</v>
      </c>
      <c r="K32" s="6">
        <v>26015.44913955552</v>
      </c>
      <c r="L32" s="6">
        <v>71325.266626510289</v>
      </c>
      <c r="M32" s="6">
        <v>58737.12290231837</v>
      </c>
      <c r="N32" s="6">
        <v>106571.04239543214</v>
      </c>
      <c r="O32" s="6">
        <v>30072.244392459063</v>
      </c>
      <c r="P32" s="6">
        <v>133684.45422619907</v>
      </c>
      <c r="Q32" s="6">
        <v>36126.652486470477</v>
      </c>
      <c r="R32" s="6">
        <v>116258.29901543845</v>
      </c>
      <c r="S32" s="6">
        <v>20035.137762731269</v>
      </c>
      <c r="T32" s="6">
        <v>15576.473834858616</v>
      </c>
      <c r="V32" s="25">
        <v>14.5</v>
      </c>
      <c r="W32" s="9">
        <f t="shared" si="0"/>
        <v>0.9708990208858046</v>
      </c>
      <c r="X32" s="9">
        <f t="shared" si="1"/>
        <v>0.80177054998659847</v>
      </c>
      <c r="Y32" s="9">
        <f t="shared" si="2"/>
        <v>1.0555421573476453</v>
      </c>
      <c r="Z32" s="9">
        <f t="shared" si="3"/>
        <v>0.9918788053930101</v>
      </c>
      <c r="AA32" s="9">
        <f t="shared" si="4"/>
        <v>0.85028104775719704</v>
      </c>
      <c r="AB32" s="9">
        <f t="shared" si="5"/>
        <v>1.0582260193915662</v>
      </c>
      <c r="AC32" s="9">
        <f t="shared" si="6"/>
        <v>0.70491351970399951</v>
      </c>
      <c r="AD32" s="9">
        <f t="shared" si="7"/>
        <v>0.91906282176646958</v>
      </c>
      <c r="AE32" s="9">
        <f t="shared" si="8"/>
        <v>1.022181136639803</v>
      </c>
      <c r="AF32" s="9">
        <f t="shared" si="9"/>
        <v>0.85123991340287353</v>
      </c>
      <c r="AG32" s="9">
        <f t="shared" si="10"/>
        <v>0.70742528932512383</v>
      </c>
      <c r="AH32" s="9">
        <f t="shared" si="11"/>
        <v>0.85424430836055931</v>
      </c>
      <c r="AI32" s="9">
        <f t="shared" si="12"/>
        <v>0.80867421267611728</v>
      </c>
      <c r="AJ32" s="9">
        <f t="shared" si="13"/>
        <v>0.96328363154406904</v>
      </c>
      <c r="AK32" s="9">
        <f t="shared" si="14"/>
        <v>0.90680333506268873</v>
      </c>
      <c r="AL32" s="9">
        <f t="shared" si="15"/>
        <v>1.1185798086169225</v>
      </c>
      <c r="AM32" s="9">
        <f t="shared" si="16"/>
        <v>1.1965858949392363</v>
      </c>
      <c r="AN32" s="9">
        <f t="shared" si="17"/>
        <v>0.92832891016468733</v>
      </c>
      <c r="AO32" s="6">
        <f t="shared" si="18"/>
        <v>3.3442971254687599E-2</v>
      </c>
      <c r="AQ32" s="25">
        <v>14.5</v>
      </c>
      <c r="AR32" s="6">
        <v>447.612536953953</v>
      </c>
      <c r="AS32" s="6">
        <v>-572.40510114711719</v>
      </c>
      <c r="AT32" s="6">
        <v>-175.3023306171828</v>
      </c>
      <c r="AU32" s="6">
        <v>-20.775540818877761</v>
      </c>
      <c r="AV32" s="6">
        <v>-77.607232200212039</v>
      </c>
      <c r="AW32" s="6">
        <v>1843.4955098405671</v>
      </c>
      <c r="AX32" s="6">
        <v>1184.2692865914926</v>
      </c>
      <c r="AY32" s="6">
        <v>1230.1826901512929</v>
      </c>
      <c r="AZ32" s="6">
        <v>-460.73665086727493</v>
      </c>
      <c r="BA32" s="6">
        <v>1501.1640314288486</v>
      </c>
      <c r="BB32" s="6">
        <v>658.74415563723471</v>
      </c>
      <c r="BC32" s="6">
        <v>596.69739920187146</v>
      </c>
      <c r="BD32" s="6">
        <v>2219.7166498292204</v>
      </c>
      <c r="BE32" s="6">
        <v>74.14571912027553</v>
      </c>
      <c r="BF32" s="6">
        <v>1530.8738672035147</v>
      </c>
      <c r="BG32" s="6">
        <v>79.20801851641653</v>
      </c>
      <c r="BH32" s="6">
        <v>-358.65561103338507</v>
      </c>
      <c r="BI32" s="9">
        <f t="shared" si="19"/>
        <v>570.62514104650802</v>
      </c>
      <c r="BJ32" s="6">
        <f t="shared" si="20"/>
        <v>210.13801937904407</v>
      </c>
    </row>
    <row r="33" spans="3:62" x14ac:dyDescent="0.2">
      <c r="C33" s="25">
        <v>15</v>
      </c>
      <c r="D33" s="6">
        <v>96522.101432655982</v>
      </c>
      <c r="E33" s="6">
        <v>79142.356163222488</v>
      </c>
      <c r="F33" s="7">
        <v>89691.855785118125</v>
      </c>
      <c r="G33" s="7">
        <v>93567.321086280994</v>
      </c>
      <c r="H33" s="6">
        <v>23741.91156117967</v>
      </c>
      <c r="I33" s="6">
        <v>119137.12022562123</v>
      </c>
      <c r="J33" s="6">
        <v>29590.962375795465</v>
      </c>
      <c r="K33" s="6">
        <v>19303.87218348328</v>
      </c>
      <c r="L33" s="6">
        <v>66802.997555185488</v>
      </c>
      <c r="M33" s="6">
        <v>58599.961198952376</v>
      </c>
      <c r="N33" s="6">
        <v>107001.8699914372</v>
      </c>
      <c r="O33" s="6">
        <v>28061.978808311545</v>
      </c>
      <c r="P33" s="6">
        <v>129694.88141626978</v>
      </c>
      <c r="Q33" s="6">
        <v>35556.641737412312</v>
      </c>
      <c r="R33" s="6">
        <v>116361.40567729143</v>
      </c>
      <c r="S33" s="6">
        <v>18404.982455794026</v>
      </c>
      <c r="T33" s="6">
        <v>13550.103325674825</v>
      </c>
      <c r="V33" s="25">
        <v>15</v>
      </c>
      <c r="W33" s="9">
        <f t="shared" si="0"/>
        <v>0.87900069132781578</v>
      </c>
      <c r="X33" s="9">
        <f t="shared" si="1"/>
        <v>0.88788636435222967</v>
      </c>
      <c r="Y33" s="9">
        <f t="shared" si="2"/>
        <v>0.97353643881083873</v>
      </c>
      <c r="Z33" s="9">
        <f t="shared" si="3"/>
        <v>0.9502638043078061</v>
      </c>
      <c r="AA33" s="9">
        <f t="shared" si="4"/>
        <v>0.79258780127203743</v>
      </c>
      <c r="AB33" s="9">
        <f t="shared" si="5"/>
        <v>1.1327573000637661</v>
      </c>
      <c r="AC33" s="9">
        <f t="shared" si="6"/>
        <v>0.77831165208198738</v>
      </c>
      <c r="AD33" s="9">
        <f t="shared" si="7"/>
        <v>0.68195905997241302</v>
      </c>
      <c r="AE33" s="9">
        <f t="shared" si="8"/>
        <v>0.95737131035869538</v>
      </c>
      <c r="AF33" s="9">
        <f t="shared" si="9"/>
        <v>0.84925211572525094</v>
      </c>
      <c r="AG33" s="9">
        <f t="shared" si="10"/>
        <v>0.71028515003308468</v>
      </c>
      <c r="AH33" s="9">
        <f t="shared" si="11"/>
        <v>0.79713989303525179</v>
      </c>
      <c r="AI33" s="9">
        <f t="shared" si="12"/>
        <v>0.78454078093449797</v>
      </c>
      <c r="AJ33" s="9">
        <f t="shared" si="13"/>
        <v>0.94808482438701136</v>
      </c>
      <c r="AK33" s="9">
        <f t="shared" si="14"/>
        <v>0.90760755691719097</v>
      </c>
      <c r="AL33" s="9">
        <f t="shared" si="15"/>
        <v>1.0275667677861446</v>
      </c>
      <c r="AM33" s="9">
        <f t="shared" si="16"/>
        <v>1.0409199595730521</v>
      </c>
      <c r="AN33" s="9">
        <f t="shared" si="17"/>
        <v>0.88818067476112217</v>
      </c>
      <c r="AO33" s="6">
        <f t="shared" si="18"/>
        <v>2.9610305288235116E-2</v>
      </c>
      <c r="AQ33" s="25">
        <v>15</v>
      </c>
      <c r="AR33" s="6">
        <v>-407.34234866422497</v>
      </c>
      <c r="AS33" s="6">
        <v>-262.91842009698161</v>
      </c>
      <c r="AT33" s="6">
        <v>801.38208282140715</v>
      </c>
      <c r="AU33" s="6">
        <v>189.65866203135974</v>
      </c>
      <c r="AV33" s="6">
        <v>488.41375204332633</v>
      </c>
      <c r="AW33" s="6">
        <v>454.61599184956782</v>
      </c>
      <c r="AX33" s="6">
        <v>-114.993859551189</v>
      </c>
      <c r="AY33" s="6">
        <v>291.20016561146855</v>
      </c>
      <c r="AZ33" s="6">
        <v>100.63231398499903</v>
      </c>
      <c r="BA33" s="6">
        <v>312.2514307886313</v>
      </c>
      <c r="BB33" s="6">
        <v>-0.21976452231434018</v>
      </c>
      <c r="BC33" s="6">
        <v>425.23737443236547</v>
      </c>
      <c r="BD33" s="6">
        <v>55.383172174917014</v>
      </c>
      <c r="BE33" s="6">
        <v>159.45471829804507</v>
      </c>
      <c r="BF33" s="6">
        <v>369.10349216450555</v>
      </c>
      <c r="BG33" s="6">
        <v>92.137925588878304</v>
      </c>
      <c r="BH33" s="6">
        <v>121.03864765303109</v>
      </c>
      <c r="BI33" s="9">
        <f t="shared" si="19"/>
        <v>180.88443156516428</v>
      </c>
      <c r="BJ33" s="6">
        <f t="shared" si="20"/>
        <v>71.14042833532497</v>
      </c>
    </row>
    <row r="34" spans="3:62" x14ac:dyDescent="0.3">
      <c r="AN34" s="13"/>
    </row>
    <row r="35" spans="3:62" ht="20.25" x14ac:dyDescent="0.3">
      <c r="C35" s="79" t="s">
        <v>169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26"/>
      <c r="T35" s="26"/>
      <c r="V35" s="79" t="s">
        <v>168</v>
      </c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Q35" s="80" t="s">
        <v>167</v>
      </c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</row>
    <row r="36" spans="3:62" x14ac:dyDescent="0.3">
      <c r="C36" s="6" t="s">
        <v>166</v>
      </c>
      <c r="D36" s="9" t="s">
        <v>3</v>
      </c>
      <c r="E36" s="19" t="s">
        <v>4</v>
      </c>
      <c r="F36" s="9" t="s">
        <v>128</v>
      </c>
      <c r="G36" s="19" t="s">
        <v>65</v>
      </c>
      <c r="H36" s="9" t="s">
        <v>7</v>
      </c>
      <c r="I36" s="19" t="s">
        <v>8</v>
      </c>
      <c r="J36" s="9" t="s">
        <v>9</v>
      </c>
      <c r="K36" s="19" t="s">
        <v>10</v>
      </c>
      <c r="L36" s="9" t="s">
        <v>11</v>
      </c>
      <c r="M36" s="19" t="s">
        <v>12</v>
      </c>
      <c r="N36" s="9" t="s">
        <v>50</v>
      </c>
      <c r="O36" s="19" t="s">
        <v>66</v>
      </c>
      <c r="P36" s="9" t="s">
        <v>67</v>
      </c>
      <c r="Q36" s="19" t="s">
        <v>68</v>
      </c>
      <c r="R36" s="9" t="s">
        <v>69</v>
      </c>
      <c r="V36" s="6" t="s">
        <v>166</v>
      </c>
      <c r="W36" s="9" t="s">
        <v>3</v>
      </c>
      <c r="X36" s="19" t="s">
        <v>4</v>
      </c>
      <c r="Y36" s="9" t="s">
        <v>128</v>
      </c>
      <c r="Z36" s="19" t="s">
        <v>65</v>
      </c>
      <c r="AA36" s="9" t="s">
        <v>7</v>
      </c>
      <c r="AB36" s="19" t="s">
        <v>8</v>
      </c>
      <c r="AC36" s="9" t="s">
        <v>9</v>
      </c>
      <c r="AD36" s="19" t="s">
        <v>10</v>
      </c>
      <c r="AE36" s="9" t="s">
        <v>11</v>
      </c>
      <c r="AF36" s="19" t="s">
        <v>12</v>
      </c>
      <c r="AG36" s="9" t="s">
        <v>50</v>
      </c>
      <c r="AH36" s="19" t="s">
        <v>66</v>
      </c>
      <c r="AI36" s="9" t="s">
        <v>67</v>
      </c>
      <c r="AJ36" s="19" t="s">
        <v>68</v>
      </c>
      <c r="AK36" s="9" t="s">
        <v>69</v>
      </c>
      <c r="AL36" s="3" t="s">
        <v>1</v>
      </c>
      <c r="AM36" s="3" t="s">
        <v>2</v>
      </c>
      <c r="AQ36" s="6" t="s">
        <v>166</v>
      </c>
      <c r="AR36" s="9" t="s">
        <v>3</v>
      </c>
      <c r="AS36" s="19" t="s">
        <v>4</v>
      </c>
      <c r="AT36" s="9" t="s">
        <v>128</v>
      </c>
      <c r="AU36" s="19" t="s">
        <v>65</v>
      </c>
      <c r="AV36" s="9" t="s">
        <v>7</v>
      </c>
      <c r="AW36" s="19" t="s">
        <v>8</v>
      </c>
      <c r="AX36" s="9" t="s">
        <v>9</v>
      </c>
      <c r="AY36" s="19" t="s">
        <v>10</v>
      </c>
      <c r="AZ36" s="9" t="s">
        <v>11</v>
      </c>
      <c r="BA36" s="19" t="s">
        <v>12</v>
      </c>
      <c r="BB36" s="9" t="s">
        <v>50</v>
      </c>
      <c r="BC36" s="19" t="s">
        <v>66</v>
      </c>
      <c r="BD36" s="9" t="s">
        <v>67</v>
      </c>
      <c r="BE36" s="19" t="s">
        <v>68</v>
      </c>
      <c r="BF36" s="9" t="s">
        <v>69</v>
      </c>
      <c r="BG36" s="3" t="s">
        <v>1</v>
      </c>
      <c r="BH36" s="3" t="s">
        <v>2</v>
      </c>
    </row>
    <row r="37" spans="3:62" x14ac:dyDescent="0.3">
      <c r="C37" s="6">
        <v>0</v>
      </c>
      <c r="D37" s="6">
        <v>618214.89037862979</v>
      </c>
      <c r="E37" s="6">
        <v>744929.35382630595</v>
      </c>
      <c r="F37" s="6">
        <v>39934.512496470947</v>
      </c>
      <c r="G37" s="6">
        <v>92679.725662406854</v>
      </c>
      <c r="H37" s="6">
        <v>99687.184571420876</v>
      </c>
      <c r="I37" s="6">
        <v>193693.57565511411</v>
      </c>
      <c r="J37" s="6">
        <v>165214.81862618984</v>
      </c>
      <c r="K37" s="6">
        <v>160840.89096475017</v>
      </c>
      <c r="L37" s="6">
        <v>119503.58608315399</v>
      </c>
      <c r="M37" s="6">
        <v>104556.61726436211</v>
      </c>
      <c r="N37" s="6">
        <v>104396.07702955537</v>
      </c>
      <c r="O37" s="6">
        <v>79536.916678435649</v>
      </c>
      <c r="P37" s="6">
        <v>78523.925697572093</v>
      </c>
      <c r="Q37" s="6">
        <v>112618.58473603717</v>
      </c>
      <c r="R37" s="6">
        <v>31394.10516914145</v>
      </c>
      <c r="V37" s="6">
        <v>0</v>
      </c>
      <c r="W37" s="6">
        <f t="shared" ref="W37:W66" si="22">D37/D$37</f>
        <v>1</v>
      </c>
      <c r="X37" s="6">
        <f t="shared" ref="X37:X66" si="23">E37/E$37</f>
        <v>1</v>
      </c>
      <c r="Y37" s="6">
        <f t="shared" ref="Y37:Y66" si="24">F37/F$37</f>
        <v>1</v>
      </c>
      <c r="Z37" s="6">
        <f t="shared" ref="Z37:Z66" si="25">G37/G$37</f>
        <v>1</v>
      </c>
      <c r="AA37" s="6">
        <f t="shared" ref="AA37:AA66" si="26">H37/H$37</f>
        <v>1</v>
      </c>
      <c r="AB37" s="6">
        <f t="shared" ref="AB37:AB66" si="27">I37/I$37</f>
        <v>1</v>
      </c>
      <c r="AC37" s="6">
        <f t="shared" ref="AC37:AC66" si="28">J37/J$37</f>
        <v>1</v>
      </c>
      <c r="AD37" s="6">
        <f t="shared" ref="AD37:AD66" si="29">K37/K$37</f>
        <v>1</v>
      </c>
      <c r="AE37" s="6">
        <f t="shared" ref="AE37:AE66" si="30">L37/L$37</f>
        <v>1</v>
      </c>
      <c r="AF37" s="6">
        <f t="shared" ref="AF37:AF66" si="31">M37/M$37</f>
        <v>1</v>
      </c>
      <c r="AG37" s="6">
        <f t="shared" ref="AG37:AG66" si="32">N37/N$37</f>
        <v>1</v>
      </c>
      <c r="AH37" s="6">
        <f t="shared" ref="AH37:AH66" si="33">O37/O$37</f>
        <v>1</v>
      </c>
      <c r="AI37" s="6">
        <f t="shared" ref="AI37:AI66" si="34">P37/P$37</f>
        <v>1</v>
      </c>
      <c r="AJ37" s="6">
        <f t="shared" ref="AJ37:AJ66" si="35">Q37/Q$37</f>
        <v>1</v>
      </c>
      <c r="AK37" s="6">
        <f t="shared" ref="AK37:AK66" si="36">R37/R$37</f>
        <v>1</v>
      </c>
      <c r="AL37" s="6">
        <f t="shared" ref="AL37:AL66" si="37">AVERAGE(W37:AK37)</f>
        <v>1</v>
      </c>
      <c r="AM37" s="6">
        <f t="shared" ref="AM37:AM66" si="38">STDEV(W37:AK37)/SQRT(15)</f>
        <v>0</v>
      </c>
      <c r="AQ37" s="6">
        <v>0</v>
      </c>
      <c r="AR37" s="6">
        <v>-4567.8421178643493</v>
      </c>
      <c r="AS37" s="6">
        <v>5341.8285732034974</v>
      </c>
      <c r="AT37" s="6">
        <v>186.15914336524273</v>
      </c>
      <c r="AU37" s="6">
        <v>-528.17957194529936</v>
      </c>
      <c r="AV37" s="6">
        <v>1060.3803286061645</v>
      </c>
      <c r="AW37" s="6">
        <v>-1323.5953260344604</v>
      </c>
      <c r="AX37" s="6">
        <v>440.27354864473614</v>
      </c>
      <c r="AY37" s="6">
        <v>2204.7747992989193</v>
      </c>
      <c r="AZ37" s="6">
        <v>1742.6452204350364</v>
      </c>
      <c r="BA37" s="6">
        <v>1128.6818023335134</v>
      </c>
      <c r="BB37" s="6">
        <v>1484.8420316088893</v>
      </c>
      <c r="BC37" s="6">
        <v>-641.92356982867511</v>
      </c>
      <c r="BD37" s="6">
        <v>117.84255695242203</v>
      </c>
      <c r="BE37" s="6">
        <v>297.50753489380452</v>
      </c>
      <c r="BF37" s="6">
        <v>341.63224293848384</v>
      </c>
      <c r="BG37" s="6">
        <f t="shared" ref="BG37:BG66" si="39">AVERAGE(AR37:BF37)</f>
        <v>485.66847977386175</v>
      </c>
      <c r="BH37" s="6">
        <f t="shared" ref="BH37:BH66" si="40">STDEV(AR37:BF37)/SQRT(15)</f>
        <v>540.07797302398183</v>
      </c>
    </row>
    <row r="38" spans="3:62" x14ac:dyDescent="0.2">
      <c r="C38" s="25">
        <v>1</v>
      </c>
      <c r="D38" s="6">
        <v>623039.89807435777</v>
      </c>
      <c r="E38" s="6">
        <v>749438.75057372882</v>
      </c>
      <c r="F38" s="6">
        <v>24228.862816777608</v>
      </c>
      <c r="G38" s="6">
        <v>98390.600863093074</v>
      </c>
      <c r="H38" s="6">
        <v>98409.454894554321</v>
      </c>
      <c r="I38" s="6">
        <v>215026.15173288248</v>
      </c>
      <c r="J38" s="6">
        <v>167499.39522864195</v>
      </c>
      <c r="K38" s="6">
        <v>155591.54882492562</v>
      </c>
      <c r="L38" s="6">
        <v>108887.06411808828</v>
      </c>
      <c r="M38" s="6">
        <v>84082.031743465093</v>
      </c>
      <c r="N38" s="6">
        <v>93669.171445521046</v>
      </c>
      <c r="O38" s="6">
        <v>78055.234510328359</v>
      </c>
      <c r="P38" s="6">
        <v>78615.15740261141</v>
      </c>
      <c r="Q38" s="6">
        <v>101143.77213632796</v>
      </c>
      <c r="R38" s="6">
        <v>31712.552565963302</v>
      </c>
      <c r="V38" s="6">
        <v>1</v>
      </c>
      <c r="W38" s="6">
        <f t="shared" si="22"/>
        <v>1.0078047419607976</v>
      </c>
      <c r="X38" s="6">
        <f t="shared" si="23"/>
        <v>1.0060534555716734</v>
      </c>
      <c r="Y38" s="6">
        <f t="shared" si="24"/>
        <v>0.60671487648481337</v>
      </c>
      <c r="Z38" s="6">
        <f t="shared" si="25"/>
        <v>1.0616194659605331</v>
      </c>
      <c r="AA38" s="6">
        <f t="shared" si="26"/>
        <v>0.98718260845303418</v>
      </c>
      <c r="AB38" s="6">
        <f t="shared" si="27"/>
        <v>1.1101356924493595</v>
      </c>
      <c r="AC38" s="6">
        <f t="shared" si="28"/>
        <v>1.0138279158095445</v>
      </c>
      <c r="AD38" s="6">
        <f t="shared" si="29"/>
        <v>0.96736313689672981</v>
      </c>
      <c r="AE38" s="6">
        <f t="shared" si="30"/>
        <v>0.91116147796871605</v>
      </c>
      <c r="AF38" s="6">
        <f t="shared" si="31"/>
        <v>0.80417704726302641</v>
      </c>
      <c r="AG38" s="6">
        <f t="shared" si="32"/>
        <v>0.89724800117731007</v>
      </c>
      <c r="AH38" s="6">
        <f t="shared" si="33"/>
        <v>0.9813711389630847</v>
      </c>
      <c r="AI38" s="6">
        <f t="shared" si="34"/>
        <v>1.0011618332148942</v>
      </c>
      <c r="AJ38" s="6">
        <f t="shared" si="35"/>
        <v>0.89810906764097032</v>
      </c>
      <c r="AK38" s="6">
        <f t="shared" si="36"/>
        <v>1.0101435411236013</v>
      </c>
      <c r="AL38" s="6">
        <f t="shared" si="37"/>
        <v>0.95093826672920589</v>
      </c>
      <c r="AM38" s="6">
        <f t="shared" si="38"/>
        <v>3.1140415899225522E-2</v>
      </c>
      <c r="AQ38" s="25">
        <v>1</v>
      </c>
      <c r="AR38" s="6">
        <v>330901.68279919279</v>
      </c>
      <c r="AS38" s="6">
        <v>224248.08585317366</v>
      </c>
      <c r="AT38" s="6">
        <v>4617.0436321406842</v>
      </c>
      <c r="AU38" s="6">
        <v>16262.472909731998</v>
      </c>
      <c r="AV38" s="6">
        <v>1960.3227030597759</v>
      </c>
      <c r="AW38" s="6">
        <v>229898.92532148276</v>
      </c>
      <c r="AX38" s="6">
        <v>41889.286523390248</v>
      </c>
      <c r="AY38" s="6">
        <v>-3376.6971837376009</v>
      </c>
      <c r="AZ38" s="6">
        <v>4415.6130657946987</v>
      </c>
      <c r="BA38" s="6">
        <v>67225.958696102549</v>
      </c>
      <c r="BB38" s="6">
        <v>1874.7052828524056</v>
      </c>
      <c r="BC38" s="6">
        <v>-1115.6631643622375</v>
      </c>
      <c r="BD38" s="6">
        <v>5205.4061235767913</v>
      </c>
      <c r="BE38" s="6">
        <v>20728.887569251503</v>
      </c>
      <c r="BF38" s="6">
        <v>13400.692196047783</v>
      </c>
      <c r="BG38" s="6">
        <f t="shared" si="39"/>
        <v>63875.781488513188</v>
      </c>
      <c r="BH38" s="6">
        <f t="shared" si="40"/>
        <v>27487.711713531262</v>
      </c>
    </row>
    <row r="39" spans="3:62" x14ac:dyDescent="0.2">
      <c r="C39" s="25">
        <v>1.5</v>
      </c>
      <c r="D39" s="6">
        <v>587059.16304682416</v>
      </c>
      <c r="E39" s="6">
        <v>704628.98043739842</v>
      </c>
      <c r="F39" s="6">
        <v>31224.849160450205</v>
      </c>
      <c r="G39" s="6">
        <v>97064.003248934401</v>
      </c>
      <c r="H39" s="6">
        <v>92756.481286253256</v>
      </c>
      <c r="I39" s="6">
        <v>190534.28782755704</v>
      </c>
      <c r="J39" s="6">
        <v>151894.23988879885</v>
      </c>
      <c r="K39" s="6">
        <v>140970.14675893425</v>
      </c>
      <c r="L39" s="6">
        <v>92985.788031355565</v>
      </c>
      <c r="M39" s="6">
        <v>66619.108737285176</v>
      </c>
      <c r="N39" s="6">
        <v>86814.202704552707</v>
      </c>
      <c r="O39" s="6">
        <v>78274.512403554327</v>
      </c>
      <c r="P39" s="6">
        <v>72956.095945407316</v>
      </c>
      <c r="Q39" s="6">
        <v>83350.512184259074</v>
      </c>
      <c r="R39" s="6">
        <v>24644.449406423279</v>
      </c>
      <c r="V39" s="6">
        <v>1.5</v>
      </c>
      <c r="W39" s="6">
        <f t="shared" si="22"/>
        <v>0.94960372547363892</v>
      </c>
      <c r="X39" s="6">
        <f t="shared" si="23"/>
        <v>0.9459004089691111</v>
      </c>
      <c r="Y39" s="6">
        <f t="shared" si="24"/>
        <v>0.78190134819373536</v>
      </c>
      <c r="Z39" s="6">
        <f t="shared" si="25"/>
        <v>1.0473056815305821</v>
      </c>
      <c r="AA39" s="6">
        <f t="shared" si="26"/>
        <v>0.93047548373480127</v>
      </c>
      <c r="AB39" s="6">
        <f t="shared" si="27"/>
        <v>0.98368924825270188</v>
      </c>
      <c r="AC39" s="6">
        <f t="shared" si="28"/>
        <v>0.91937418902156876</v>
      </c>
      <c r="AD39" s="6">
        <f t="shared" si="29"/>
        <v>0.87645713669808767</v>
      </c>
      <c r="AE39" s="6">
        <f t="shared" si="30"/>
        <v>0.77810039915164897</v>
      </c>
      <c r="AF39" s="6">
        <f t="shared" si="31"/>
        <v>0.63715822566107594</v>
      </c>
      <c r="AG39" s="6">
        <f t="shared" si="32"/>
        <v>0.8315849136742457</v>
      </c>
      <c r="AH39" s="6">
        <f t="shared" si="33"/>
        <v>0.98412807124539203</v>
      </c>
      <c r="AI39" s="6">
        <f t="shared" si="34"/>
        <v>0.92909384365717052</v>
      </c>
      <c r="AJ39" s="6">
        <f t="shared" si="35"/>
        <v>0.74011329817029292</v>
      </c>
      <c r="AK39" s="6">
        <f t="shared" si="36"/>
        <v>0.78500244786869466</v>
      </c>
      <c r="AL39" s="6">
        <f t="shared" si="37"/>
        <v>0.87465922808684993</v>
      </c>
      <c r="AM39" s="6">
        <f t="shared" si="38"/>
        <v>2.8849502451876008E-2</v>
      </c>
      <c r="AQ39" s="25">
        <v>1.5</v>
      </c>
      <c r="AR39" s="6">
        <v>582396.96275267634</v>
      </c>
      <c r="AS39" s="6">
        <v>311095.48991287331</v>
      </c>
      <c r="AT39" s="6">
        <v>4899.2802195723225</v>
      </c>
      <c r="AU39" s="6">
        <v>28301.217211761443</v>
      </c>
      <c r="AV39" s="6">
        <v>1565.5642852792496</v>
      </c>
      <c r="AW39" s="6">
        <v>262482.11475050985</v>
      </c>
      <c r="AX39" s="6">
        <v>76429.103517657393</v>
      </c>
      <c r="AY39" s="6">
        <v>1517.7347641493666</v>
      </c>
      <c r="AZ39" s="6">
        <v>4101.7143585494869</v>
      </c>
      <c r="BA39" s="6">
        <v>83297.060621832337</v>
      </c>
      <c r="BB39" s="6">
        <v>-395.07308985260335</v>
      </c>
      <c r="BC39" s="6">
        <v>369.38116275284335</v>
      </c>
      <c r="BD39" s="6">
        <v>7837.6661012021095</v>
      </c>
      <c r="BE39" s="6">
        <v>26512.716827026172</v>
      </c>
      <c r="BF39" s="6">
        <v>17383.833872948529</v>
      </c>
      <c r="BG39" s="6">
        <f t="shared" si="39"/>
        <v>93852.984484595887</v>
      </c>
      <c r="BH39" s="6">
        <f t="shared" si="40"/>
        <v>42952.406559135939</v>
      </c>
    </row>
    <row r="40" spans="3:62" x14ac:dyDescent="0.2">
      <c r="C40" s="25">
        <v>2</v>
      </c>
      <c r="D40" s="6">
        <v>647818.56038581242</v>
      </c>
      <c r="E40" s="6">
        <v>679840.86933869228</v>
      </c>
      <c r="F40" s="6">
        <v>31458.392150813354</v>
      </c>
      <c r="G40" s="6">
        <v>88556.69124875222</v>
      </c>
      <c r="H40" s="6">
        <v>85884.90473776529</v>
      </c>
      <c r="I40" s="6">
        <v>180047.49577345731</v>
      </c>
      <c r="J40" s="6">
        <v>147565.84328166215</v>
      </c>
      <c r="K40" s="6">
        <v>116511.02482914738</v>
      </c>
      <c r="L40" s="6">
        <v>86322.830824137316</v>
      </c>
      <c r="M40" s="6">
        <v>78266.7926568603</v>
      </c>
      <c r="N40" s="6">
        <v>89212.820005780246</v>
      </c>
      <c r="O40" s="6">
        <v>79269.390731416279</v>
      </c>
      <c r="P40" s="6">
        <v>72149.60613243423</v>
      </c>
      <c r="Q40" s="6">
        <v>85408.887286472062</v>
      </c>
      <c r="R40" s="6">
        <v>19657.474600870824</v>
      </c>
      <c r="V40" s="6">
        <v>2</v>
      </c>
      <c r="W40" s="6">
        <f t="shared" si="22"/>
        <v>1.047885727872151</v>
      </c>
      <c r="X40" s="6">
        <f t="shared" si="23"/>
        <v>0.91262462117610388</v>
      </c>
      <c r="Y40" s="6">
        <f t="shared" si="24"/>
        <v>0.7877494974702236</v>
      </c>
      <c r="Z40" s="6">
        <f t="shared" si="25"/>
        <v>0.95551309216566838</v>
      </c>
      <c r="AA40" s="6">
        <f t="shared" si="26"/>
        <v>0.86154409021585976</v>
      </c>
      <c r="AB40" s="6">
        <f t="shared" si="27"/>
        <v>0.9295481027932766</v>
      </c>
      <c r="AC40" s="6">
        <f t="shared" si="28"/>
        <v>0.89317559108024236</v>
      </c>
      <c r="AD40" s="6">
        <f t="shared" si="29"/>
        <v>0.72438684049991919</v>
      </c>
      <c r="AE40" s="6">
        <f t="shared" si="30"/>
        <v>0.72234510823860498</v>
      </c>
      <c r="AF40" s="6">
        <f t="shared" si="31"/>
        <v>0.74855895977362841</v>
      </c>
      <c r="AG40" s="6">
        <f t="shared" si="32"/>
        <v>0.85456103853905718</v>
      </c>
      <c r="AH40" s="6">
        <f t="shared" si="33"/>
        <v>0.99663645564611247</v>
      </c>
      <c r="AI40" s="6">
        <f t="shared" si="34"/>
        <v>0.9188232184202304</v>
      </c>
      <c r="AJ40" s="6">
        <f t="shared" si="35"/>
        <v>0.75839069978244722</v>
      </c>
      <c r="AK40" s="6">
        <f t="shared" si="36"/>
        <v>0.62615177260070343</v>
      </c>
      <c r="AL40" s="6">
        <f t="shared" si="37"/>
        <v>0.84919298775161522</v>
      </c>
      <c r="AM40" s="6">
        <f t="shared" si="38"/>
        <v>3.0357314543876281E-2</v>
      </c>
      <c r="AQ40" s="25">
        <v>2</v>
      </c>
      <c r="AR40" s="6">
        <v>892890.72921298351</v>
      </c>
      <c r="AS40" s="6">
        <v>453709.67867182282</v>
      </c>
      <c r="AT40" s="6">
        <v>6108.8780680895397</v>
      </c>
      <c r="AU40" s="6">
        <v>52698.399444341114</v>
      </c>
      <c r="AV40" s="6">
        <v>7703.8796516231196</v>
      </c>
      <c r="AW40" s="6">
        <v>277642.5868724527</v>
      </c>
      <c r="AX40" s="6">
        <v>130045.80903048431</v>
      </c>
      <c r="AY40" s="6">
        <v>10192.510661871809</v>
      </c>
      <c r="AZ40" s="6">
        <v>3798.8459822632281</v>
      </c>
      <c r="BA40" s="6">
        <v>93785.617916209769</v>
      </c>
      <c r="BB40" s="6">
        <v>-563.38510214325913</v>
      </c>
      <c r="BC40" s="6">
        <v>-684.47393217160447</v>
      </c>
      <c r="BD40" s="6">
        <v>10535.91405965683</v>
      </c>
      <c r="BE40" s="6">
        <v>28487.318520403711</v>
      </c>
      <c r="BF40" s="6">
        <v>20358.788284767965</v>
      </c>
      <c r="BG40" s="6">
        <f t="shared" si="39"/>
        <v>132447.40648951038</v>
      </c>
      <c r="BH40" s="6">
        <f t="shared" si="40"/>
        <v>63512.074671191935</v>
      </c>
    </row>
    <row r="41" spans="3:62" x14ac:dyDescent="0.2">
      <c r="C41" s="25">
        <v>2.5</v>
      </c>
      <c r="D41" s="6">
        <v>603145.71433457604</v>
      </c>
      <c r="E41" s="6">
        <v>645488.14707305271</v>
      </c>
      <c r="F41" s="6">
        <v>34897.388358359261</v>
      </c>
      <c r="G41" s="6">
        <v>81860.50836714475</v>
      </c>
      <c r="H41" s="6">
        <v>83246.497481057464</v>
      </c>
      <c r="I41" s="6">
        <v>180499.8415046492</v>
      </c>
      <c r="J41" s="6">
        <v>144371.95934400545</v>
      </c>
      <c r="K41" s="6">
        <v>116177.70104732295</v>
      </c>
      <c r="L41" s="6">
        <v>80269.483241250506</v>
      </c>
      <c r="M41" s="6">
        <v>90322.032956204916</v>
      </c>
      <c r="N41" s="6">
        <v>82333.855584794874</v>
      </c>
      <c r="O41" s="6">
        <v>72535.415051432879</v>
      </c>
      <c r="P41" s="6">
        <v>69172.329335287097</v>
      </c>
      <c r="Q41" s="6">
        <v>83010.988337704621</v>
      </c>
      <c r="R41" s="6">
        <v>19885.192214655202</v>
      </c>
      <c r="V41" s="6">
        <v>2.5</v>
      </c>
      <c r="W41" s="6">
        <f t="shared" si="22"/>
        <v>0.97562469575130339</v>
      </c>
      <c r="X41" s="6">
        <f t="shared" si="23"/>
        <v>0.86650921158835181</v>
      </c>
      <c r="Y41" s="6">
        <f t="shared" si="24"/>
        <v>0.87386539053013801</v>
      </c>
      <c r="Z41" s="6">
        <f t="shared" si="25"/>
        <v>0.88326230771687919</v>
      </c>
      <c r="AA41" s="6">
        <f t="shared" si="26"/>
        <v>0.83507722521158689</v>
      </c>
      <c r="AB41" s="6">
        <f t="shared" si="27"/>
        <v>0.93188347054959975</v>
      </c>
      <c r="AC41" s="6">
        <f t="shared" si="28"/>
        <v>0.87384388727658369</v>
      </c>
      <c r="AD41" s="6">
        <f t="shared" si="29"/>
        <v>0.72231445840961184</v>
      </c>
      <c r="AE41" s="6">
        <f t="shared" si="30"/>
        <v>0.67169100001230686</v>
      </c>
      <c r="AF41" s="6">
        <f t="shared" si="31"/>
        <v>0.86385764305891499</v>
      </c>
      <c r="AG41" s="6">
        <f t="shared" si="32"/>
        <v>0.78866809872065879</v>
      </c>
      <c r="AH41" s="6">
        <f t="shared" si="33"/>
        <v>0.91197167404276502</v>
      </c>
      <c r="AI41" s="6">
        <f t="shared" si="34"/>
        <v>0.880907681586096</v>
      </c>
      <c r="AJ41" s="6">
        <f t="shared" si="35"/>
        <v>0.73709848629576746</v>
      </c>
      <c r="AK41" s="6">
        <f t="shared" si="36"/>
        <v>0.63340528763346216</v>
      </c>
      <c r="AL41" s="6">
        <f t="shared" si="37"/>
        <v>0.82999870122560171</v>
      </c>
      <c r="AM41" s="6">
        <f t="shared" si="38"/>
        <v>2.5423323340970635E-2</v>
      </c>
      <c r="AQ41" s="25">
        <v>2.5</v>
      </c>
      <c r="AR41" s="6">
        <v>1092182.3374491227</v>
      </c>
      <c r="AS41" s="6">
        <v>566151.71069592633</v>
      </c>
      <c r="AT41" s="6">
        <v>6016.555240892143</v>
      </c>
      <c r="AU41" s="6">
        <v>69298.860216114859</v>
      </c>
      <c r="AV41" s="6">
        <v>26966.624033132346</v>
      </c>
      <c r="AW41" s="6">
        <v>274939.76866441744</v>
      </c>
      <c r="AX41" s="6">
        <v>183974.5189667817</v>
      </c>
      <c r="AY41" s="6">
        <v>26508.278770338744</v>
      </c>
      <c r="AZ41" s="6">
        <v>6457.5969566091298</v>
      </c>
      <c r="BA41" s="6">
        <v>98354.564702196556</v>
      </c>
      <c r="BB41" s="6">
        <v>1562.4952464976193</v>
      </c>
      <c r="BC41" s="6">
        <v>556.2726249401062</v>
      </c>
      <c r="BD41" s="6">
        <v>11570.791220344401</v>
      </c>
      <c r="BE41" s="6">
        <v>31301.845842788767</v>
      </c>
      <c r="BF41" s="6">
        <v>22729.448103903836</v>
      </c>
      <c r="BG41" s="6">
        <f t="shared" si="39"/>
        <v>161238.1112489338</v>
      </c>
      <c r="BH41" s="6">
        <f t="shared" si="40"/>
        <v>77166.468074673336</v>
      </c>
    </row>
    <row r="42" spans="3:62" x14ac:dyDescent="0.2">
      <c r="C42" s="25">
        <v>3</v>
      </c>
      <c r="D42" s="6">
        <v>566038.58124978619</v>
      </c>
      <c r="E42" s="6">
        <v>616039.74545048561</v>
      </c>
      <c r="F42" s="6">
        <v>39381.157644429048</v>
      </c>
      <c r="G42" s="6">
        <v>78546.974809371794</v>
      </c>
      <c r="H42" s="6">
        <v>76260.390918348581</v>
      </c>
      <c r="I42" s="6">
        <v>157117.92054099747</v>
      </c>
      <c r="J42" s="6">
        <v>150099.22090089813</v>
      </c>
      <c r="K42" s="6">
        <v>104051.12922713965</v>
      </c>
      <c r="L42" s="6">
        <v>68269.512655466388</v>
      </c>
      <c r="M42" s="6">
        <v>73253.477784122195</v>
      </c>
      <c r="N42" s="6">
        <v>78328.250254787723</v>
      </c>
      <c r="O42" s="6">
        <v>67052.516594275367</v>
      </c>
      <c r="P42" s="6">
        <v>66644.644999297176</v>
      </c>
      <c r="Q42" s="6">
        <v>83478.281360828914</v>
      </c>
      <c r="R42" s="6">
        <v>15555.989728703806</v>
      </c>
      <c r="V42" s="6">
        <v>3</v>
      </c>
      <c r="W42" s="6">
        <f t="shared" si="22"/>
        <v>0.91560166223610717</v>
      </c>
      <c r="X42" s="6">
        <f t="shared" si="23"/>
        <v>0.82697740703358924</v>
      </c>
      <c r="Y42" s="6">
        <f t="shared" si="24"/>
        <v>0.98614344291567857</v>
      </c>
      <c r="Z42" s="6">
        <f t="shared" si="25"/>
        <v>0.84750978974069568</v>
      </c>
      <c r="AA42" s="6">
        <f t="shared" si="26"/>
        <v>0.76499693763255827</v>
      </c>
      <c r="AB42" s="6">
        <f t="shared" si="27"/>
        <v>0.81116743293932303</v>
      </c>
      <c r="AC42" s="6">
        <f t="shared" si="28"/>
        <v>0.90850943123030747</v>
      </c>
      <c r="AD42" s="6">
        <f t="shared" si="29"/>
        <v>0.64691962723548613</v>
      </c>
      <c r="AE42" s="6">
        <f t="shared" si="30"/>
        <v>0.57127584947921584</v>
      </c>
      <c r="AF42" s="6">
        <f t="shared" si="31"/>
        <v>0.70061063279148839</v>
      </c>
      <c r="AG42" s="6">
        <f t="shared" si="32"/>
        <v>0.75029878979659714</v>
      </c>
      <c r="AH42" s="6">
        <f t="shared" si="33"/>
        <v>0.84303640868259733</v>
      </c>
      <c r="AI42" s="6">
        <f t="shared" si="34"/>
        <v>0.8487176921843298</v>
      </c>
      <c r="AJ42" s="6">
        <f t="shared" si="35"/>
        <v>0.7412478282913143</v>
      </c>
      <c r="AK42" s="6">
        <f t="shared" si="36"/>
        <v>0.49550670881979536</v>
      </c>
      <c r="AL42" s="6">
        <f t="shared" si="37"/>
        <v>0.77723464273393883</v>
      </c>
      <c r="AM42" s="6">
        <f t="shared" si="38"/>
        <v>3.4145257546790264E-2</v>
      </c>
      <c r="AQ42" s="25">
        <v>3</v>
      </c>
      <c r="AR42" s="6">
        <v>1178568.6373430926</v>
      </c>
      <c r="AS42" s="6">
        <v>540393.04073677177</v>
      </c>
      <c r="AT42" s="6">
        <v>5378.2703731623478</v>
      </c>
      <c r="AU42" s="6">
        <v>87036.372124446323</v>
      </c>
      <c r="AV42" s="6">
        <v>38642.777832436157</v>
      </c>
      <c r="AW42" s="6">
        <v>258144.5204598915</v>
      </c>
      <c r="AX42" s="6">
        <v>250936.14766404661</v>
      </c>
      <c r="AY42" s="6">
        <v>37376.940747214539</v>
      </c>
      <c r="AZ42" s="6">
        <v>7801.0422437163888</v>
      </c>
      <c r="BA42" s="6">
        <v>106970.90435019882</v>
      </c>
      <c r="BB42" s="6">
        <v>1120.7237492584536</v>
      </c>
      <c r="BC42" s="6">
        <v>793.16534804866694</v>
      </c>
      <c r="BD42" s="6">
        <v>15035.073564949156</v>
      </c>
      <c r="BE42" s="6">
        <v>37115.060597277305</v>
      </c>
      <c r="BF42" s="6">
        <v>26350.824308734322</v>
      </c>
      <c r="BG42" s="6">
        <f t="shared" si="39"/>
        <v>172777.56676288295</v>
      </c>
      <c r="BH42" s="6">
        <f t="shared" si="40"/>
        <v>81274.752130731329</v>
      </c>
    </row>
    <row r="43" spans="3:62" x14ac:dyDescent="0.2">
      <c r="C43" s="25">
        <v>3.5</v>
      </c>
      <c r="D43" s="6">
        <v>534590.33074528852</v>
      </c>
      <c r="E43" s="6">
        <v>500061.18119906221</v>
      </c>
      <c r="F43" s="6">
        <v>36774.958742872775</v>
      </c>
      <c r="G43" s="6">
        <v>70554.368412462834</v>
      </c>
      <c r="H43" s="6">
        <v>66521.257362803983</v>
      </c>
      <c r="I43" s="6">
        <v>140628.22273879967</v>
      </c>
      <c r="J43" s="6">
        <v>159750.31582504252</v>
      </c>
      <c r="K43" s="6">
        <v>105383.82738513117</v>
      </c>
      <c r="L43" s="6">
        <v>68760.141776520599</v>
      </c>
      <c r="M43" s="6">
        <v>86546.546470674424</v>
      </c>
      <c r="N43" s="6">
        <v>69852.071005917154</v>
      </c>
      <c r="O43" s="6">
        <v>71164.438244508681</v>
      </c>
      <c r="P43" s="6">
        <v>62311.21603120902</v>
      </c>
      <c r="Q43" s="6">
        <v>76353.841912154559</v>
      </c>
      <c r="R43" s="6">
        <v>16892.895686799893</v>
      </c>
      <c r="V43" s="6">
        <v>3.5</v>
      </c>
      <c r="W43" s="6">
        <f t="shared" si="22"/>
        <v>0.86473221377420262</v>
      </c>
      <c r="X43" s="6">
        <f t="shared" si="23"/>
        <v>0.67128671817067465</v>
      </c>
      <c r="Y43" s="6">
        <f t="shared" si="24"/>
        <v>0.92088162453773825</v>
      </c>
      <c r="Z43" s="6">
        <f t="shared" si="25"/>
        <v>0.76127079475248594</v>
      </c>
      <c r="AA43" s="6">
        <f t="shared" si="26"/>
        <v>0.66729999095465309</v>
      </c>
      <c r="AB43" s="6">
        <f t="shared" si="27"/>
        <v>0.72603452263795643</v>
      </c>
      <c r="AC43" s="6">
        <f t="shared" si="28"/>
        <v>0.96692486275392076</v>
      </c>
      <c r="AD43" s="6">
        <f t="shared" si="29"/>
        <v>0.65520544404486702</v>
      </c>
      <c r="AE43" s="6">
        <f t="shared" si="30"/>
        <v>0.57538140929658244</v>
      </c>
      <c r="AF43" s="6">
        <f t="shared" si="31"/>
        <v>0.82774814961590792</v>
      </c>
      <c r="AG43" s="6">
        <f t="shared" si="32"/>
        <v>0.66910628247210358</v>
      </c>
      <c r="AH43" s="6">
        <f t="shared" si="33"/>
        <v>0.89473468694070024</v>
      </c>
      <c r="AI43" s="6">
        <f t="shared" si="34"/>
        <v>0.79353159534070061</v>
      </c>
      <c r="AJ43" s="6">
        <f t="shared" si="35"/>
        <v>0.67798616090867869</v>
      </c>
      <c r="AK43" s="6">
        <f t="shared" si="36"/>
        <v>0.53809132624696088</v>
      </c>
      <c r="AL43" s="6">
        <f t="shared" si="37"/>
        <v>0.7473477188298755</v>
      </c>
      <c r="AM43" s="6">
        <f t="shared" si="38"/>
        <v>3.295393405051749E-2</v>
      </c>
      <c r="AQ43" s="25">
        <v>3.5</v>
      </c>
      <c r="AR43" s="6">
        <v>1017820.9546123062</v>
      </c>
      <c r="AS43" s="6">
        <v>431823.71989004331</v>
      </c>
      <c r="AT43" s="6">
        <v>5835.6059922521008</v>
      </c>
      <c r="AU43" s="6">
        <v>100644.58707030374</v>
      </c>
      <c r="AV43" s="6">
        <v>48425.557632573895</v>
      </c>
      <c r="AW43" s="6">
        <v>234436.82745728907</v>
      </c>
      <c r="AX43" s="6">
        <v>288632.92874449462</v>
      </c>
      <c r="AY43" s="6">
        <v>55650.887573964501</v>
      </c>
      <c r="AZ43" s="6">
        <v>12200.330419691838</v>
      </c>
      <c r="BA43" s="6">
        <v>110294.46839044157</v>
      </c>
      <c r="BB43" s="6">
        <v>1126.9983724007848</v>
      </c>
      <c r="BC43" s="6">
        <v>-17488.519884728867</v>
      </c>
      <c r="BD43" s="6">
        <v>17638.489073568799</v>
      </c>
      <c r="BE43" s="6">
        <v>56131.836487502325</v>
      </c>
      <c r="BF43" s="6">
        <v>30852.108220758437</v>
      </c>
      <c r="BG43" s="6">
        <f t="shared" si="39"/>
        <v>159601.78533685746</v>
      </c>
      <c r="BH43" s="6">
        <f t="shared" si="40"/>
        <v>69393.628684939918</v>
      </c>
    </row>
    <row r="44" spans="3:62" x14ac:dyDescent="0.2">
      <c r="C44" s="25">
        <v>4</v>
      </c>
      <c r="D44" s="6">
        <v>508373.80716215749</v>
      </c>
      <c r="E44" s="6">
        <v>468415.34243856452</v>
      </c>
      <c r="F44" s="6">
        <v>34535.344333293557</v>
      </c>
      <c r="G44" s="6">
        <v>74486.224290339334</v>
      </c>
      <c r="H44" s="6">
        <v>78281.332011430568</v>
      </c>
      <c r="I44" s="6">
        <v>135034.97464074387</v>
      </c>
      <c r="J44" s="6">
        <v>157489.4117014618</v>
      </c>
      <c r="K44" s="6">
        <v>105769.73222344799</v>
      </c>
      <c r="L44" s="6">
        <v>67845.849899256311</v>
      </c>
      <c r="M44" s="6">
        <v>88249.081602231425</v>
      </c>
      <c r="N44" s="6">
        <v>67219.201107375906</v>
      </c>
      <c r="O44" s="6">
        <v>61338.523217574511</v>
      </c>
      <c r="P44" s="6">
        <v>59924.673189085312</v>
      </c>
      <c r="Q44" s="6">
        <v>83525.364137440221</v>
      </c>
      <c r="R44" s="6">
        <v>20931.524692047187</v>
      </c>
      <c r="V44" s="6">
        <v>4</v>
      </c>
      <c r="W44" s="6">
        <f t="shared" si="22"/>
        <v>0.82232540023550804</v>
      </c>
      <c r="X44" s="6">
        <f t="shared" si="23"/>
        <v>0.62880505383841301</v>
      </c>
      <c r="Y44" s="6">
        <f t="shared" si="24"/>
        <v>0.86479944725368763</v>
      </c>
      <c r="Z44" s="6">
        <f t="shared" si="25"/>
        <v>0.80369491555964712</v>
      </c>
      <c r="AA44" s="6">
        <f t="shared" si="26"/>
        <v>0.7852697650954914</v>
      </c>
      <c r="AB44" s="6">
        <f t="shared" si="27"/>
        <v>0.69715773578977003</v>
      </c>
      <c r="AC44" s="6">
        <f t="shared" si="28"/>
        <v>0.95324022996867297</v>
      </c>
      <c r="AD44" s="6">
        <f t="shared" si="29"/>
        <v>0.65760473962201849</v>
      </c>
      <c r="AE44" s="6">
        <f t="shared" si="30"/>
        <v>0.56773066083596224</v>
      </c>
      <c r="AF44" s="6">
        <f t="shared" si="31"/>
        <v>0.84403152962668515</v>
      </c>
      <c r="AG44" s="6">
        <f t="shared" si="32"/>
        <v>0.64388627446552049</v>
      </c>
      <c r="AH44" s="6">
        <f t="shared" si="33"/>
        <v>0.77119563819104953</v>
      </c>
      <c r="AI44" s="6">
        <f t="shared" si="34"/>
        <v>0.76313903892018664</v>
      </c>
      <c r="AJ44" s="6">
        <f t="shared" si="35"/>
        <v>0.74166590117619091</v>
      </c>
      <c r="AK44" s="6">
        <f t="shared" si="36"/>
        <v>0.66673423495509088</v>
      </c>
      <c r="AL44" s="6">
        <f t="shared" si="37"/>
        <v>0.74741870436892621</v>
      </c>
      <c r="AM44" s="6">
        <f t="shared" si="38"/>
        <v>2.6789276748857047E-2</v>
      </c>
      <c r="AQ44" s="25">
        <v>4</v>
      </c>
      <c r="AR44" s="6">
        <v>1033745.9383657693</v>
      </c>
      <c r="AS44" s="6">
        <v>483764.03578250943</v>
      </c>
      <c r="AT44" s="6">
        <v>7001.9238773258976</v>
      </c>
      <c r="AU44" s="6">
        <v>119257.18580033474</v>
      </c>
      <c r="AV44" s="6">
        <v>69703.111311004614</v>
      </c>
      <c r="AW44" s="6">
        <v>230443.07469936449</v>
      </c>
      <c r="AX44" s="6">
        <v>312661.33955895843</v>
      </c>
      <c r="AY44" s="6">
        <v>71734.888318982194</v>
      </c>
      <c r="AZ44" s="6">
        <v>14486.256207625145</v>
      </c>
      <c r="BA44" s="6">
        <v>113248.82894809978</v>
      </c>
      <c r="BB44" s="6">
        <v>2876.6295006160535</v>
      </c>
      <c r="BC44" s="6">
        <v>-475.3902551416931</v>
      </c>
      <c r="BD44" s="6">
        <v>20321.660116648727</v>
      </c>
      <c r="BE44" s="6">
        <v>83159.023374077136</v>
      </c>
      <c r="BF44" s="6">
        <v>33962.040861895723</v>
      </c>
      <c r="BG44" s="6">
        <f t="shared" si="39"/>
        <v>173059.36976453796</v>
      </c>
      <c r="BH44" s="6">
        <f t="shared" si="40"/>
        <v>70713.285400445806</v>
      </c>
    </row>
    <row r="45" spans="3:62" x14ac:dyDescent="0.2">
      <c r="C45" s="25">
        <v>4.5</v>
      </c>
      <c r="D45" s="6">
        <v>457722.79132605944</v>
      </c>
      <c r="E45" s="6">
        <v>452433.27999206085</v>
      </c>
      <c r="F45" s="6">
        <v>35770.613283194158</v>
      </c>
      <c r="G45" s="6">
        <v>68749.501842707541</v>
      </c>
      <c r="H45" s="6">
        <v>73063.64423469457</v>
      </c>
      <c r="I45" s="6">
        <v>126725.32755705832</v>
      </c>
      <c r="J45" s="6">
        <v>145980.40156818173</v>
      </c>
      <c r="K45" s="6">
        <v>95640.76297453091</v>
      </c>
      <c r="L45" s="6">
        <v>67043.283018682938</v>
      </c>
      <c r="M45" s="6">
        <v>89518.870737093152</v>
      </c>
      <c r="N45" s="6">
        <v>73592.621043184612</v>
      </c>
      <c r="O45" s="6">
        <v>68783.912703879731</v>
      </c>
      <c r="P45" s="6">
        <v>65594.748689194108</v>
      </c>
      <c r="Q45" s="6">
        <v>79721.226602947019</v>
      </c>
      <c r="R45" s="6">
        <v>19492.873357895129</v>
      </c>
      <c r="V45" s="6">
        <v>4.5</v>
      </c>
      <c r="W45" s="6">
        <f t="shared" si="22"/>
        <v>0.74039431668448508</v>
      </c>
      <c r="X45" s="6">
        <f t="shared" si="23"/>
        <v>0.60735058655985519</v>
      </c>
      <c r="Y45" s="6">
        <f t="shared" si="24"/>
        <v>0.89573181308661887</v>
      </c>
      <c r="Z45" s="6">
        <f t="shared" si="25"/>
        <v>0.74179656177590525</v>
      </c>
      <c r="AA45" s="6">
        <f t="shared" si="26"/>
        <v>0.732929157833203</v>
      </c>
      <c r="AB45" s="6">
        <f t="shared" si="27"/>
        <v>0.65425674098093078</v>
      </c>
      <c r="AC45" s="6">
        <f t="shared" si="28"/>
        <v>0.88357934707099528</v>
      </c>
      <c r="AD45" s="6">
        <f t="shared" si="29"/>
        <v>0.59462965170648985</v>
      </c>
      <c r="AE45" s="6">
        <f t="shared" si="30"/>
        <v>0.56101482153039584</v>
      </c>
      <c r="AF45" s="6">
        <f t="shared" si="31"/>
        <v>0.85617604202661457</v>
      </c>
      <c r="AG45" s="6">
        <f t="shared" si="32"/>
        <v>0.70493665219192048</v>
      </c>
      <c r="AH45" s="6">
        <f t="shared" si="33"/>
        <v>0.86480486768138309</v>
      </c>
      <c r="AI45" s="6">
        <f t="shared" si="34"/>
        <v>0.8353472920065973</v>
      </c>
      <c r="AJ45" s="6">
        <f t="shared" si="35"/>
        <v>0.70788695125056722</v>
      </c>
      <c r="AK45" s="6">
        <f t="shared" si="36"/>
        <v>0.62090871050070484</v>
      </c>
      <c r="AL45" s="6">
        <f t="shared" si="37"/>
        <v>0.73344956752577783</v>
      </c>
      <c r="AM45" s="6">
        <f t="shared" si="38"/>
        <v>2.9032071339126067E-2</v>
      </c>
      <c r="AQ45" s="25">
        <v>4.5</v>
      </c>
      <c r="AR45" s="6">
        <v>1184897.6895714335</v>
      </c>
      <c r="AS45" s="6">
        <v>562825.75439904328</v>
      </c>
      <c r="AT45" s="6">
        <v>7759.0176292359502</v>
      </c>
      <c r="AU45" s="6">
        <v>133072.14076691549</v>
      </c>
      <c r="AV45" s="6">
        <v>86053.329397930167</v>
      </c>
      <c r="AW45" s="6">
        <v>204973.47180575869</v>
      </c>
      <c r="AX45" s="6">
        <v>293602.78617204685</v>
      </c>
      <c r="AY45" s="6">
        <v>92099.803716492112</v>
      </c>
      <c r="AZ45" s="6">
        <v>20281.199903913563</v>
      </c>
      <c r="BA45" s="6">
        <v>116674.31366505135</v>
      </c>
      <c r="BB45" s="6">
        <v>8745.7979038955891</v>
      </c>
      <c r="BC45" s="6">
        <v>1667.5111018388816</v>
      </c>
      <c r="BD45" s="6">
        <v>20962.092051981661</v>
      </c>
      <c r="BE45" s="6">
        <v>112351.07538664195</v>
      </c>
      <c r="BF45" s="6">
        <v>37030.59059953109</v>
      </c>
      <c r="BG45" s="6">
        <f t="shared" si="39"/>
        <v>192199.77160478063</v>
      </c>
      <c r="BH45" s="6">
        <f t="shared" si="40"/>
        <v>80387.563543882032</v>
      </c>
    </row>
    <row r="46" spans="3:62" x14ac:dyDescent="0.2">
      <c r="C46" s="25">
        <v>5</v>
      </c>
      <c r="D46" s="6">
        <v>432170.06703834177</v>
      </c>
      <c r="E46" s="6">
        <v>431764.75258333021</v>
      </c>
      <c r="F46" s="6">
        <v>38720.519708828004</v>
      </c>
      <c r="G46" s="6">
        <v>73022.381969932161</v>
      </c>
      <c r="H46" s="6">
        <v>70153.917931371718</v>
      </c>
      <c r="I46" s="6">
        <v>131069.63229078613</v>
      </c>
      <c r="J46" s="6">
        <v>121028.55288773522</v>
      </c>
      <c r="K46" s="6">
        <v>95596.96930622615</v>
      </c>
      <c r="L46" s="6">
        <v>70959.88391189462</v>
      </c>
      <c r="M46" s="6">
        <v>86524.034987544132</v>
      </c>
      <c r="N46" s="6">
        <v>77889.216774919754</v>
      </c>
      <c r="O46" s="6">
        <v>68144.438648016891</v>
      </c>
      <c r="P46" s="6">
        <v>61854.826442175312</v>
      </c>
      <c r="Q46" s="6">
        <v>78133.608571987395</v>
      </c>
      <c r="R46" s="6">
        <v>21185.515983774327</v>
      </c>
      <c r="V46" s="6">
        <v>5</v>
      </c>
      <c r="W46" s="6">
        <f t="shared" si="22"/>
        <v>0.69906123867973535</v>
      </c>
      <c r="X46" s="6">
        <f t="shared" si="23"/>
        <v>0.57960496571330455</v>
      </c>
      <c r="Y46" s="6">
        <f t="shared" si="24"/>
        <v>0.96960041047827428</v>
      </c>
      <c r="Z46" s="6">
        <f t="shared" si="25"/>
        <v>0.78790028183641692</v>
      </c>
      <c r="AA46" s="6">
        <f t="shared" si="26"/>
        <v>0.70374058845156717</v>
      </c>
      <c r="AB46" s="6">
        <f t="shared" si="27"/>
        <v>0.67668549071635398</v>
      </c>
      <c r="AC46" s="6">
        <f t="shared" si="28"/>
        <v>0.73255264808643372</v>
      </c>
      <c r="AD46" s="6">
        <f t="shared" si="29"/>
        <v>0.59435737226286034</v>
      </c>
      <c r="AE46" s="6">
        <f t="shared" si="30"/>
        <v>0.59378874088781497</v>
      </c>
      <c r="AF46" s="6">
        <f t="shared" si="31"/>
        <v>0.82753284537482508</v>
      </c>
      <c r="AG46" s="6">
        <f t="shared" si="32"/>
        <v>0.74609333023949442</v>
      </c>
      <c r="AH46" s="6">
        <f t="shared" si="33"/>
        <v>0.8567649023097279</v>
      </c>
      <c r="AI46" s="6">
        <f t="shared" si="34"/>
        <v>0.78771948667471958</v>
      </c>
      <c r="AJ46" s="6">
        <f t="shared" si="35"/>
        <v>0.69378965075011445</v>
      </c>
      <c r="AK46" s="6">
        <f t="shared" si="36"/>
        <v>0.67482464843745371</v>
      </c>
      <c r="AL46" s="6">
        <f t="shared" si="37"/>
        <v>0.72826777339327309</v>
      </c>
      <c r="AM46" s="6">
        <f t="shared" si="38"/>
        <v>2.7456514734442151E-2</v>
      </c>
      <c r="AQ46" s="25">
        <v>5</v>
      </c>
      <c r="AR46" s="6">
        <v>1268360.2541300405</v>
      </c>
      <c r="AS46" s="6">
        <v>629265.09186351707</v>
      </c>
      <c r="AT46" s="6">
        <v>12435.029120109903</v>
      </c>
      <c r="AU46" s="6">
        <v>165652.76633861029</v>
      </c>
      <c r="AV46" s="6">
        <v>113571.23782484645</v>
      </c>
      <c r="AW46" s="6">
        <v>197309.69017431818</v>
      </c>
      <c r="AX46" s="6">
        <v>198068.05309700529</v>
      </c>
      <c r="AY46" s="6">
        <v>85928.096241003674</v>
      </c>
      <c r="AZ46" s="6">
        <v>23166.097174764564</v>
      </c>
      <c r="BA46" s="6">
        <v>117733.84403155143</v>
      </c>
      <c r="BB46" s="6">
        <v>14990.264827124623</v>
      </c>
      <c r="BC46" s="6">
        <v>-14850.901787986399</v>
      </c>
      <c r="BD46" s="6">
        <v>23057.378927363156</v>
      </c>
      <c r="BE46" s="6">
        <v>148878.89734870711</v>
      </c>
      <c r="BF46" s="6">
        <v>38008.633843176656</v>
      </c>
      <c r="BG46" s="6">
        <f t="shared" si="39"/>
        <v>201438.29554361018</v>
      </c>
      <c r="BH46" s="6">
        <f t="shared" si="40"/>
        <v>86218.865881120553</v>
      </c>
    </row>
    <row r="47" spans="3:62" x14ac:dyDescent="0.2">
      <c r="C47" s="25">
        <v>5.5</v>
      </c>
      <c r="D47" s="6">
        <v>483590.91220029414</v>
      </c>
      <c r="E47" s="6">
        <v>424460.22353714664</v>
      </c>
      <c r="F47" s="6">
        <v>37259.537163430614</v>
      </c>
      <c r="G47" s="6">
        <v>71614.485085645094</v>
      </c>
      <c r="H47" s="6">
        <v>68980.938580868591</v>
      </c>
      <c r="I47" s="6">
        <v>109586.48562975485</v>
      </c>
      <c r="J47" s="6">
        <v>97993.445430424399</v>
      </c>
      <c r="K47" s="6">
        <v>91162.681299578297</v>
      </c>
      <c r="L47" s="6">
        <v>72021.737105543114</v>
      </c>
      <c r="M47" s="6">
        <v>90786.082799812008</v>
      </c>
      <c r="N47" s="6">
        <v>79842.107664927506</v>
      </c>
      <c r="O47" s="6">
        <v>64999.265038607089</v>
      </c>
      <c r="P47" s="6">
        <v>57224.92331568904</v>
      </c>
      <c r="Q47" s="6">
        <v>88183.966877101688</v>
      </c>
      <c r="R47" s="6">
        <v>18868.631610286182</v>
      </c>
      <c r="V47" s="6">
        <v>5.5</v>
      </c>
      <c r="W47" s="6">
        <f t="shared" si="22"/>
        <v>0.78223756775595565</v>
      </c>
      <c r="X47" s="6">
        <f t="shared" si="23"/>
        <v>0.5697992988958217</v>
      </c>
      <c r="Y47" s="6">
        <f t="shared" si="24"/>
        <v>0.93301595122072112</v>
      </c>
      <c r="Z47" s="6">
        <f t="shared" si="25"/>
        <v>0.77270929077311312</v>
      </c>
      <c r="AA47" s="6">
        <f t="shared" si="26"/>
        <v>0.69197398720240921</v>
      </c>
      <c r="AB47" s="6">
        <f t="shared" si="27"/>
        <v>0.56577243338664873</v>
      </c>
      <c r="AC47" s="6">
        <f t="shared" si="28"/>
        <v>0.59312745821028001</v>
      </c>
      <c r="AD47" s="6">
        <f t="shared" si="29"/>
        <v>0.56678796512982188</v>
      </c>
      <c r="AE47" s="6">
        <f t="shared" si="30"/>
        <v>0.60267427502492132</v>
      </c>
      <c r="AF47" s="6">
        <f t="shared" si="31"/>
        <v>0.86829590680298574</v>
      </c>
      <c r="AG47" s="6">
        <f t="shared" si="32"/>
        <v>0.76479988460029547</v>
      </c>
      <c r="AH47" s="6">
        <f t="shared" si="33"/>
        <v>0.81722133259699181</v>
      </c>
      <c r="AI47" s="6">
        <f t="shared" si="34"/>
        <v>0.72875779970662369</v>
      </c>
      <c r="AJ47" s="6">
        <f t="shared" si="35"/>
        <v>0.78303209975327837</v>
      </c>
      <c r="AK47" s="6">
        <f t="shared" si="36"/>
        <v>0.60102466716690917</v>
      </c>
      <c r="AL47" s="6">
        <f t="shared" si="37"/>
        <v>0.70941532788178518</v>
      </c>
      <c r="AM47" s="6">
        <f t="shared" si="38"/>
        <v>3.1050677743870263E-2</v>
      </c>
      <c r="AQ47" s="25">
        <v>5.5</v>
      </c>
      <c r="AR47" s="6">
        <v>1470803.9898074358</v>
      </c>
      <c r="AS47" s="6">
        <v>700699.4983615214</v>
      </c>
      <c r="AT47" s="6">
        <v>18662.51233347983</v>
      </c>
      <c r="AU47" s="6">
        <v>180179.14685107657</v>
      </c>
      <c r="AV47" s="6">
        <v>112185.95248469175</v>
      </c>
      <c r="AW47" s="6">
        <v>149268.88505144071</v>
      </c>
      <c r="AX47" s="6">
        <v>118799.78804203832</v>
      </c>
      <c r="AY47" s="6">
        <v>98670.358324856366</v>
      </c>
      <c r="AZ47" s="6">
        <v>28795.487859282392</v>
      </c>
      <c r="BA47" s="6">
        <v>116635.45545960311</v>
      </c>
      <c r="BB47" s="6">
        <v>26181.682663786676</v>
      </c>
      <c r="BC47" s="6">
        <v>3348.7547829037412</v>
      </c>
      <c r="BD47" s="6">
        <v>24154.932153880811</v>
      </c>
      <c r="BE47" s="6">
        <v>161466.8947754142</v>
      </c>
      <c r="BF47" s="6">
        <v>41968.553459119496</v>
      </c>
      <c r="BG47" s="6">
        <f t="shared" si="39"/>
        <v>216788.12616070212</v>
      </c>
      <c r="BH47" s="6">
        <f t="shared" si="40"/>
        <v>99626.990101949967</v>
      </c>
    </row>
    <row r="48" spans="3:62" x14ac:dyDescent="0.2">
      <c r="C48" s="25">
        <v>6</v>
      </c>
      <c r="D48" s="6">
        <v>513813.83178848715</v>
      </c>
      <c r="E48" s="6">
        <v>413652.78553086973</v>
      </c>
      <c r="F48" s="6">
        <v>37378.869947639105</v>
      </c>
      <c r="G48" s="6">
        <v>76669.386763628616</v>
      </c>
      <c r="H48" s="6">
        <v>74044.977591953735</v>
      </c>
      <c r="I48" s="6">
        <v>99590.500845308532</v>
      </c>
      <c r="J48" s="6">
        <v>89477.74633393361</v>
      </c>
      <c r="K48" s="6">
        <v>88080.361620126947</v>
      </c>
      <c r="L48" s="6">
        <v>69200.962825333481</v>
      </c>
      <c r="M48" s="6">
        <v>88010.854021495805</v>
      </c>
      <c r="N48" s="6">
        <v>84490.348488766511</v>
      </c>
      <c r="O48" s="6">
        <v>69071.959925869771</v>
      </c>
      <c r="P48" s="6">
        <v>56192.22200613474</v>
      </c>
      <c r="Q48" s="6">
        <v>69789.117233285957</v>
      </c>
      <c r="R48" s="6">
        <v>18408.916675970377</v>
      </c>
      <c r="V48" s="6">
        <v>6</v>
      </c>
      <c r="W48" s="6">
        <f t="shared" si="22"/>
        <v>0.83112496930282365</v>
      </c>
      <c r="X48" s="6">
        <f t="shared" si="23"/>
        <v>0.55529129494784346</v>
      </c>
      <c r="Y48" s="6">
        <f t="shared" si="24"/>
        <v>0.93600416308931567</v>
      </c>
      <c r="Z48" s="6">
        <f t="shared" si="25"/>
        <v>0.82725090321159178</v>
      </c>
      <c r="AA48" s="6">
        <f t="shared" si="26"/>
        <v>0.74277328535549336</v>
      </c>
      <c r="AB48" s="6">
        <f t="shared" si="27"/>
        <v>0.51416522467754355</v>
      </c>
      <c r="AC48" s="6">
        <f t="shared" si="28"/>
        <v>0.54158426633862256</v>
      </c>
      <c r="AD48" s="6">
        <f t="shared" si="29"/>
        <v>0.54762418369984411</v>
      </c>
      <c r="AE48" s="6">
        <f t="shared" si="30"/>
        <v>0.57907017766965996</v>
      </c>
      <c r="AF48" s="6">
        <f t="shared" si="31"/>
        <v>0.84175307430775215</v>
      </c>
      <c r="AG48" s="6">
        <f t="shared" si="32"/>
        <v>0.80932493722773335</v>
      </c>
      <c r="AH48" s="6">
        <f t="shared" si="33"/>
        <v>0.86842642147073346</v>
      </c>
      <c r="AI48" s="6">
        <f t="shared" si="34"/>
        <v>0.71560637738049515</v>
      </c>
      <c r="AJ48" s="6">
        <f t="shared" si="35"/>
        <v>0.61969449711042157</v>
      </c>
      <c r="AK48" s="6">
        <f t="shared" si="36"/>
        <v>0.58638131511597447</v>
      </c>
      <c r="AL48" s="6">
        <f t="shared" si="37"/>
        <v>0.70107167272705673</v>
      </c>
      <c r="AM48" s="6">
        <f t="shared" si="38"/>
        <v>3.7117897394104114E-2</v>
      </c>
      <c r="AQ48" s="25">
        <v>6</v>
      </c>
      <c r="AR48" s="6">
        <v>1746621.4471388992</v>
      </c>
      <c r="AS48" s="6">
        <v>829518.97839693108</v>
      </c>
      <c r="AT48" s="6">
        <v>32547.20193726588</v>
      </c>
      <c r="AU48" s="6">
        <v>206659.86009845481</v>
      </c>
      <c r="AV48" s="6">
        <v>121695.05778952152</v>
      </c>
      <c r="AW48" s="6">
        <v>120334.46024592868</v>
      </c>
      <c r="AX48" s="6">
        <v>108977.36043220991</v>
      </c>
      <c r="AY48" s="6">
        <v>112418.56144724463</v>
      </c>
      <c r="AZ48" s="6">
        <v>37157.263105258775</v>
      </c>
      <c r="BA48" s="6">
        <v>123824.24873293951</v>
      </c>
      <c r="BB48" s="6">
        <v>39250.848024824685</v>
      </c>
      <c r="BC48" s="6">
        <v>6358.3446625201459</v>
      </c>
      <c r="BD48" s="6">
        <v>27676.537585421411</v>
      </c>
      <c r="BE48" s="6">
        <v>146416.33616819719</v>
      </c>
      <c r="BF48" s="6">
        <v>44690.186446354805</v>
      </c>
      <c r="BG48" s="6">
        <f t="shared" si="39"/>
        <v>246943.1128141314</v>
      </c>
      <c r="BH48" s="6">
        <f t="shared" si="40"/>
        <v>118806.39508213033</v>
      </c>
    </row>
    <row r="49" spans="3:60" x14ac:dyDescent="0.2">
      <c r="C49" s="25">
        <v>6.5</v>
      </c>
      <c r="D49" s="6">
        <v>496992.42398330878</v>
      </c>
      <c r="E49" s="6">
        <v>407075.1863843301</v>
      </c>
      <c r="F49" s="6">
        <v>40085.483021273249</v>
      </c>
      <c r="G49" s="6">
        <v>79311.688952484314</v>
      </c>
      <c r="H49" s="6">
        <v>66634.441548420669</v>
      </c>
      <c r="I49" s="6">
        <v>102142.17032967032</v>
      </c>
      <c r="J49" s="6">
        <v>89473.004158523036</v>
      </c>
      <c r="K49" s="6">
        <v>91858.55648046</v>
      </c>
      <c r="L49" s="6">
        <v>74822.509718947171</v>
      </c>
      <c r="M49" s="6">
        <v>87175.40260435878</v>
      </c>
      <c r="N49" s="6">
        <v>80989.108775345667</v>
      </c>
      <c r="O49" s="6">
        <v>65495.695431998771</v>
      </c>
      <c r="P49" s="6">
        <v>56186.464665525469</v>
      </c>
      <c r="Q49" s="6">
        <v>60941.019278488253</v>
      </c>
      <c r="R49" s="6">
        <v>22630.419411261209</v>
      </c>
      <c r="V49" s="6">
        <v>6.5</v>
      </c>
      <c r="W49" s="6">
        <f t="shared" si="22"/>
        <v>0.80391532413417366</v>
      </c>
      <c r="X49" s="6">
        <f t="shared" si="23"/>
        <v>0.54646146549790442</v>
      </c>
      <c r="Y49" s="6">
        <f t="shared" si="24"/>
        <v>1.0037804524298535</v>
      </c>
      <c r="Z49" s="6">
        <f t="shared" si="25"/>
        <v>0.85576093784937757</v>
      </c>
      <c r="AA49" s="6">
        <f t="shared" si="26"/>
        <v>0.66843538449699547</v>
      </c>
      <c r="AB49" s="6">
        <f t="shared" si="27"/>
        <v>0.5273389681831373</v>
      </c>
      <c r="AC49" s="6">
        <f t="shared" si="28"/>
        <v>0.54155556325103027</v>
      </c>
      <c r="AD49" s="6">
        <f t="shared" si="29"/>
        <v>0.57111444688895496</v>
      </c>
      <c r="AE49" s="6">
        <f t="shared" si="30"/>
        <v>0.62611099943798798</v>
      </c>
      <c r="AF49" s="6">
        <f t="shared" si="31"/>
        <v>0.83376265305086839</v>
      </c>
      <c r="AG49" s="6">
        <f t="shared" si="32"/>
        <v>0.77578689812661261</v>
      </c>
      <c r="AH49" s="6">
        <f t="shared" si="33"/>
        <v>0.82346284174926043</v>
      </c>
      <c r="AI49" s="6">
        <f t="shared" si="34"/>
        <v>0.71553305780868159</v>
      </c>
      <c r="AJ49" s="6">
        <f t="shared" si="35"/>
        <v>0.54112755386977929</v>
      </c>
      <c r="AK49" s="6">
        <f t="shared" si="36"/>
        <v>0.72084932153140568</v>
      </c>
      <c r="AL49" s="6">
        <f t="shared" si="37"/>
        <v>0.70366639122040153</v>
      </c>
      <c r="AM49" s="6">
        <f t="shared" si="38"/>
        <v>3.738438292746428E-2</v>
      </c>
      <c r="AQ49" s="25">
        <v>6.5</v>
      </c>
      <c r="AR49" s="6">
        <v>2026218.9605636692</v>
      </c>
      <c r="AS49" s="6">
        <v>911466.12775474065</v>
      </c>
      <c r="AT49" s="6">
        <v>54530.920288610701</v>
      </c>
      <c r="AU49" s="6">
        <v>238284.78276546561</v>
      </c>
      <c r="AV49" s="6">
        <v>130826.43466527991</v>
      </c>
      <c r="AW49" s="6">
        <v>114370.08133923079</v>
      </c>
      <c r="AX49" s="6">
        <v>126663.12123457831</v>
      </c>
      <c r="AY49" s="6">
        <v>133742.83039863221</v>
      </c>
      <c r="AZ49" s="6">
        <v>44127.353750067407</v>
      </c>
      <c r="BA49" s="6">
        <v>125135.8521265898</v>
      </c>
      <c r="BB49" s="6">
        <v>58763.17670859889</v>
      </c>
      <c r="BC49" s="6">
        <v>7137.869134709953</v>
      </c>
      <c r="BD49" s="6">
        <v>29415.138917504431</v>
      </c>
      <c r="BE49" s="6">
        <v>132193.47297924635</v>
      </c>
      <c r="BF49" s="6">
        <v>45279.297383796657</v>
      </c>
      <c r="BG49" s="6">
        <f t="shared" si="39"/>
        <v>278543.69466738141</v>
      </c>
      <c r="BH49" s="6">
        <f t="shared" si="40"/>
        <v>136937.86906174305</v>
      </c>
    </row>
    <row r="50" spans="3:60" x14ac:dyDescent="0.2">
      <c r="C50" s="25">
        <v>7</v>
      </c>
      <c r="D50" s="6">
        <v>509806.62345657893</v>
      </c>
      <c r="E50" s="6">
        <v>381436.04629526252</v>
      </c>
      <c r="F50" s="6">
        <v>43628.211434409168</v>
      </c>
      <c r="G50" s="6">
        <v>72193.675964337614</v>
      </c>
      <c r="H50" s="6">
        <v>59501.953694523821</v>
      </c>
      <c r="I50" s="6">
        <v>96790.944632290775</v>
      </c>
      <c r="J50" s="6">
        <v>88806.219737433232</v>
      </c>
      <c r="K50" s="6">
        <v>87699.662354160406</v>
      </c>
      <c r="L50" s="6">
        <v>72196.016334694563</v>
      </c>
      <c r="M50" s="6">
        <v>79733.550952758713</v>
      </c>
      <c r="N50" s="6">
        <v>84680.108303798232</v>
      </c>
      <c r="O50" s="6">
        <v>60766.377389705347</v>
      </c>
      <c r="P50" s="6">
        <v>55568.657730914609</v>
      </c>
      <c r="Q50" s="6">
        <v>59392.259855452568</v>
      </c>
      <c r="R50" s="6">
        <v>22791.969037252053</v>
      </c>
      <c r="V50" s="6">
        <v>7</v>
      </c>
      <c r="W50" s="6">
        <f t="shared" si="22"/>
        <v>0.8246430673068138</v>
      </c>
      <c r="X50" s="6">
        <f t="shared" si="23"/>
        <v>0.51204324857924899</v>
      </c>
      <c r="Y50" s="6">
        <f t="shared" si="24"/>
        <v>1.092493903318956</v>
      </c>
      <c r="Z50" s="6">
        <f t="shared" si="25"/>
        <v>0.77895867136366714</v>
      </c>
      <c r="AA50" s="6">
        <f t="shared" si="26"/>
        <v>0.59688669060458466</v>
      </c>
      <c r="AB50" s="6">
        <f t="shared" si="27"/>
        <v>0.49971169309525415</v>
      </c>
      <c r="AC50" s="6">
        <f t="shared" si="28"/>
        <v>0.53751969996325544</v>
      </c>
      <c r="AD50" s="6">
        <f t="shared" si="29"/>
        <v>0.5452572528548143</v>
      </c>
      <c r="AE50" s="6">
        <f t="shared" si="30"/>
        <v>0.60413263485213342</v>
      </c>
      <c r="AF50" s="6">
        <f t="shared" si="31"/>
        <v>0.76258732387218997</v>
      </c>
      <c r="AG50" s="6">
        <f t="shared" si="32"/>
        <v>0.81114262827926586</v>
      </c>
      <c r="AH50" s="6">
        <f t="shared" si="33"/>
        <v>0.76400217568630691</v>
      </c>
      <c r="AI50" s="6">
        <f t="shared" si="34"/>
        <v>0.70766530375636527</v>
      </c>
      <c r="AJ50" s="6">
        <f t="shared" si="35"/>
        <v>0.52737529950904682</v>
      </c>
      <c r="AK50" s="6">
        <f t="shared" si="36"/>
        <v>0.72599518012875908</v>
      </c>
      <c r="AL50" s="6">
        <f t="shared" si="37"/>
        <v>0.68602765154471068</v>
      </c>
      <c r="AM50" s="6">
        <f t="shared" si="38"/>
        <v>4.1941261619181429E-2</v>
      </c>
      <c r="AQ50" s="25">
        <v>7</v>
      </c>
      <c r="AR50" s="6">
        <v>2538834.3537298627</v>
      </c>
      <c r="AS50" s="6">
        <v>1003663.6304337697</v>
      </c>
      <c r="AT50" s="6">
        <v>73404.331489011194</v>
      </c>
      <c r="AU50" s="6">
        <v>200952.70447221893</v>
      </c>
      <c r="AV50" s="6">
        <v>119521.05206444692</v>
      </c>
      <c r="AW50" s="6">
        <v>118795.47752486909</v>
      </c>
      <c r="AX50" s="6">
        <v>141895.871811511</v>
      </c>
      <c r="AY50" s="6">
        <v>156872.35841081996</v>
      </c>
      <c r="AZ50" s="6">
        <v>58411.53429452455</v>
      </c>
      <c r="BA50" s="6">
        <v>131036.66516758547</v>
      </c>
      <c r="BB50" s="6">
        <v>77712.538598439322</v>
      </c>
      <c r="BC50" s="6">
        <v>11325.68680090511</v>
      </c>
      <c r="BD50" s="6">
        <v>30800.770983003327</v>
      </c>
      <c r="BE50" s="6">
        <v>132661.30799629557</v>
      </c>
      <c r="BF50" s="6">
        <v>46930.929254586728</v>
      </c>
      <c r="BG50" s="6">
        <f t="shared" si="39"/>
        <v>322854.61420212331</v>
      </c>
      <c r="BH50" s="6">
        <f t="shared" si="40"/>
        <v>169816.50440094591</v>
      </c>
    </row>
    <row r="51" spans="3:60" x14ac:dyDescent="0.2">
      <c r="C51" s="25">
        <v>7.5</v>
      </c>
      <c r="D51" s="6">
        <v>532294.52406197623</v>
      </c>
      <c r="E51" s="6">
        <v>372265.44105789391</v>
      </c>
      <c r="F51" s="6">
        <v>45945.654103738023</v>
      </c>
      <c r="G51" s="6">
        <v>58503.478561207863</v>
      </c>
      <c r="H51" s="6">
        <v>61622.216938598809</v>
      </c>
      <c r="I51" s="6">
        <v>91032.06889264581</v>
      </c>
      <c r="J51" s="6">
        <v>91475.123738139751</v>
      </c>
      <c r="K51" s="6">
        <v>99243.401101288982</v>
      </c>
      <c r="L51" s="6">
        <v>70610.933264046515</v>
      </c>
      <c r="M51" s="6">
        <v>80459.249415105674</v>
      </c>
      <c r="N51" s="6">
        <v>82739.728632056096</v>
      </c>
      <c r="O51" s="6">
        <v>65673.786665206353</v>
      </c>
      <c r="P51" s="6">
        <v>56049.636363286263</v>
      </c>
      <c r="Q51" s="6">
        <v>64133.222106753943</v>
      </c>
      <c r="R51" s="6">
        <v>18622.67872427524</v>
      </c>
      <c r="V51" s="6">
        <v>7.5</v>
      </c>
      <c r="W51" s="6">
        <f t="shared" si="22"/>
        <v>0.86101860752006298</v>
      </c>
      <c r="X51" s="6">
        <f t="shared" si="23"/>
        <v>0.49973254395972494</v>
      </c>
      <c r="Y51" s="6">
        <f t="shared" si="24"/>
        <v>1.1505249778070608</v>
      </c>
      <c r="Z51" s="6">
        <f t="shared" si="25"/>
        <v>0.63124354483213896</v>
      </c>
      <c r="AA51" s="6">
        <f t="shared" si="26"/>
        <v>0.61815585627708824</v>
      </c>
      <c r="AB51" s="6">
        <f t="shared" si="27"/>
        <v>0.4699798048786874</v>
      </c>
      <c r="AC51" s="6">
        <f t="shared" si="28"/>
        <v>0.55367384414293164</v>
      </c>
      <c r="AD51" s="6">
        <f t="shared" si="29"/>
        <v>0.61702842172789962</v>
      </c>
      <c r="AE51" s="6">
        <f t="shared" si="30"/>
        <v>0.59086873941099494</v>
      </c>
      <c r="AF51" s="6">
        <f t="shared" si="31"/>
        <v>0.76952804633753225</v>
      </c>
      <c r="AG51" s="6">
        <f t="shared" si="32"/>
        <v>0.79255591767717304</v>
      </c>
      <c r="AH51" s="6">
        <f t="shared" si="33"/>
        <v>0.82570194329662872</v>
      </c>
      <c r="AI51" s="6">
        <f t="shared" si="34"/>
        <v>0.71379055320229967</v>
      </c>
      <c r="AJ51" s="6">
        <f t="shared" si="35"/>
        <v>0.56947281176613607</v>
      </c>
      <c r="AK51" s="6">
        <f t="shared" si="36"/>
        <v>0.59319030193541655</v>
      </c>
      <c r="AL51" s="6">
        <f t="shared" si="37"/>
        <v>0.68376439431811842</v>
      </c>
      <c r="AM51" s="6">
        <f t="shared" si="38"/>
        <v>4.5115244205712092E-2</v>
      </c>
      <c r="AQ51" s="25">
        <v>7.5</v>
      </c>
      <c r="AR51" s="6">
        <v>2960331.1728289495</v>
      </c>
      <c r="AS51" s="6">
        <v>1150859.0753078943</v>
      </c>
      <c r="AT51" s="6">
        <v>98256.227861585605</v>
      </c>
      <c r="AU51" s="6">
        <v>153718.17012118979</v>
      </c>
      <c r="AV51" s="6">
        <v>114656.70634864861</v>
      </c>
      <c r="AW51" s="6">
        <v>125978.45083684551</v>
      </c>
      <c r="AX51" s="6">
        <v>144810.48577539367</v>
      </c>
      <c r="AY51" s="6">
        <v>191345.37778605576</v>
      </c>
      <c r="AZ51" s="6">
        <v>63637.999245035127</v>
      </c>
      <c r="BA51" s="6">
        <v>136368.34951161954</v>
      </c>
      <c r="BB51" s="6">
        <v>96368.438265313875</v>
      </c>
      <c r="BC51" s="6">
        <v>-3744.8445513298129</v>
      </c>
      <c r="BD51" s="6">
        <v>33302.980530946188</v>
      </c>
      <c r="BE51" s="6">
        <v>173575.79313741429</v>
      </c>
      <c r="BF51" s="6">
        <v>47266.569908079335</v>
      </c>
      <c r="BG51" s="6">
        <f t="shared" si="39"/>
        <v>365782.06352757628</v>
      </c>
      <c r="BH51" s="6">
        <f t="shared" si="40"/>
        <v>198403.04951017539</v>
      </c>
    </row>
    <row r="52" spans="3:60" x14ac:dyDescent="0.2">
      <c r="C52" s="25">
        <v>8</v>
      </c>
      <c r="D52" s="6">
        <v>569562.54061634222</v>
      </c>
      <c r="E52" s="6">
        <v>344352.32530733256</v>
      </c>
      <c r="F52" s="6">
        <v>44379.484074894419</v>
      </c>
      <c r="G52" s="6">
        <v>61674.909193042105</v>
      </c>
      <c r="H52" s="6">
        <v>54829.550807272855</v>
      </c>
      <c r="I52" s="6">
        <v>94746.618765849533</v>
      </c>
      <c r="J52" s="6">
        <v>86327.578725871528</v>
      </c>
      <c r="K52" s="6">
        <v>100819.20903954802</v>
      </c>
      <c r="L52" s="6">
        <v>67822.465597623333</v>
      </c>
      <c r="M52" s="6">
        <v>89534.181577471318</v>
      </c>
      <c r="N52" s="6">
        <v>81986.811882995389</v>
      </c>
      <c r="O52" s="6">
        <v>69517.288885942631</v>
      </c>
      <c r="P52" s="6">
        <v>63180.497441930769</v>
      </c>
      <c r="Q52" s="6">
        <v>64463.861965929784</v>
      </c>
      <c r="R52" s="6">
        <v>23583.454281567487</v>
      </c>
      <c r="V52" s="6">
        <v>8</v>
      </c>
      <c r="W52" s="6">
        <f t="shared" si="22"/>
        <v>0.92130187978408262</v>
      </c>
      <c r="X52" s="6">
        <f t="shared" si="23"/>
        <v>0.4622617212472267</v>
      </c>
      <c r="Y52" s="6">
        <f t="shared" si="24"/>
        <v>1.1113065191121658</v>
      </c>
      <c r="Z52" s="6">
        <f t="shared" si="25"/>
        <v>0.66546279407103326</v>
      </c>
      <c r="AA52" s="6">
        <f t="shared" si="26"/>
        <v>0.55001604311525343</v>
      </c>
      <c r="AB52" s="6">
        <f t="shared" si="27"/>
        <v>0.48915726009701516</v>
      </c>
      <c r="AC52" s="6">
        <f t="shared" si="28"/>
        <v>0.5225171654922417</v>
      </c>
      <c r="AD52" s="6">
        <f t="shared" si="29"/>
        <v>0.62682573091219396</v>
      </c>
      <c r="AE52" s="6">
        <f t="shared" si="30"/>
        <v>0.56753498217560217</v>
      </c>
      <c r="AF52" s="6">
        <f t="shared" si="31"/>
        <v>0.85632247790775495</v>
      </c>
      <c r="AG52" s="6">
        <f t="shared" si="32"/>
        <v>0.78534380041679408</v>
      </c>
      <c r="AH52" s="6">
        <f t="shared" si="33"/>
        <v>0.87402544364396295</v>
      </c>
      <c r="AI52" s="6">
        <f t="shared" si="34"/>
        <v>0.80460186982073245</v>
      </c>
      <c r="AJ52" s="6">
        <f t="shared" si="35"/>
        <v>0.57240873801623782</v>
      </c>
      <c r="AK52" s="6">
        <f t="shared" si="36"/>
        <v>0.7512064495709414</v>
      </c>
      <c r="AL52" s="6">
        <f t="shared" si="37"/>
        <v>0.70401952502554932</v>
      </c>
      <c r="AM52" s="6">
        <f t="shared" si="38"/>
        <v>4.8246258741910408E-2</v>
      </c>
      <c r="AQ52" s="25">
        <v>8</v>
      </c>
      <c r="AR52" s="6">
        <v>3139844.9738345244</v>
      </c>
      <c r="AS52" s="6">
        <v>1248953.1208746836</v>
      </c>
      <c r="AT52" s="6">
        <v>131137.3578557354</v>
      </c>
      <c r="AU52" s="6">
        <v>161477.3921987619</v>
      </c>
      <c r="AV52" s="6">
        <v>99499.219946872065</v>
      </c>
      <c r="AW52" s="6">
        <v>127541.4079574159</v>
      </c>
      <c r="AX52" s="6">
        <v>166070.04212280505</v>
      </c>
      <c r="AY52" s="6">
        <v>248037.9290418404</v>
      </c>
      <c r="AZ52" s="6">
        <v>78790.291347808394</v>
      </c>
      <c r="BA52" s="6">
        <v>131344.14524580719</v>
      </c>
      <c r="BB52" s="6">
        <v>129039.79251912808</v>
      </c>
      <c r="BC52" s="6">
        <v>1720.034205355935</v>
      </c>
      <c r="BD52" s="6">
        <v>36128.255833880503</v>
      </c>
      <c r="BE52" s="6">
        <v>209695.18732959591</v>
      </c>
      <c r="BF52" s="6">
        <v>50933.013285698333</v>
      </c>
      <c r="BG52" s="6">
        <f t="shared" si="39"/>
        <v>397347.47757332755</v>
      </c>
      <c r="BH52" s="6">
        <f t="shared" si="40"/>
        <v>210405.06215264191</v>
      </c>
    </row>
    <row r="53" spans="3:60" x14ac:dyDescent="0.2">
      <c r="C53" s="25">
        <v>8.5</v>
      </c>
      <c r="D53" s="6">
        <v>541258.67907104013</v>
      </c>
      <c r="E53" s="6">
        <v>357286.16972448613</v>
      </c>
      <c r="F53" s="6">
        <v>50090.169015970219</v>
      </c>
      <c r="G53" s="6">
        <v>54994.743254475812</v>
      </c>
      <c r="H53" s="6">
        <v>60956.525249987666</v>
      </c>
      <c r="I53" s="6">
        <v>89448.330515638198</v>
      </c>
      <c r="J53" s="6">
        <v>87692.461285033525</v>
      </c>
      <c r="K53" s="6">
        <v>108558.91609477007</v>
      </c>
      <c r="L53" s="6">
        <v>70560.683978566842</v>
      </c>
      <c r="M53" s="6">
        <v>89003.506839347334</v>
      </c>
      <c r="N53" s="6">
        <v>89162.166684413067</v>
      </c>
      <c r="O53" s="6">
        <v>67757.820133330635</v>
      </c>
      <c r="P53" s="6">
        <v>61857.811016738648</v>
      </c>
      <c r="Q53" s="6">
        <v>70996.514743413005</v>
      </c>
      <c r="R53" s="6">
        <v>23123.739347251681</v>
      </c>
      <c r="V53" s="6">
        <v>8.5</v>
      </c>
      <c r="W53" s="6">
        <f t="shared" si="22"/>
        <v>0.8755186707643724</v>
      </c>
      <c r="X53" s="6">
        <f t="shared" si="23"/>
        <v>0.47962423267293347</v>
      </c>
      <c r="Y53" s="6">
        <f t="shared" si="24"/>
        <v>1.2543077624998362</v>
      </c>
      <c r="Z53" s="6">
        <f t="shared" si="25"/>
        <v>0.59338482997671427</v>
      </c>
      <c r="AA53" s="6">
        <f t="shared" si="26"/>
        <v>0.61147805018322454</v>
      </c>
      <c r="AB53" s="6">
        <f t="shared" si="27"/>
        <v>0.4618032901354851</v>
      </c>
      <c r="AC53" s="6">
        <f t="shared" si="28"/>
        <v>0.53077842541136633</v>
      </c>
      <c r="AD53" s="6">
        <f t="shared" si="29"/>
        <v>0.67494600063215149</v>
      </c>
      <c r="AE53" s="6">
        <f t="shared" si="30"/>
        <v>0.5904482559165104</v>
      </c>
      <c r="AF53" s="6">
        <f t="shared" si="31"/>
        <v>0.85124700060169201</v>
      </c>
      <c r="AG53" s="6">
        <f t="shared" si="32"/>
        <v>0.85407583523632347</v>
      </c>
      <c r="AH53" s="6">
        <f t="shared" si="33"/>
        <v>0.85190403353542865</v>
      </c>
      <c r="AI53" s="6">
        <f t="shared" si="34"/>
        <v>0.78775749514840221</v>
      </c>
      <c r="AJ53" s="6">
        <f t="shared" si="35"/>
        <v>0.63041561843295491</v>
      </c>
      <c r="AK53" s="6">
        <f t="shared" si="36"/>
        <v>0.7365630975200067</v>
      </c>
      <c r="AL53" s="6">
        <f t="shared" si="37"/>
        <v>0.71895017324449351</v>
      </c>
      <c r="AM53" s="6">
        <f t="shared" si="38"/>
        <v>5.2645202896945936E-2</v>
      </c>
      <c r="AQ53" s="25">
        <v>8.5</v>
      </c>
      <c r="AR53" s="6">
        <v>3182183.6200704584</v>
      </c>
      <c r="AS53" s="6">
        <v>1382297.1314976159</v>
      </c>
      <c r="AT53" s="6">
        <v>152594.78952316366</v>
      </c>
      <c r="AU53" s="6">
        <v>169031.54426862916</v>
      </c>
      <c r="AV53" s="6">
        <v>119927.19504139201</v>
      </c>
      <c r="AW53" s="6">
        <v>128968.47540191864</v>
      </c>
      <c r="AX53" s="6">
        <v>179093.361338407</v>
      </c>
      <c r="AY53" s="6">
        <v>317065.99137498747</v>
      </c>
      <c r="AZ53" s="6">
        <v>95171.362319408974</v>
      </c>
      <c r="BA53" s="6">
        <v>146798.08892414815</v>
      </c>
      <c r="BB53" s="6">
        <v>163999.29267884576</v>
      </c>
      <c r="BC53" s="6">
        <v>19110.591968160588</v>
      </c>
      <c r="BD53" s="6">
        <v>39561.402326427735</v>
      </c>
      <c r="BE53" s="6">
        <v>264789.85952931357</v>
      </c>
      <c r="BF53" s="6">
        <v>54823.266718767438</v>
      </c>
      <c r="BG53" s="6">
        <f t="shared" si="39"/>
        <v>427694.39819877624</v>
      </c>
      <c r="BH53" s="6">
        <f t="shared" si="40"/>
        <v>214267.64082488447</v>
      </c>
    </row>
    <row r="54" spans="3:60" x14ac:dyDescent="0.2">
      <c r="C54" s="25">
        <v>9</v>
      </c>
      <c r="D54" s="6">
        <v>563855.30321168376</v>
      </c>
      <c r="E54" s="6">
        <v>372311.66189076204</v>
      </c>
      <c r="F54" s="6">
        <v>47432.977178332658</v>
      </c>
      <c r="G54" s="6">
        <v>51490.145025448714</v>
      </c>
      <c r="H54" s="6">
        <v>62117.661308773459</v>
      </c>
      <c r="I54" s="6">
        <v>86240.173288250211</v>
      </c>
      <c r="J54" s="6">
        <v>84813.845616271603</v>
      </c>
      <c r="K54" s="6">
        <v>117786.36617619668</v>
      </c>
      <c r="L54" s="6">
        <v>70645.691062490499</v>
      </c>
      <c r="M54" s="6">
        <v>78117.777250011364</v>
      </c>
      <c r="N54" s="6">
        <v>89460.990858064208</v>
      </c>
      <c r="O54" s="6">
        <v>68856.428894646888</v>
      </c>
      <c r="P54" s="6">
        <v>61878.645272722722</v>
      </c>
      <c r="Q54" s="6">
        <v>64964.758612401289</v>
      </c>
      <c r="R54" s="6">
        <v>23335.715083175168</v>
      </c>
      <c r="V54" s="6">
        <v>9</v>
      </c>
      <c r="W54" s="6">
        <f t="shared" si="22"/>
        <v>0.91207007787590955</v>
      </c>
      <c r="X54" s="6">
        <f t="shared" si="23"/>
        <v>0.49979459122988645</v>
      </c>
      <c r="Y54" s="6">
        <f t="shared" si="24"/>
        <v>1.1877690301721939</v>
      </c>
      <c r="Z54" s="6">
        <f t="shared" si="25"/>
        <v>0.55557075355407926</v>
      </c>
      <c r="AA54" s="6">
        <f t="shared" si="26"/>
        <v>0.62312584687622774</v>
      </c>
      <c r="AB54" s="6">
        <f t="shared" si="27"/>
        <v>0.44524023575158367</v>
      </c>
      <c r="AC54" s="6">
        <f t="shared" si="28"/>
        <v>0.51335495400184961</v>
      </c>
      <c r="AD54" s="6">
        <f t="shared" si="29"/>
        <v>0.73231605140766531</v>
      </c>
      <c r="AE54" s="6">
        <f t="shared" si="30"/>
        <v>0.59115959092083836</v>
      </c>
      <c r="AF54" s="6">
        <f t="shared" si="31"/>
        <v>0.7471337471878754</v>
      </c>
      <c r="AG54" s="6">
        <f t="shared" si="32"/>
        <v>0.85693824330905732</v>
      </c>
      <c r="AH54" s="6">
        <f t="shared" si="33"/>
        <v>0.86571659765276654</v>
      </c>
      <c r="AI54" s="6">
        <f t="shared" si="34"/>
        <v>0.78802281881630343</v>
      </c>
      <c r="AJ54" s="6">
        <f t="shared" si="35"/>
        <v>0.57685646436305293</v>
      </c>
      <c r="AK54" s="6">
        <f t="shared" si="36"/>
        <v>0.74331518472814428</v>
      </c>
      <c r="AL54" s="6">
        <f t="shared" si="37"/>
        <v>0.70922561252316241</v>
      </c>
      <c r="AM54" s="6">
        <f t="shared" si="38"/>
        <v>5.0718576102139465E-2</v>
      </c>
      <c r="AQ54" s="25">
        <v>9</v>
      </c>
      <c r="AR54" s="6">
        <v>3240795.5245066183</v>
      </c>
      <c r="AS54" s="6">
        <v>1571173.8806317849</v>
      </c>
      <c r="AT54" s="6">
        <v>169532.27369701696</v>
      </c>
      <c r="AU54" s="6">
        <v>174602.55587901513</v>
      </c>
      <c r="AV54" s="6">
        <v>120499.07002675137</v>
      </c>
      <c r="AW54" s="6">
        <v>135672.51665178398</v>
      </c>
      <c r="AX54" s="6">
        <v>198263.76862791777</v>
      </c>
      <c r="AY54" s="6">
        <v>405972.24809089216</v>
      </c>
      <c r="AZ54" s="6">
        <v>88437.712946667132</v>
      </c>
      <c r="BA54" s="6">
        <v>142427.60195857481</v>
      </c>
      <c r="BB54" s="6">
        <v>202116.41137189881</v>
      </c>
      <c r="BC54" s="6">
        <v>23996.203480601296</v>
      </c>
      <c r="BD54" s="6">
        <v>39562.326581776382</v>
      </c>
      <c r="BE54" s="6">
        <v>272108.00289377623</v>
      </c>
      <c r="BF54" s="6">
        <v>55350.005582226186</v>
      </c>
      <c r="BG54" s="6">
        <f t="shared" si="39"/>
        <v>456034.00686182012</v>
      </c>
      <c r="BH54" s="6">
        <f t="shared" si="40"/>
        <v>221427.39681043252</v>
      </c>
    </row>
    <row r="55" spans="3:60" x14ac:dyDescent="0.2">
      <c r="C55" s="25">
        <v>9.5</v>
      </c>
      <c r="D55" s="6">
        <v>585707.8359612819</v>
      </c>
      <c r="E55" s="6">
        <v>394250.40626201732</v>
      </c>
      <c r="F55" s="6">
        <v>44502.455053743412</v>
      </c>
      <c r="G55" s="6">
        <v>52077.761878916455</v>
      </c>
      <c r="H55" s="6">
        <v>60505.358640892555</v>
      </c>
      <c r="I55" s="6">
        <v>86858.67497886729</v>
      </c>
      <c r="J55" s="6">
        <v>79304.397743722846</v>
      </c>
      <c r="K55" s="6">
        <v>135929.88714892234</v>
      </c>
      <c r="L55" s="6">
        <v>62948.088811322516</v>
      </c>
      <c r="M55" s="6">
        <v>81509.128393776613</v>
      </c>
      <c r="N55" s="6">
        <v>88264.096986659759</v>
      </c>
      <c r="O55" s="6">
        <v>64329.009070288244</v>
      </c>
      <c r="P55" s="6">
        <v>58017.279723955733</v>
      </c>
      <c r="Q55" s="6">
        <v>74062.786461463053</v>
      </c>
      <c r="R55" s="6">
        <v>23722.526143425996</v>
      </c>
      <c r="V55" s="6">
        <v>9.5</v>
      </c>
      <c r="W55" s="6">
        <f t="shared" si="22"/>
        <v>0.94741787212948114</v>
      </c>
      <c r="X55" s="6">
        <f t="shared" si="23"/>
        <v>0.5292453629823588</v>
      </c>
      <c r="Y55" s="6">
        <f t="shared" si="24"/>
        <v>1.1143858350011444</v>
      </c>
      <c r="Z55" s="6">
        <f t="shared" si="25"/>
        <v>0.56191104911783807</v>
      </c>
      <c r="AA55" s="6">
        <f t="shared" si="26"/>
        <v>0.60695222661789083</v>
      </c>
      <c r="AB55" s="6">
        <f t="shared" si="27"/>
        <v>0.44843343247235856</v>
      </c>
      <c r="AC55" s="6">
        <f t="shared" si="28"/>
        <v>0.48000777656122134</v>
      </c>
      <c r="AD55" s="6">
        <f t="shared" si="29"/>
        <v>0.84512020751434835</v>
      </c>
      <c r="AE55" s="6">
        <f t="shared" si="30"/>
        <v>0.52674644229940892</v>
      </c>
      <c r="AF55" s="6">
        <f t="shared" si="31"/>
        <v>0.77956929486048721</v>
      </c>
      <c r="AG55" s="6">
        <f t="shared" si="32"/>
        <v>0.8454733118148825</v>
      </c>
      <c r="AH55" s="6">
        <f t="shared" si="33"/>
        <v>0.80879435307214231</v>
      </c>
      <c r="AI55" s="6">
        <f t="shared" si="34"/>
        <v>0.73884843642947906</v>
      </c>
      <c r="AJ55" s="6">
        <f t="shared" si="35"/>
        <v>0.6576426673719642</v>
      </c>
      <c r="AK55" s="6">
        <f t="shared" si="36"/>
        <v>0.75563632139271286</v>
      </c>
      <c r="AL55" s="6">
        <f t="shared" si="37"/>
        <v>0.70974563930918122</v>
      </c>
      <c r="AM55" s="6">
        <f t="shared" si="38"/>
        <v>4.8642419926076298E-2</v>
      </c>
      <c r="AQ55" s="25">
        <v>9.5</v>
      </c>
      <c r="AR55" s="6">
        <v>3285387.7791839107</v>
      </c>
      <c r="AS55" s="6">
        <v>1789620.4708878845</v>
      </c>
      <c r="AT55" s="6">
        <v>179307.89895714787</v>
      </c>
      <c r="AU55" s="6">
        <v>214134.38291121219</v>
      </c>
      <c r="AV55" s="6">
        <v>196943.33956438836</v>
      </c>
      <c r="AW55" s="6">
        <v>152692.98522968515</v>
      </c>
      <c r="AX55" s="6">
        <v>224588.60188381476</v>
      </c>
      <c r="AY55" s="6">
        <v>620723.93273827434</v>
      </c>
      <c r="AZ55" s="6">
        <v>81133.967046273465</v>
      </c>
      <c r="BA55" s="6">
        <v>164356.43939585341</v>
      </c>
      <c r="BB55" s="6">
        <v>174825.29928050988</v>
      </c>
      <c r="BC55" s="6">
        <v>31496.598951371994</v>
      </c>
      <c r="BD55" s="6">
        <v>42994.702861533071</v>
      </c>
      <c r="BE55" s="6">
        <v>347553.722202192</v>
      </c>
      <c r="BF55" s="6">
        <v>54910.870455137505</v>
      </c>
      <c r="BG55" s="6">
        <f t="shared" si="39"/>
        <v>504044.73276994604</v>
      </c>
      <c r="BH55" s="6">
        <f t="shared" si="40"/>
        <v>228371.58361709793</v>
      </c>
    </row>
    <row r="56" spans="3:60" x14ac:dyDescent="0.2">
      <c r="C56" s="25">
        <v>10</v>
      </c>
      <c r="D56" s="6">
        <v>611992.33847521967</v>
      </c>
      <c r="E56" s="6">
        <v>417335.64065349259</v>
      </c>
      <c r="F56" s="6">
        <v>45379.31817321881</v>
      </c>
      <c r="G56" s="6">
        <v>55164.780943633254</v>
      </c>
      <c r="H56" s="6">
        <v>61333.805868709933</v>
      </c>
      <c r="I56" s="6">
        <v>90971.946322907854</v>
      </c>
      <c r="J56" s="6">
        <v>80310.737283482245</v>
      </c>
      <c r="K56" s="6">
        <v>153107.75057189658</v>
      </c>
      <c r="L56" s="6">
        <v>53101.238828725924</v>
      </c>
      <c r="M56" s="6">
        <v>87884.223770711309</v>
      </c>
      <c r="N56" s="6">
        <v>72371.693463744086</v>
      </c>
      <c r="O56" s="6">
        <v>65381.444962920476</v>
      </c>
      <c r="P56" s="6">
        <v>60185.948622955802</v>
      </c>
      <c r="Q56" s="6">
        <v>82024.771478865761</v>
      </c>
      <c r="R56" s="6">
        <v>24315.135275948047</v>
      </c>
      <c r="V56" s="6">
        <v>10</v>
      </c>
      <c r="W56" s="6">
        <f t="shared" si="22"/>
        <v>0.98993464570288969</v>
      </c>
      <c r="X56" s="6">
        <f t="shared" si="23"/>
        <v>0.56023519345809281</v>
      </c>
      <c r="Y56" s="6">
        <f t="shared" si="24"/>
        <v>1.1363433615780092</v>
      </c>
      <c r="Z56" s="6">
        <f t="shared" si="25"/>
        <v>0.59521951051706046</v>
      </c>
      <c r="AA56" s="6">
        <f t="shared" si="26"/>
        <v>0.61526269532436573</v>
      </c>
      <c r="AB56" s="6">
        <f t="shared" si="27"/>
        <v>0.46966940444576338</v>
      </c>
      <c r="AC56" s="6">
        <f t="shared" si="28"/>
        <v>0.48609887388607037</v>
      </c>
      <c r="AD56" s="6">
        <f t="shared" si="29"/>
        <v>0.95192055735037939</v>
      </c>
      <c r="AE56" s="6">
        <f t="shared" si="30"/>
        <v>0.44434849672022875</v>
      </c>
      <c r="AF56" s="6">
        <f t="shared" si="31"/>
        <v>0.84054195774624063</v>
      </c>
      <c r="AG56" s="6">
        <f t="shared" si="32"/>
        <v>0.69324150411566787</v>
      </c>
      <c r="AH56" s="6">
        <f t="shared" si="33"/>
        <v>0.82202639595968829</v>
      </c>
      <c r="AI56" s="6">
        <f t="shared" si="34"/>
        <v>0.76646637427115683</v>
      </c>
      <c r="AJ56" s="6">
        <f t="shared" si="35"/>
        <v>0.72834134500198888</v>
      </c>
      <c r="AK56" s="6">
        <f t="shared" si="36"/>
        <v>0.7745127674429908</v>
      </c>
      <c r="AL56" s="6">
        <f t="shared" si="37"/>
        <v>0.72494420556803951</v>
      </c>
      <c r="AM56" s="6">
        <f t="shared" si="38"/>
        <v>5.2368058562470544E-2</v>
      </c>
      <c r="AQ56" s="25">
        <v>10</v>
      </c>
      <c r="AR56" s="6">
        <v>3313548.7994664293</v>
      </c>
      <c r="AS56" s="6">
        <v>1972170.2076441627</v>
      </c>
      <c r="AT56" s="6">
        <v>199340.26433666979</v>
      </c>
      <c r="AU56" s="6">
        <v>261320.63870406986</v>
      </c>
      <c r="AV56" s="6">
        <v>229540.58853017376</v>
      </c>
      <c r="AW56" s="6">
        <v>177091.07144718507</v>
      </c>
      <c r="AX56" s="6">
        <v>268863.35623144882</v>
      </c>
      <c r="AY56" s="6">
        <v>862801.21877253556</v>
      </c>
      <c r="AZ56" s="6">
        <v>62814.009010554801</v>
      </c>
      <c r="BA56" s="6">
        <v>186735.17804536654</v>
      </c>
      <c r="BB56" s="6">
        <v>139455.55285134085</v>
      </c>
      <c r="BC56" s="6">
        <v>40595.773850326346</v>
      </c>
      <c r="BD56" s="6">
        <v>45043.237820528862</v>
      </c>
      <c r="BE56" s="6">
        <v>416098.30355901486</v>
      </c>
      <c r="BF56" s="6">
        <v>56752.18637192512</v>
      </c>
      <c r="BG56" s="6">
        <f t="shared" si="39"/>
        <v>548811.35910944885</v>
      </c>
      <c r="BH56" s="6">
        <f t="shared" si="40"/>
        <v>235010.02964146709</v>
      </c>
    </row>
    <row r="57" spans="3:60" x14ac:dyDescent="0.2">
      <c r="C57" s="25">
        <v>10.5</v>
      </c>
      <c r="D57" s="6">
        <v>663669.8789205458</v>
      </c>
      <c r="E57" s="6">
        <v>441181.199062186</v>
      </c>
      <c r="F57" s="6">
        <v>43980.359570052708</v>
      </c>
      <c r="G57" s="6">
        <v>50690.398563788796</v>
      </c>
      <c r="H57" s="6">
        <v>58749.500921892592</v>
      </c>
      <c r="I57" s="6">
        <v>89043.005071851221</v>
      </c>
      <c r="J57" s="6">
        <v>67994.405384960963</v>
      </c>
      <c r="K57" s="6">
        <v>181210.15229880941</v>
      </c>
      <c r="L57" s="6">
        <v>50663.976900035792</v>
      </c>
      <c r="M57" s="6">
        <v>92983.163128666623</v>
      </c>
      <c r="N57" s="6">
        <v>72799.356565917769</v>
      </c>
      <c r="O57" s="6">
        <v>67982.775963592023</v>
      </c>
      <c r="P57" s="6">
        <v>61561.567922177695</v>
      </c>
      <c r="Q57" s="6">
        <v>85361.9458995803</v>
      </c>
      <c r="R57" s="6">
        <v>22726.024338506195</v>
      </c>
      <c r="V57" s="6">
        <v>10.5</v>
      </c>
      <c r="W57" s="6">
        <f t="shared" si="22"/>
        <v>1.0735261949353514</v>
      </c>
      <c r="X57" s="6">
        <f t="shared" si="23"/>
        <v>0.59224568987122439</v>
      </c>
      <c r="Y57" s="6">
        <f t="shared" si="24"/>
        <v>1.1013120436599619</v>
      </c>
      <c r="Z57" s="6">
        <f t="shared" si="25"/>
        <v>0.54694161211085734</v>
      </c>
      <c r="AA57" s="6">
        <f t="shared" si="26"/>
        <v>0.58933855113343603</v>
      </c>
      <c r="AB57" s="6">
        <f t="shared" si="27"/>
        <v>0.45971067842951563</v>
      </c>
      <c r="AC57" s="6">
        <f t="shared" si="28"/>
        <v>0.41155149368776112</v>
      </c>
      <c r="AD57" s="6">
        <f t="shared" si="29"/>
        <v>1.1266423060198252</v>
      </c>
      <c r="AE57" s="6">
        <f t="shared" si="30"/>
        <v>0.42395361144043292</v>
      </c>
      <c r="AF57" s="6">
        <f t="shared" si="31"/>
        <v>0.88930921410327346</v>
      </c>
      <c r="AG57" s="6">
        <f t="shared" si="32"/>
        <v>0.6973380479163761</v>
      </c>
      <c r="AH57" s="6">
        <f t="shared" si="33"/>
        <v>0.85473235325985131</v>
      </c>
      <c r="AI57" s="6">
        <f t="shared" si="34"/>
        <v>0.7839848476154464</v>
      </c>
      <c r="AJ57" s="6">
        <f t="shared" si="35"/>
        <v>0.75797388237169938</v>
      </c>
      <c r="AK57" s="6">
        <f t="shared" si="36"/>
        <v>0.7238946361447669</v>
      </c>
      <c r="AL57" s="6">
        <f t="shared" si="37"/>
        <v>0.73549701084665198</v>
      </c>
      <c r="AM57" s="6">
        <f t="shared" si="38"/>
        <v>6.1678727346287814E-2</v>
      </c>
      <c r="AQ57" s="25">
        <v>10.5</v>
      </c>
      <c r="AR57" s="6">
        <v>3325544.002462633</v>
      </c>
      <c r="AS57" s="6">
        <v>2128865.1011818787</v>
      </c>
      <c r="AT57" s="6">
        <v>207657.93402934421</v>
      </c>
      <c r="AU57" s="6">
        <v>266329.04570142442</v>
      </c>
      <c r="AV57" s="6">
        <v>247907.74759073681</v>
      </c>
      <c r="AW57" s="6">
        <v>174420.42757820344</v>
      </c>
      <c r="AX57" s="6">
        <v>286116.0623432874</v>
      </c>
      <c r="AY57" s="6">
        <v>1100038.9701563104</v>
      </c>
      <c r="AZ57" s="6">
        <v>69873.420824284374</v>
      </c>
      <c r="BA57" s="6">
        <v>175041.76372796221</v>
      </c>
      <c r="BB57" s="6">
        <v>140306.50583349811</v>
      </c>
      <c r="BC57" s="6">
        <v>62723.72755846662</v>
      </c>
      <c r="BD57" s="6">
        <v>44894.143879600335</v>
      </c>
      <c r="BE57" s="6">
        <v>473747.84086115763</v>
      </c>
      <c r="BF57" s="6">
        <v>54692.121618101293</v>
      </c>
      <c r="BG57" s="6">
        <f t="shared" si="39"/>
        <v>583877.25435645925</v>
      </c>
      <c r="BH57" s="6">
        <f t="shared" si="40"/>
        <v>241661.78141838848</v>
      </c>
    </row>
    <row r="58" spans="3:60" x14ac:dyDescent="0.2">
      <c r="C58" s="25">
        <v>11</v>
      </c>
      <c r="D58" s="6">
        <v>680862.22081608919</v>
      </c>
      <c r="E58" s="6">
        <v>450736.5065187997</v>
      </c>
      <c r="F58" s="6">
        <v>39453.746903896361</v>
      </c>
      <c r="G58" s="6">
        <v>56486.52033810172</v>
      </c>
      <c r="H58" s="6">
        <v>63120.617645607439</v>
      </c>
      <c r="I58" s="6">
        <v>96305.103550295855</v>
      </c>
      <c r="J58" s="6">
        <v>75776.680016434417</v>
      </c>
      <c r="K58" s="6">
        <v>190512.70111895926</v>
      </c>
      <c r="L58" s="6">
        <v>51002.534524935902</v>
      </c>
      <c r="M58" s="6">
        <v>83967.80681054476</v>
      </c>
      <c r="N58" s="6">
        <v>74627.287385345524</v>
      </c>
      <c r="O58" s="6">
        <v>72517.574223895179</v>
      </c>
      <c r="P58" s="6">
        <v>61296.672488191674</v>
      </c>
      <c r="Q58" s="6">
        <v>93963.436618523454</v>
      </c>
      <c r="R58" s="6">
        <v>24619.775966655499</v>
      </c>
      <c r="V58" s="6">
        <v>11</v>
      </c>
      <c r="W58" s="6">
        <f t="shared" si="22"/>
        <v>1.1013358484443663</v>
      </c>
      <c r="X58" s="6">
        <f t="shared" si="23"/>
        <v>0.60507282227986581</v>
      </c>
      <c r="Y58" s="6">
        <f t="shared" si="24"/>
        <v>0.98796115033037968</v>
      </c>
      <c r="Z58" s="6">
        <f t="shared" si="25"/>
        <v>0.60948087550300145</v>
      </c>
      <c r="AA58" s="6">
        <f t="shared" si="26"/>
        <v>0.63318688271695223</v>
      </c>
      <c r="AB58" s="6">
        <f t="shared" si="27"/>
        <v>0.49720339574800504</v>
      </c>
      <c r="AC58" s="6">
        <f t="shared" si="28"/>
        <v>0.45865546835653098</v>
      </c>
      <c r="AD58" s="6">
        <f t="shared" si="29"/>
        <v>1.1844792700179207</v>
      </c>
      <c r="AE58" s="6">
        <f t="shared" si="30"/>
        <v>0.42678664462375959</v>
      </c>
      <c r="AF58" s="6">
        <f t="shared" si="31"/>
        <v>0.80308457759531016</v>
      </c>
      <c r="AG58" s="6">
        <f t="shared" si="32"/>
        <v>0.71484762175706984</v>
      </c>
      <c r="AH58" s="6">
        <f t="shared" si="33"/>
        <v>0.91174736527794542</v>
      </c>
      <c r="AI58" s="6">
        <f t="shared" si="34"/>
        <v>0.7806114116641385</v>
      </c>
      <c r="AJ58" s="6">
        <f t="shared" si="35"/>
        <v>0.83435106948609883</v>
      </c>
      <c r="AK58" s="6">
        <f t="shared" si="36"/>
        <v>0.78421652198755087</v>
      </c>
      <c r="AL58" s="6">
        <f t="shared" si="37"/>
        <v>0.75553472838592628</v>
      </c>
      <c r="AM58" s="6">
        <f t="shared" si="38"/>
        <v>5.8369242440117527E-2</v>
      </c>
      <c r="AQ58" s="25">
        <v>11</v>
      </c>
      <c r="AR58" s="6">
        <v>3323549.9538256316</v>
      </c>
      <c r="AS58" s="6">
        <v>2295111.9368215068</v>
      </c>
      <c r="AT58" s="6">
        <v>191739.11524927453</v>
      </c>
      <c r="AU58" s="6">
        <v>282371.94985406357</v>
      </c>
      <c r="AV58" s="6">
        <v>261540.56979015868</v>
      </c>
      <c r="AW58" s="6">
        <v>220103.40262745519</v>
      </c>
      <c r="AX58" s="6">
        <v>389767.99818760582</v>
      </c>
      <c r="AY58" s="6">
        <v>1257249.16543691</v>
      </c>
      <c r="AZ58" s="6">
        <v>67795.404519004034</v>
      </c>
      <c r="BA58" s="6">
        <v>163889.88827634297</v>
      </c>
      <c r="BB58" s="6">
        <v>154033.63198004288</v>
      </c>
      <c r="BC58" s="6">
        <v>78797.768857078001</v>
      </c>
      <c r="BD58" s="6">
        <v>48530.588038210255</v>
      </c>
      <c r="BE58" s="6">
        <v>557820.94877214811</v>
      </c>
      <c r="BF58" s="6">
        <v>56956.384206021357</v>
      </c>
      <c r="BG58" s="6">
        <f t="shared" si="39"/>
        <v>623283.91376276349</v>
      </c>
      <c r="BH58" s="6">
        <f t="shared" si="40"/>
        <v>247178.1399270666</v>
      </c>
    </row>
    <row r="59" spans="3:60" x14ac:dyDescent="0.2">
      <c r="C59" s="25">
        <v>11.5</v>
      </c>
      <c r="D59" s="6">
        <v>712986.84030509286</v>
      </c>
      <c r="E59" s="6">
        <v>475407.71339610236</v>
      </c>
      <c r="F59" s="6">
        <v>43586.474065493327</v>
      </c>
      <c r="G59" s="6">
        <v>58373.065726398723</v>
      </c>
      <c r="H59" s="6">
        <v>59732.853022058131</v>
      </c>
      <c r="I59" s="6">
        <v>92400.9932375317</v>
      </c>
      <c r="J59" s="6">
        <v>92939.995161829123</v>
      </c>
      <c r="K59" s="6">
        <v>201676.21817556629</v>
      </c>
      <c r="L59" s="6">
        <v>47252.908330596183</v>
      </c>
      <c r="M59" s="6">
        <v>99820.186054502541</v>
      </c>
      <c r="N59" s="6">
        <v>73894.981822606889</v>
      </c>
      <c r="O59" s="6">
        <v>76769.484402966351</v>
      </c>
      <c r="P59" s="6">
        <v>63618.767775067055</v>
      </c>
      <c r="Q59" s="6">
        <v>111049.04102422712</v>
      </c>
      <c r="R59" s="6">
        <v>25251.572327044025</v>
      </c>
      <c r="V59" s="6">
        <v>11.5</v>
      </c>
      <c r="W59" s="6">
        <f t="shared" si="22"/>
        <v>1.1532993646730498</v>
      </c>
      <c r="X59" s="6">
        <f t="shared" si="23"/>
        <v>0.63819167677335542</v>
      </c>
      <c r="Y59" s="6">
        <f t="shared" si="24"/>
        <v>1.0914487579971111</v>
      </c>
      <c r="Z59" s="6">
        <f t="shared" si="25"/>
        <v>0.62983641038199856</v>
      </c>
      <c r="AA59" s="6">
        <f t="shared" si="26"/>
        <v>0.59920292943234377</v>
      </c>
      <c r="AB59" s="6">
        <f t="shared" si="27"/>
        <v>0.47704727905926303</v>
      </c>
      <c r="AC59" s="6">
        <f t="shared" si="28"/>
        <v>0.562540309244974</v>
      </c>
      <c r="AD59" s="6">
        <f t="shared" si="29"/>
        <v>1.2538864772874554</v>
      </c>
      <c r="AE59" s="6">
        <f t="shared" si="30"/>
        <v>0.39540996115142746</v>
      </c>
      <c r="AF59" s="6">
        <f t="shared" si="31"/>
        <v>0.95469984269016739</v>
      </c>
      <c r="AG59" s="6">
        <f t="shared" si="32"/>
        <v>0.70783293707182715</v>
      </c>
      <c r="AH59" s="6">
        <f t="shared" si="33"/>
        <v>0.96520568823835717</v>
      </c>
      <c r="AI59" s="6">
        <f t="shared" si="34"/>
        <v>0.81018323026906569</v>
      </c>
      <c r="AJ59" s="6">
        <f t="shared" si="35"/>
        <v>0.98606319094233996</v>
      </c>
      <c r="AK59" s="6">
        <f t="shared" si="36"/>
        <v>0.80434120326082192</v>
      </c>
      <c r="AL59" s="6">
        <f t="shared" si="37"/>
        <v>0.80194595056490414</v>
      </c>
      <c r="AM59" s="6">
        <f t="shared" si="38"/>
        <v>6.6548100935161808E-2</v>
      </c>
      <c r="AQ59" s="25">
        <v>11.5</v>
      </c>
      <c r="AR59" s="6">
        <v>3327249.3330369052</v>
      </c>
      <c r="AS59" s="6">
        <v>2451100.187920297</v>
      </c>
      <c r="AT59" s="6">
        <v>242109.01777476372</v>
      </c>
      <c r="AU59" s="6">
        <v>324570.21835420211</v>
      </c>
      <c r="AV59" s="6">
        <v>272615.07540513569</v>
      </c>
      <c r="AW59" s="6">
        <v>261128.46456132058</v>
      </c>
      <c r="AX59" s="6">
        <v>597428.01300930383</v>
      </c>
      <c r="AY59" s="6">
        <v>1413451.3661045604</v>
      </c>
      <c r="AZ59" s="6">
        <v>69690.611472524673</v>
      </c>
      <c r="BA59" s="6">
        <v>177181.87055012907</v>
      </c>
      <c r="BB59" s="6">
        <v>225532.6964907744</v>
      </c>
      <c r="BC59" s="6">
        <v>113001.77216756955</v>
      </c>
      <c r="BD59" s="6">
        <v>49442.519982208083</v>
      </c>
      <c r="BE59" s="6">
        <v>699804.74079729652</v>
      </c>
      <c r="BF59" s="6">
        <v>58922.407055933902</v>
      </c>
      <c r="BG59" s="6">
        <f t="shared" si="39"/>
        <v>685548.55297886149</v>
      </c>
      <c r="BH59" s="6">
        <f t="shared" si="40"/>
        <v>251524.78163380819</v>
      </c>
    </row>
    <row r="60" spans="3:60" x14ac:dyDescent="0.2">
      <c r="C60" s="25">
        <v>12</v>
      </c>
      <c r="D60" s="6">
        <v>724428.72045695514</v>
      </c>
      <c r="E60" s="6">
        <v>496019.52538672421</v>
      </c>
      <c r="F60" s="6">
        <v>44501.378148129821</v>
      </c>
      <c r="G60" s="6">
        <v>61973.689703990181</v>
      </c>
      <c r="H60" s="6">
        <v>62274.31575830713</v>
      </c>
      <c r="I60" s="6">
        <v>96050.295857988167</v>
      </c>
      <c r="J60" s="6">
        <v>125092.77000641248</v>
      </c>
      <c r="K60" s="6">
        <v>221538.55705355052</v>
      </c>
      <c r="L60" s="6">
        <v>45114.985072285439</v>
      </c>
      <c r="M60" s="6">
        <v>95645.960818397245</v>
      </c>
      <c r="N60" s="6">
        <v>87337.164022451732</v>
      </c>
      <c r="O60" s="6">
        <v>84024.158613315187</v>
      </c>
      <c r="P60" s="6">
        <v>62950.877753751418</v>
      </c>
      <c r="Q60" s="6">
        <v>120983.27123968149</v>
      </c>
      <c r="R60" s="6">
        <v>24552.454318782329</v>
      </c>
      <c r="V60" s="6">
        <v>12</v>
      </c>
      <c r="W60" s="6">
        <f t="shared" si="22"/>
        <v>1.1718072982895542</v>
      </c>
      <c r="X60" s="6">
        <f t="shared" si="23"/>
        <v>0.66586116232221981</v>
      </c>
      <c r="Y60" s="6">
        <f t="shared" si="24"/>
        <v>1.1143588682111107</v>
      </c>
      <c r="Z60" s="6">
        <f t="shared" si="25"/>
        <v>0.66868658987764151</v>
      </c>
      <c r="AA60" s="6">
        <f t="shared" si="26"/>
        <v>0.624697307141729</v>
      </c>
      <c r="AB60" s="6">
        <f t="shared" si="27"/>
        <v>0.49588787616277424</v>
      </c>
      <c r="AC60" s="6">
        <f t="shared" si="28"/>
        <v>0.75715224001452119</v>
      </c>
      <c r="AD60" s="6">
        <f t="shared" si="29"/>
        <v>1.3773770819393361</v>
      </c>
      <c r="AE60" s="6">
        <f t="shared" si="30"/>
        <v>0.37751992681536062</v>
      </c>
      <c r="AF60" s="6">
        <f t="shared" si="31"/>
        <v>0.91477673360993439</v>
      </c>
      <c r="AG60" s="6">
        <f t="shared" si="32"/>
        <v>0.83659430993490191</v>
      </c>
      <c r="AH60" s="6">
        <f t="shared" si="33"/>
        <v>1.0564170968937765</v>
      </c>
      <c r="AI60" s="6">
        <f t="shared" si="34"/>
        <v>0.8016776695067579</v>
      </c>
      <c r="AJ60" s="6">
        <f t="shared" si="35"/>
        <v>1.074274477194417</v>
      </c>
      <c r="AK60" s="6">
        <f t="shared" si="36"/>
        <v>0.78207211788651143</v>
      </c>
      <c r="AL60" s="6">
        <f t="shared" si="37"/>
        <v>0.84794405038670295</v>
      </c>
      <c r="AM60" s="6">
        <f t="shared" si="38"/>
        <v>7.0052268328861467E-2</v>
      </c>
      <c r="AQ60" s="25">
        <v>12</v>
      </c>
      <c r="AR60" s="6">
        <v>3331598.3172008069</v>
      </c>
      <c r="AS60" s="6">
        <v>2620648.2861979529</v>
      </c>
      <c r="AT60" s="6">
        <v>287457.80421855947</v>
      </c>
      <c r="AU60" s="6">
        <v>383551.66223227599</v>
      </c>
      <c r="AV60" s="6">
        <v>291987.44887489633</v>
      </c>
      <c r="AW60" s="6">
        <v>292230.97422925779</v>
      </c>
      <c r="AX60" s="6">
        <v>874577.48561028135</v>
      </c>
      <c r="AY60" s="6">
        <v>1596196.3742472217</v>
      </c>
      <c r="AZ60" s="6">
        <v>86562.703754724658</v>
      </c>
      <c r="BA60" s="6">
        <v>226679.74572888188</v>
      </c>
      <c r="BB60" s="6">
        <v>316183.5080087008</v>
      </c>
      <c r="BC60" s="6">
        <v>145987.74843015298</v>
      </c>
      <c r="BD60" s="6">
        <v>54409.891842868885</v>
      </c>
      <c r="BE60" s="6">
        <v>832608.85241034115</v>
      </c>
      <c r="BF60" s="6">
        <v>61900.673588627142</v>
      </c>
      <c r="BG60" s="6">
        <f t="shared" si="39"/>
        <v>760172.09843837016</v>
      </c>
      <c r="BH60" s="6">
        <f t="shared" si="40"/>
        <v>257207.89714635321</v>
      </c>
    </row>
    <row r="61" spans="3:60" x14ac:dyDescent="0.2">
      <c r="C61" s="25">
        <v>12.5</v>
      </c>
      <c r="D61" s="6">
        <v>742187.85272086738</v>
      </c>
      <c r="E61" s="6">
        <v>514602.4586605138</v>
      </c>
      <c r="F61" s="6">
        <v>51791.039563183796</v>
      </c>
      <c r="G61" s="6">
        <v>64054.032512117075</v>
      </c>
      <c r="H61" s="6">
        <v>61110.84692994065</v>
      </c>
      <c r="I61" s="6">
        <v>111645.28740490279</v>
      </c>
      <c r="J61" s="6">
        <v>148799.34646295151</v>
      </c>
      <c r="K61" s="6">
        <v>239730.24150990252</v>
      </c>
      <c r="L61" s="6">
        <v>48416.387640146488</v>
      </c>
      <c r="M61" s="6">
        <v>105389.84532514059</v>
      </c>
      <c r="N61" s="6">
        <v>85780.296922772686</v>
      </c>
      <c r="O61" s="6">
        <v>86717.316555077428</v>
      </c>
      <c r="P61" s="6">
        <v>63422.093939002996</v>
      </c>
      <c r="Q61" s="6">
        <v>130061.90513221116</v>
      </c>
      <c r="R61" s="6">
        <v>25468.162703286067</v>
      </c>
      <c r="V61" s="6">
        <v>12.5</v>
      </c>
      <c r="W61" s="6">
        <f t="shared" si="22"/>
        <v>1.2005337695219691</v>
      </c>
      <c r="X61" s="6">
        <f t="shared" si="23"/>
        <v>0.69080706246474866</v>
      </c>
      <c r="Y61" s="6">
        <f t="shared" si="24"/>
        <v>1.2968992564454274</v>
      </c>
      <c r="Z61" s="6">
        <f t="shared" si="25"/>
        <v>0.69113316914034573</v>
      </c>
      <c r="AA61" s="6">
        <f t="shared" si="26"/>
        <v>0.61302610955130132</v>
      </c>
      <c r="AB61" s="6">
        <f t="shared" si="27"/>
        <v>0.57640160251724393</v>
      </c>
      <c r="AC61" s="6">
        <f t="shared" si="28"/>
        <v>0.90064164764554511</v>
      </c>
      <c r="AD61" s="6">
        <f t="shared" si="29"/>
        <v>1.4904806860491822</v>
      </c>
      <c r="AE61" s="6">
        <f t="shared" si="30"/>
        <v>0.40514589751689117</v>
      </c>
      <c r="AF61" s="6">
        <f t="shared" si="31"/>
        <v>1.0079691566404805</v>
      </c>
      <c r="AG61" s="6">
        <f t="shared" si="32"/>
        <v>0.82168122944397226</v>
      </c>
      <c r="AH61" s="6">
        <f t="shared" si="33"/>
        <v>1.0902775739430763</v>
      </c>
      <c r="AI61" s="6">
        <f t="shared" si="34"/>
        <v>0.80767859446135615</v>
      </c>
      <c r="AJ61" s="6">
        <f t="shared" si="35"/>
        <v>1.1548884710020002</v>
      </c>
      <c r="AK61" s="6">
        <f t="shared" si="36"/>
        <v>0.81124028113149615</v>
      </c>
      <c r="AL61" s="6">
        <f t="shared" si="37"/>
        <v>0.90392030049833572</v>
      </c>
      <c r="AM61" s="6">
        <f t="shared" si="38"/>
        <v>7.7182246630037851E-2</v>
      </c>
      <c r="AQ61" s="25">
        <v>12.5</v>
      </c>
      <c r="AR61" s="6">
        <v>3332144.6711358894</v>
      </c>
      <c r="AS61" s="6">
        <v>2708302.0003416729</v>
      </c>
      <c r="AT61" s="6">
        <v>336370.5370266345</v>
      </c>
      <c r="AU61" s="6">
        <v>495983.88437437126</v>
      </c>
      <c r="AV61" s="6">
        <v>299208.14066255325</v>
      </c>
      <c r="AW61" s="6">
        <v>361244.65353518154</v>
      </c>
      <c r="AX61" s="6">
        <v>1149230.4428462267</v>
      </c>
      <c r="AY61" s="6">
        <v>1750612.7770534551</v>
      </c>
      <c r="AZ61" s="6">
        <v>117872.96000156876</v>
      </c>
      <c r="BA61" s="6">
        <v>302020.47509082913</v>
      </c>
      <c r="BB61" s="6">
        <v>381260.78094339906</v>
      </c>
      <c r="BC61" s="6">
        <v>194162.80557281361</v>
      </c>
      <c r="BD61" s="6">
        <v>57314.518318548457</v>
      </c>
      <c r="BE61" s="6">
        <v>986136.36095852801</v>
      </c>
      <c r="BF61" s="6">
        <v>70986.677086822223</v>
      </c>
      <c r="BG61" s="6">
        <f t="shared" si="39"/>
        <v>836190.11232989968</v>
      </c>
      <c r="BH61" s="6">
        <f t="shared" si="40"/>
        <v>259884.4221944102</v>
      </c>
    </row>
    <row r="62" spans="3:60" x14ac:dyDescent="0.2">
      <c r="C62" s="25">
        <v>13</v>
      </c>
      <c r="D62" s="6">
        <v>777715.01008995448</v>
      </c>
      <c r="E62" s="6">
        <v>551367.67022688652</v>
      </c>
      <c r="F62" s="6">
        <v>59384.330150155569</v>
      </c>
      <c r="G62" s="6">
        <v>81296.49942498414</v>
      </c>
      <c r="H62" s="6">
        <v>63010.798031501363</v>
      </c>
      <c r="I62" s="6">
        <v>116207.31191885038</v>
      </c>
      <c r="J62" s="6">
        <v>183042.0383290647</v>
      </c>
      <c r="K62" s="6">
        <v>254316.13584155956</v>
      </c>
      <c r="L62" s="6">
        <v>54691.469387154815</v>
      </c>
      <c r="M62" s="6">
        <v>109783.37434752069</v>
      </c>
      <c r="N62" s="6">
        <v>96136.049040933358</v>
      </c>
      <c r="O62" s="6">
        <v>89893.214432912428</v>
      </c>
      <c r="P62" s="6">
        <v>63257.403189066055</v>
      </c>
      <c r="Q62" s="6">
        <v>140496.23078572622</v>
      </c>
      <c r="R62" s="6">
        <v>28164.712887499532</v>
      </c>
      <c r="V62" s="6">
        <v>13</v>
      </c>
      <c r="W62" s="6">
        <f t="shared" si="22"/>
        <v>1.2580010966957424</v>
      </c>
      <c r="X62" s="6">
        <f t="shared" si="23"/>
        <v>0.74016101982665072</v>
      </c>
      <c r="Y62" s="6">
        <f t="shared" si="24"/>
        <v>1.4870428218049092</v>
      </c>
      <c r="Z62" s="6">
        <f t="shared" si="25"/>
        <v>0.87717673788885597</v>
      </c>
      <c r="AA62" s="6">
        <f t="shared" si="26"/>
        <v>0.63208524046897208</v>
      </c>
      <c r="AB62" s="6">
        <f t="shared" si="27"/>
        <v>0.59995439459368638</v>
      </c>
      <c r="AC62" s="6">
        <f t="shared" si="28"/>
        <v>1.1079032731513643</v>
      </c>
      <c r="AD62" s="6">
        <f t="shared" si="29"/>
        <v>1.5811659231438564</v>
      </c>
      <c r="AE62" s="6">
        <f t="shared" si="30"/>
        <v>0.45765546608031443</v>
      </c>
      <c r="AF62" s="6">
        <f t="shared" si="31"/>
        <v>1.0499897301568506</v>
      </c>
      <c r="AG62" s="6">
        <f t="shared" si="32"/>
        <v>0.92087798484723205</v>
      </c>
      <c r="AH62" s="6">
        <f t="shared" si="33"/>
        <v>1.1302074330634018</v>
      </c>
      <c r="AI62" s="6">
        <f t="shared" si="34"/>
        <v>0.80558126236194949</v>
      </c>
      <c r="AJ62" s="6">
        <f t="shared" si="35"/>
        <v>1.247540369247496</v>
      </c>
      <c r="AK62" s="6">
        <f t="shared" si="36"/>
        <v>0.89713380062139114</v>
      </c>
      <c r="AL62" s="6">
        <f t="shared" si="37"/>
        <v>0.98616510359684484</v>
      </c>
      <c r="AM62" s="6">
        <f t="shared" si="38"/>
        <v>8.3318320566280066E-2</v>
      </c>
      <c r="AQ62" s="25">
        <v>13</v>
      </c>
      <c r="AR62" s="6">
        <v>3334449.1568902414</v>
      </c>
      <c r="AS62" s="6">
        <v>2834423.3098821226</v>
      </c>
      <c r="AT62" s="6">
        <v>383202.60087258456</v>
      </c>
      <c r="AU62" s="6">
        <v>638291.69054658758</v>
      </c>
      <c r="AV62" s="6">
        <v>339343.91207184922</v>
      </c>
      <c r="AW62" s="6">
        <v>396755.5340905537</v>
      </c>
      <c r="AX62" s="6">
        <v>1505630.056560521</v>
      </c>
      <c r="AY62" s="6">
        <v>1880249.5809275471</v>
      </c>
      <c r="AZ62" s="6">
        <v>162168.1218532917</v>
      </c>
      <c r="BA62" s="6">
        <v>369298.53106887854</v>
      </c>
      <c r="BB62" s="6">
        <v>468326.69110600685</v>
      </c>
      <c r="BC62" s="6">
        <v>240999.72718248281</v>
      </c>
      <c r="BD62" s="6">
        <v>59361.820937079392</v>
      </c>
      <c r="BE62" s="6">
        <v>1142103.3605979842</v>
      </c>
      <c r="BF62" s="6">
        <v>72795.913810427592</v>
      </c>
      <c r="BG62" s="6">
        <f t="shared" si="39"/>
        <v>921826.667226544</v>
      </c>
      <c r="BH62" s="6">
        <f t="shared" si="40"/>
        <v>265369.86360643851</v>
      </c>
    </row>
    <row r="63" spans="3:60" x14ac:dyDescent="0.2">
      <c r="C63" s="25">
        <v>13.5</v>
      </c>
      <c r="D63" s="6">
        <v>808362.77661866811</v>
      </c>
      <c r="E63" s="6">
        <v>570955.85079329635</v>
      </c>
      <c r="F63" s="6">
        <v>69606.405551011849</v>
      </c>
      <c r="G63" s="6">
        <v>97771.253762273627</v>
      </c>
      <c r="H63" s="6">
        <v>74352.095679441569</v>
      </c>
      <c r="I63" s="6">
        <v>125013.94759087067</v>
      </c>
      <c r="J63" s="6">
        <v>217104.60432593909</v>
      </c>
      <c r="K63" s="6">
        <v>280767.41598253982</v>
      </c>
      <c r="L63" s="6">
        <v>56105.067579161012</v>
      </c>
      <c r="M63" s="6">
        <v>109339.86528481699</v>
      </c>
      <c r="N63" s="6">
        <v>86960.91480202612</v>
      </c>
      <c r="O63" s="6">
        <v>90804.624204152089</v>
      </c>
      <c r="P63" s="6">
        <v>65137.377078852456</v>
      </c>
      <c r="Q63" s="6">
        <v>155826.12834887439</v>
      </c>
      <c r="R63" s="6">
        <v>25475.419597335414</v>
      </c>
      <c r="V63" s="6">
        <v>13.5</v>
      </c>
      <c r="W63" s="6">
        <f t="shared" si="22"/>
        <v>1.3075757138809467</v>
      </c>
      <c r="X63" s="6">
        <f t="shared" si="23"/>
        <v>0.76645637315887716</v>
      </c>
      <c r="Y63" s="6">
        <f t="shared" si="24"/>
        <v>1.7430137793008751</v>
      </c>
      <c r="Z63" s="6">
        <f t="shared" si="25"/>
        <v>1.0549368059030846</v>
      </c>
      <c r="AA63" s="6">
        <f t="shared" si="26"/>
        <v>0.74585410350486947</v>
      </c>
      <c r="AB63" s="6">
        <f t="shared" si="27"/>
        <v>0.64542123902688098</v>
      </c>
      <c r="AC63" s="6">
        <f t="shared" si="28"/>
        <v>1.3140746461560058</v>
      </c>
      <c r="AD63" s="6">
        <f t="shared" si="29"/>
        <v>1.7456221132477605</v>
      </c>
      <c r="AE63" s="6">
        <f t="shared" si="30"/>
        <v>0.46948438467881215</v>
      </c>
      <c r="AF63" s="6">
        <f t="shared" si="31"/>
        <v>1.0457479224711417</v>
      </c>
      <c r="AG63" s="6">
        <f t="shared" si="32"/>
        <v>0.83299025477180322</v>
      </c>
      <c r="AH63" s="6">
        <f t="shared" si="33"/>
        <v>1.1416663858277447</v>
      </c>
      <c r="AI63" s="6">
        <f t="shared" si="34"/>
        <v>0.82952267732669482</v>
      </c>
      <c r="AJ63" s="6">
        <f t="shared" si="35"/>
        <v>1.3836626407098784</v>
      </c>
      <c r="AK63" s="6">
        <f t="shared" si="36"/>
        <v>0.81147143580242087</v>
      </c>
      <c r="AL63" s="6">
        <f t="shared" si="37"/>
        <v>1.0558333650511864</v>
      </c>
      <c r="AM63" s="6">
        <f t="shared" si="38"/>
        <v>9.8698381985417763E-2</v>
      </c>
      <c r="AQ63" s="25">
        <v>13.5</v>
      </c>
      <c r="AR63" s="6">
        <v>3338795.4047952932</v>
      </c>
      <c r="AS63" s="6">
        <v>2915221.0004814486</v>
      </c>
      <c r="AT63" s="6">
        <v>461205.31933161995</v>
      </c>
      <c r="AU63" s="6">
        <v>786518.28854029463</v>
      </c>
      <c r="AV63" s="6">
        <v>404222.26594892412</v>
      </c>
      <c r="AW63" s="6">
        <v>528320.95814208826</v>
      </c>
      <c r="AX63" s="6">
        <v>1739973.5628520632</v>
      </c>
      <c r="AY63" s="6">
        <v>2124432.3777048681</v>
      </c>
      <c r="AZ63" s="6">
        <v>203819.38690969345</v>
      </c>
      <c r="BA63" s="6">
        <v>450354.8527279066</v>
      </c>
      <c r="BB63" s="6">
        <v>494305.34217611531</v>
      </c>
      <c r="BC63" s="6">
        <v>225267.55603648876</v>
      </c>
      <c r="BD63" s="6">
        <v>58699.014320181304</v>
      </c>
      <c r="BE63" s="6">
        <v>1196688.4171185244</v>
      </c>
      <c r="BF63" s="6">
        <v>72275.166536414719</v>
      </c>
      <c r="BG63" s="6">
        <f t="shared" si="39"/>
        <v>1000006.5942414618</v>
      </c>
      <c r="BH63" s="6">
        <f t="shared" si="40"/>
        <v>271158.08863005636</v>
      </c>
    </row>
    <row r="64" spans="3:60" x14ac:dyDescent="0.2">
      <c r="C64" s="25">
        <v>14</v>
      </c>
      <c r="D64" s="6">
        <v>812341.93829736288</v>
      </c>
      <c r="E64" s="6">
        <v>578903.92368476547</v>
      </c>
      <c r="F64" s="6">
        <v>69864.892003830289</v>
      </c>
      <c r="G64" s="6">
        <v>116954.99694463525</v>
      </c>
      <c r="H64" s="6">
        <v>75577.382901696197</v>
      </c>
      <c r="I64" s="6">
        <v>129418.37489433643</v>
      </c>
      <c r="J64" s="6">
        <v>243793.24115209901</v>
      </c>
      <c r="K64" s="6">
        <v>294830.19805053703</v>
      </c>
      <c r="L64" s="6">
        <v>61592.828814165892</v>
      </c>
      <c r="M64" s="6">
        <v>115592.82765451062</v>
      </c>
      <c r="N64" s="6">
        <v>109541.99053862886</v>
      </c>
      <c r="O64" s="6">
        <v>91418.533132347802</v>
      </c>
      <c r="P64" s="6">
        <v>62108.76559921592</v>
      </c>
      <c r="Q64" s="6">
        <v>163771.05234011766</v>
      </c>
      <c r="R64" s="6">
        <v>27314.800342376537</v>
      </c>
      <c r="V64" s="6">
        <v>14</v>
      </c>
      <c r="W64" s="6">
        <f t="shared" si="22"/>
        <v>1.3140122487179802</v>
      </c>
      <c r="X64" s="6">
        <f t="shared" si="23"/>
        <v>0.77712593913938799</v>
      </c>
      <c r="Y64" s="6">
        <f t="shared" si="24"/>
        <v>1.749486537741116</v>
      </c>
      <c r="Z64" s="6">
        <f t="shared" si="25"/>
        <v>1.261926447329516</v>
      </c>
      <c r="AA64" s="6">
        <f t="shared" si="26"/>
        <v>0.75814542487704417</v>
      </c>
      <c r="AB64" s="6">
        <f t="shared" si="27"/>
        <v>0.66816038919522824</v>
      </c>
      <c r="AC64" s="6">
        <f t="shared" si="28"/>
        <v>1.4756136476092885</v>
      </c>
      <c r="AD64" s="6">
        <f t="shared" si="29"/>
        <v>1.8330549916883505</v>
      </c>
      <c r="AE64" s="6">
        <f t="shared" si="30"/>
        <v>0.51540569478231268</v>
      </c>
      <c r="AF64" s="6">
        <f t="shared" si="31"/>
        <v>1.1055524813149267</v>
      </c>
      <c r="AG64" s="6">
        <f t="shared" si="32"/>
        <v>1.0492922115034711</v>
      </c>
      <c r="AH64" s="6">
        <f t="shared" si="33"/>
        <v>1.1493849265234786</v>
      </c>
      <c r="AI64" s="6">
        <f t="shared" si="34"/>
        <v>0.7909533947452182</v>
      </c>
      <c r="AJ64" s="6">
        <f t="shared" si="35"/>
        <v>1.4542098244616997</v>
      </c>
      <c r="AK64" s="6">
        <f t="shared" si="36"/>
        <v>0.87006143972612315</v>
      </c>
      <c r="AL64" s="6">
        <f t="shared" si="37"/>
        <v>1.1181590399570096</v>
      </c>
      <c r="AM64" s="6">
        <f t="shared" si="38"/>
        <v>0.10225082230286359</v>
      </c>
      <c r="AQ64" s="25">
        <v>14</v>
      </c>
      <c r="AR64" s="6">
        <v>3341837.6115880562</v>
      </c>
      <c r="AS64" s="6">
        <v>2955310.6120610661</v>
      </c>
      <c r="AT64" s="6">
        <v>474653.16362853156</v>
      </c>
      <c r="AU64" s="6">
        <v>900445.70370173547</v>
      </c>
      <c r="AV64" s="6">
        <v>410427.48316912394</v>
      </c>
      <c r="AW64" s="6">
        <v>557939.59146233404</v>
      </c>
      <c r="AX64" s="6">
        <v>1961514.9426523158</v>
      </c>
      <c r="AY64" s="6">
        <v>2156193.6520671854</v>
      </c>
      <c r="AZ64" s="6">
        <v>284189.95700622111</v>
      </c>
      <c r="BA64" s="6">
        <v>550064.75525394257</v>
      </c>
      <c r="BB64" s="6">
        <v>607271.26146544772</v>
      </c>
      <c r="BC64" s="6">
        <v>243171.62972931456</v>
      </c>
      <c r="BD64" s="6">
        <v>60054.742874087533</v>
      </c>
      <c r="BE64" s="6">
        <v>1316364.7289205601</v>
      </c>
      <c r="BF64" s="6">
        <v>73769.975066056344</v>
      </c>
      <c r="BG64" s="6">
        <f t="shared" si="39"/>
        <v>1059547.3207097317</v>
      </c>
      <c r="BH64" s="6">
        <f t="shared" si="40"/>
        <v>272796.79835846351</v>
      </c>
    </row>
    <row r="65" spans="2:61" x14ac:dyDescent="0.2">
      <c r="C65" s="25">
        <v>14.5</v>
      </c>
      <c r="D65" s="6">
        <v>812897.74087628687</v>
      </c>
      <c r="E65" s="6">
        <v>602755.63494721695</v>
      </c>
      <c r="F65" s="6">
        <v>67563.981290947879</v>
      </c>
      <c r="G65" s="6">
        <v>132956.8339589556</v>
      </c>
      <c r="H65" s="6">
        <v>77626.765839281143</v>
      </c>
      <c r="I65" s="6">
        <v>140693.83981403211</v>
      </c>
      <c r="J65" s="6">
        <v>284467.80120493489</v>
      </c>
      <c r="K65" s="6">
        <v>323885.12400246429</v>
      </c>
      <c r="L65" s="6">
        <v>90343.754136374118</v>
      </c>
      <c r="M65" s="6">
        <v>124097.36784925642</v>
      </c>
      <c r="N65" s="6">
        <v>106414.56625241478</v>
      </c>
      <c r="O65" s="6">
        <v>92953.103698729232</v>
      </c>
      <c r="P65" s="6">
        <v>63332.190851027364</v>
      </c>
      <c r="Q65" s="6">
        <v>178637.73361705535</v>
      </c>
      <c r="R65" s="6">
        <v>28362.174835324324</v>
      </c>
      <c r="V65" s="6">
        <v>14.5</v>
      </c>
      <c r="W65" s="6">
        <f t="shared" si="22"/>
        <v>1.314911293026964</v>
      </c>
      <c r="X65" s="6">
        <f t="shared" si="23"/>
        <v>0.80914469519986265</v>
      </c>
      <c r="Y65" s="6">
        <f t="shared" si="24"/>
        <v>1.6918694399216361</v>
      </c>
      <c r="Z65" s="6">
        <f t="shared" si="25"/>
        <v>1.4345838100909065</v>
      </c>
      <c r="AA65" s="6">
        <f t="shared" si="26"/>
        <v>0.7787035632816518</v>
      </c>
      <c r="AB65" s="6">
        <f t="shared" si="27"/>
        <v>0.72637329007002283</v>
      </c>
      <c r="AC65" s="6">
        <f t="shared" si="28"/>
        <v>1.7218056078163504</v>
      </c>
      <c r="AD65" s="6">
        <f t="shared" si="29"/>
        <v>2.0136988924877741</v>
      </c>
      <c r="AE65" s="6">
        <f t="shared" si="30"/>
        <v>0.7559919923533539</v>
      </c>
      <c r="AF65" s="6">
        <f t="shared" si="31"/>
        <v>1.1868915722042466</v>
      </c>
      <c r="AG65" s="6">
        <f t="shared" si="32"/>
        <v>1.0193349144938459</v>
      </c>
      <c r="AH65" s="6">
        <f t="shared" si="33"/>
        <v>1.1686787416531954</v>
      </c>
      <c r="AI65" s="6">
        <f t="shared" si="34"/>
        <v>0.80653368114764989</v>
      </c>
      <c r="AJ65" s="6">
        <f t="shared" si="35"/>
        <v>1.5862189534325812</v>
      </c>
      <c r="AK65" s="6">
        <f t="shared" si="36"/>
        <v>0.9034235784876794</v>
      </c>
      <c r="AL65" s="6">
        <f t="shared" si="37"/>
        <v>1.194544268377848</v>
      </c>
      <c r="AM65" s="6">
        <f t="shared" si="38"/>
        <v>0.10738371941870646</v>
      </c>
      <c r="AQ65" s="25">
        <v>14.5</v>
      </c>
      <c r="AR65" s="6">
        <v>3346456.7585593597</v>
      </c>
      <c r="AS65" s="6">
        <v>2997770.3101461427</v>
      </c>
      <c r="AT65" s="6">
        <v>518307.77380325226</v>
      </c>
      <c r="AU65" s="6">
        <v>958985.69482030265</v>
      </c>
      <c r="AV65" s="6">
        <v>444352.93070410925</v>
      </c>
      <c r="AW65" s="6">
        <v>607631.50305586727</v>
      </c>
      <c r="AX65" s="6">
        <v>2211406.8133733184</v>
      </c>
      <c r="AY65" s="6">
        <v>2500050.0737854061</v>
      </c>
      <c r="AZ65" s="6">
        <v>546599.56957197411</v>
      </c>
      <c r="BA65" s="6">
        <v>636329.3144482791</v>
      </c>
      <c r="BB65" s="6">
        <v>653057.11047900084</v>
      </c>
      <c r="BC65" s="6">
        <v>287282.00390197826</v>
      </c>
      <c r="BD65" s="6">
        <v>62351.170819718216</v>
      </c>
      <c r="BE65" s="6">
        <v>1342334.7920039399</v>
      </c>
      <c r="BF65" s="6">
        <v>72502.735290833982</v>
      </c>
      <c r="BG65" s="6">
        <f t="shared" si="39"/>
        <v>1145694.5703175655</v>
      </c>
      <c r="BH65" s="6">
        <f t="shared" si="40"/>
        <v>279586.42180460604</v>
      </c>
    </row>
    <row r="66" spans="2:61" x14ac:dyDescent="0.2">
      <c r="C66" s="25">
        <v>15</v>
      </c>
      <c r="D66" s="6">
        <v>823833.84068132844</v>
      </c>
      <c r="E66" s="6">
        <v>623800.67731011123</v>
      </c>
      <c r="F66" s="6">
        <v>77684.274558541452</v>
      </c>
      <c r="G66" s="6">
        <v>148383.46535292306</v>
      </c>
      <c r="H66" s="6">
        <v>83594.797923835067</v>
      </c>
      <c r="I66" s="6">
        <v>143455.40997464073</v>
      </c>
      <c r="J66" s="6">
        <v>278267.45485333813</v>
      </c>
      <c r="K66" s="6">
        <v>350189.81236060767</v>
      </c>
      <c r="L66" s="6">
        <v>127842.36921704261</v>
      </c>
      <c r="M66" s="6">
        <v>119750.83249536378</v>
      </c>
      <c r="N66" s="6">
        <v>106562.60933055474</v>
      </c>
      <c r="O66" s="6">
        <v>95116.311243179982</v>
      </c>
      <c r="P66" s="6">
        <v>65467.316982999473</v>
      </c>
      <c r="Q66" s="6">
        <v>193483.2771309198</v>
      </c>
      <c r="R66" s="6">
        <v>27123.032265267386</v>
      </c>
      <c r="V66" s="6">
        <v>15</v>
      </c>
      <c r="W66" s="6">
        <f t="shared" si="22"/>
        <v>1.3326010963222934</v>
      </c>
      <c r="X66" s="6">
        <f t="shared" si="23"/>
        <v>0.83739575317575943</v>
      </c>
      <c r="Y66" s="6">
        <f t="shared" si="24"/>
        <v>1.9452916713433397</v>
      </c>
      <c r="Z66" s="6">
        <f t="shared" si="25"/>
        <v>1.6010347925869075</v>
      </c>
      <c r="AA66" s="6">
        <f t="shared" si="26"/>
        <v>0.83857115920395542</v>
      </c>
      <c r="AB66" s="6">
        <f t="shared" si="27"/>
        <v>0.74063070749477933</v>
      </c>
      <c r="AC66" s="6">
        <f t="shared" si="28"/>
        <v>1.6842766113065066</v>
      </c>
      <c r="AD66" s="6">
        <f t="shared" si="29"/>
        <v>2.1772436739196821</v>
      </c>
      <c r="AE66" s="6">
        <f t="shared" si="30"/>
        <v>1.0697785180110515</v>
      </c>
      <c r="AF66" s="6">
        <f t="shared" si="31"/>
        <v>1.1453204553527629</v>
      </c>
      <c r="AG66" s="6">
        <f t="shared" si="32"/>
        <v>1.0207530049274363</v>
      </c>
      <c r="AH66" s="6">
        <f t="shared" si="33"/>
        <v>1.1958762699807834</v>
      </c>
      <c r="AI66" s="6">
        <f t="shared" si="34"/>
        <v>0.83372445278832608</v>
      </c>
      <c r="AJ66" s="6">
        <f t="shared" si="35"/>
        <v>1.7180403890212135</v>
      </c>
      <c r="AK66" s="6">
        <f t="shared" si="36"/>
        <v>0.86395302937086815</v>
      </c>
      <c r="AL66" s="6">
        <f t="shared" si="37"/>
        <v>1.2669661056537109</v>
      </c>
      <c r="AM66" s="6">
        <f t="shared" si="38"/>
        <v>0.11744931499549792</v>
      </c>
      <c r="AQ66" s="25">
        <v>15</v>
      </c>
      <c r="AR66" s="6">
        <v>3356974.2962684268</v>
      </c>
      <c r="AS66" s="6">
        <v>3036329.8467129478</v>
      </c>
      <c r="AT66" s="6">
        <v>587816.67573789856</v>
      </c>
      <c r="AU66" s="6">
        <v>1079028.773565212</v>
      </c>
      <c r="AV66" s="6">
        <v>533308.8307636088</v>
      </c>
      <c r="AW66" s="6">
        <v>696830.06320207636</v>
      </c>
      <c r="AX66" s="6">
        <v>2308655.1996897426</v>
      </c>
      <c r="AY66" s="6">
        <v>2690277.7340000286</v>
      </c>
      <c r="AZ66" s="6">
        <v>838995.35745625861</v>
      </c>
      <c r="BA66" s="6">
        <v>711416.278000394</v>
      </c>
      <c r="BB66" s="6">
        <v>661913.64597435389</v>
      </c>
      <c r="BC66" s="6">
        <v>320485.20251542336</v>
      </c>
      <c r="BD66" s="6">
        <v>61642.979414137641</v>
      </c>
      <c r="BE66" s="6">
        <v>1523128.3182399806</v>
      </c>
      <c r="BF66" s="6">
        <v>75523.798890997728</v>
      </c>
      <c r="BG66" s="6">
        <f t="shared" si="39"/>
        <v>1232155.1333620991</v>
      </c>
      <c r="BH66" s="6">
        <f t="shared" si="40"/>
        <v>281518.64287788176</v>
      </c>
    </row>
    <row r="67" spans="2:61" x14ac:dyDescent="0.3">
      <c r="V67" s="14"/>
    </row>
    <row r="68" spans="2:61" ht="20.25" x14ac:dyDescent="0.3">
      <c r="B68" s="14" t="s">
        <v>246</v>
      </c>
      <c r="C68" s="79" t="s">
        <v>178</v>
      </c>
      <c r="D68" s="79"/>
      <c r="E68" s="79"/>
      <c r="F68" s="79"/>
      <c r="G68" s="79"/>
      <c r="H68" s="79"/>
      <c r="I68" s="79"/>
      <c r="J68" s="79"/>
      <c r="K68" s="79"/>
      <c r="L68" s="26"/>
      <c r="M68" s="26"/>
      <c r="N68" s="26"/>
      <c r="Z68" s="79" t="s">
        <v>177</v>
      </c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26"/>
      <c r="AL68" s="26"/>
      <c r="AX68" s="28"/>
      <c r="AY68" s="80" t="s">
        <v>176</v>
      </c>
      <c r="AZ68" s="80"/>
      <c r="BA68" s="80"/>
      <c r="BB68" s="80"/>
      <c r="BC68" s="80"/>
      <c r="BD68" s="80"/>
      <c r="BE68" s="80"/>
      <c r="BF68" s="80"/>
      <c r="BG68" s="80"/>
      <c r="BH68" s="80"/>
      <c r="BI68" s="80"/>
    </row>
    <row r="69" spans="2:61" x14ac:dyDescent="0.3">
      <c r="C69" s="6" t="s">
        <v>166</v>
      </c>
      <c r="D69" s="9" t="s">
        <v>3</v>
      </c>
      <c r="E69" s="19" t="s">
        <v>4</v>
      </c>
      <c r="F69" s="9" t="s">
        <v>128</v>
      </c>
      <c r="G69" s="19" t="s">
        <v>65</v>
      </c>
      <c r="H69" s="9" t="s">
        <v>7</v>
      </c>
      <c r="I69" s="19" t="s">
        <v>8</v>
      </c>
      <c r="J69" s="9" t="s">
        <v>9</v>
      </c>
      <c r="K69" s="19" t="s">
        <v>10</v>
      </c>
      <c r="M69" s="27"/>
      <c r="Z69" s="6" t="s">
        <v>166</v>
      </c>
      <c r="AA69" s="9" t="s">
        <v>3</v>
      </c>
      <c r="AB69" s="19" t="s">
        <v>4</v>
      </c>
      <c r="AC69" s="9" t="s">
        <v>128</v>
      </c>
      <c r="AD69" s="19" t="s">
        <v>65</v>
      </c>
      <c r="AE69" s="9" t="s">
        <v>7</v>
      </c>
      <c r="AF69" s="19" t="s">
        <v>8</v>
      </c>
      <c r="AG69" s="9" t="s">
        <v>9</v>
      </c>
      <c r="AH69" s="19" t="s">
        <v>10</v>
      </c>
      <c r="AI69" s="3" t="s">
        <v>1</v>
      </c>
      <c r="AJ69" s="3" t="s">
        <v>2</v>
      </c>
      <c r="AY69" s="6" t="s">
        <v>166</v>
      </c>
      <c r="AZ69" s="9" t="s">
        <v>3</v>
      </c>
      <c r="BA69" s="19" t="s">
        <v>4</v>
      </c>
      <c r="BB69" s="9" t="s">
        <v>128</v>
      </c>
      <c r="BC69" s="19" t="s">
        <v>65</v>
      </c>
      <c r="BD69" s="9" t="s">
        <v>7</v>
      </c>
      <c r="BE69" s="19" t="s">
        <v>8</v>
      </c>
      <c r="BF69" s="9" t="s">
        <v>9</v>
      </c>
      <c r="BG69" s="19" t="s">
        <v>10</v>
      </c>
      <c r="BH69" s="3" t="s">
        <v>1</v>
      </c>
      <c r="BI69" s="3" t="s">
        <v>2</v>
      </c>
    </row>
    <row r="70" spans="2:61" x14ac:dyDescent="0.3">
      <c r="C70" s="6">
        <v>0</v>
      </c>
      <c r="D70" s="6">
        <v>210191.45020393521</v>
      </c>
      <c r="E70" s="6">
        <v>99997.642381656799</v>
      </c>
      <c r="F70" s="6">
        <v>138792.08977133431</v>
      </c>
      <c r="G70" s="6">
        <v>122956.62449840167</v>
      </c>
      <c r="H70" s="6">
        <v>132909.67475301432</v>
      </c>
      <c r="I70" s="6">
        <v>104727.74521626144</v>
      </c>
      <c r="J70" s="6">
        <v>226422.55112771332</v>
      </c>
      <c r="K70" s="6">
        <v>128086.74390290387</v>
      </c>
      <c r="M70" s="27"/>
      <c r="Z70" s="6">
        <v>0</v>
      </c>
      <c r="AA70" s="6">
        <f>D70/D$70</f>
        <v>1</v>
      </c>
      <c r="AB70" s="6">
        <f>E70/E$70</f>
        <v>1</v>
      </c>
      <c r="AC70" s="6">
        <f>F70/F$70</f>
        <v>1</v>
      </c>
      <c r="AD70" s="6">
        <f>G70/G$70</f>
        <v>1</v>
      </c>
      <c r="AE70" s="6">
        <f>H70/H$70</f>
        <v>1</v>
      </c>
      <c r="AF70" s="6">
        <f>I70/I$70</f>
        <v>1</v>
      </c>
      <c r="AG70" s="6">
        <f>J70/J$70</f>
        <v>1</v>
      </c>
      <c r="AH70" s="6">
        <f>K70/K$70</f>
        <v>1</v>
      </c>
      <c r="AI70" s="6">
        <f>AVERAGE(AA70:AH70)</f>
        <v>1</v>
      </c>
      <c r="AJ70" s="6">
        <f>STDEV(AA70:AH70)/SQRT(8)</f>
        <v>0</v>
      </c>
      <c r="AY70" s="6">
        <v>0</v>
      </c>
      <c r="AZ70" s="6">
        <v>-917.62035706795814</v>
      </c>
      <c r="BA70" s="6">
        <v>-534.34726331360946</v>
      </c>
      <c r="BB70" s="6">
        <v>-395.73843429833988</v>
      </c>
      <c r="BC70" s="6">
        <v>-375.51860164592256</v>
      </c>
      <c r="BD70" s="6">
        <v>-275.02984820057986</v>
      </c>
      <c r="BE70" s="6">
        <v>2026.1676185846802</v>
      </c>
      <c r="BF70" s="6">
        <v>859.91869791094427</v>
      </c>
      <c r="BG70" s="6">
        <v>1712.1982282153676</v>
      </c>
      <c r="BH70" s="6">
        <f>AVERAGE(AZ70:BG70)</f>
        <v>262.50375502307281</v>
      </c>
      <c r="BI70" s="6">
        <f>STDEV(AZ70:BG70)/SQRT(8)</f>
        <v>394.74202811530273</v>
      </c>
    </row>
    <row r="71" spans="2:61" x14ac:dyDescent="0.2">
      <c r="C71" s="25">
        <v>1</v>
      </c>
      <c r="D71" s="6">
        <v>229892.3778593562</v>
      </c>
      <c r="E71" s="6">
        <v>101668.54659763313</v>
      </c>
      <c r="F71" s="7">
        <v>140598.07200472162</v>
      </c>
      <c r="G71" s="7">
        <v>121277.75794055633</v>
      </c>
      <c r="H71" s="6">
        <v>132045.12654325034</v>
      </c>
      <c r="I71" s="6">
        <v>104933.1476236325</v>
      </c>
      <c r="J71" s="6">
        <v>229322.61861786447</v>
      </c>
      <c r="K71" s="6">
        <v>127971.61826135505</v>
      </c>
      <c r="M71" s="27"/>
      <c r="Z71" s="25">
        <v>1</v>
      </c>
      <c r="AA71" s="6">
        <f>D71/D$70</f>
        <v>1.0937284919834107</v>
      </c>
      <c r="AB71" s="6">
        <f>E71/E$70</f>
        <v>1.0167094361044939</v>
      </c>
      <c r="AC71" s="6">
        <f>F71/F$70</f>
        <v>1.0130121409394637</v>
      </c>
      <c r="AD71" s="6">
        <f>G71/G$70</f>
        <v>0.98634586330997431</v>
      </c>
      <c r="AE71" s="6">
        <f>H71/H$70</f>
        <v>0.99349521988244605</v>
      </c>
      <c r="AF71" s="6">
        <f>I71/I$70</f>
        <v>1.0019612988606497</v>
      </c>
      <c r="AG71" s="6">
        <f>J71/J$70</f>
        <v>1.0128082095873718</v>
      </c>
      <c r="AH71" s="6">
        <f>K71/K$70</f>
        <v>0.99910119003699482</v>
      </c>
      <c r="AI71" s="6">
        <f>AVERAGE(AA71:AH71)</f>
        <v>1.0146452313381007</v>
      </c>
      <c r="AJ71" s="6">
        <f>STDEV(AA71:AH71)/SQRT(8)</f>
        <v>1.188872610261135E-2</v>
      </c>
      <c r="AY71" s="25">
        <v>1</v>
      </c>
      <c r="AZ71" s="6">
        <v>-1624.2691749099881</v>
      </c>
      <c r="BA71" s="6">
        <v>2113.396819526627</v>
      </c>
      <c r="BB71" s="6">
        <v>-26.332117616792022</v>
      </c>
      <c r="BC71" s="6">
        <v>-1081.6670067333196</v>
      </c>
      <c r="BD71" s="6">
        <v>74.358099686429881</v>
      </c>
      <c r="BE71" s="6">
        <v>378.05634232903645</v>
      </c>
      <c r="BF71" s="6">
        <v>-1965.2818106194966</v>
      </c>
      <c r="BG71" s="6">
        <v>456.25360153007574</v>
      </c>
      <c r="BH71" s="6">
        <f>AVERAGE(AZ71:BG71)</f>
        <v>-209.43565585092841</v>
      </c>
      <c r="BI71" s="6">
        <f>STDEV(AZ71:BG71)/SQRT(8)</f>
        <v>465.66854169786995</v>
      </c>
    </row>
    <row r="72" spans="2:61" x14ac:dyDescent="0.2">
      <c r="C72" s="25">
        <v>1.5</v>
      </c>
      <c r="D72" s="6">
        <v>205373.30633796603</v>
      </c>
      <c r="E72" s="6">
        <v>119794.3324704142</v>
      </c>
      <c r="F72" s="7">
        <v>141543.15289274958</v>
      </c>
      <c r="G72" s="7">
        <v>126545.5179215126</v>
      </c>
      <c r="H72" s="6">
        <v>136093.59214893923</v>
      </c>
      <c r="I72" s="6">
        <v>106837.9495904104</v>
      </c>
      <c r="J72" s="6">
        <v>218479.08590083654</v>
      </c>
      <c r="K72" s="6">
        <v>135155.70942014526</v>
      </c>
      <c r="M72" s="27"/>
      <c r="Z72" s="25">
        <v>1.5</v>
      </c>
      <c r="AA72" s="6">
        <f>D72/D$70</f>
        <v>0.97707735561415821</v>
      </c>
      <c r="AB72" s="6">
        <f>E72/E$70</f>
        <v>1.1979715683015826</v>
      </c>
      <c r="AC72" s="6">
        <f>F72/F$70</f>
        <v>1.0198214691193694</v>
      </c>
      <c r="AD72" s="6">
        <f>G72/G$70</f>
        <v>1.029188288453361</v>
      </c>
      <c r="AE72" s="6">
        <f>H72/H$70</f>
        <v>1.0239554976102498</v>
      </c>
      <c r="AF72" s="6">
        <f>I72/I$70</f>
        <v>1.0201494300272713</v>
      </c>
      <c r="AG72" s="6">
        <f>J72/J$70</f>
        <v>0.96491751732628306</v>
      </c>
      <c r="AH72" s="6">
        <f>K72/K$70</f>
        <v>1.0551888923228465</v>
      </c>
      <c r="AI72" s="6">
        <f>AVERAGE(AA72:AH72)</f>
        <v>1.0360337523468903</v>
      </c>
      <c r="AJ72" s="6">
        <f>STDEV(AA72:AH72)/SQRT(8)</f>
        <v>2.5295413778027707E-2</v>
      </c>
      <c r="AY72" s="25">
        <v>1.5</v>
      </c>
      <c r="AZ72" s="6">
        <v>-409.28165014082407</v>
      </c>
      <c r="BA72" s="6">
        <v>2358.1730769230767</v>
      </c>
      <c r="BB72" s="6">
        <v>-457.10437506620866</v>
      </c>
      <c r="BC72" s="6">
        <v>-1082.5596816976126</v>
      </c>
      <c r="BD72" s="6">
        <v>-710.97757776932247</v>
      </c>
      <c r="BE72" s="6">
        <v>188.9502728000723</v>
      </c>
      <c r="BF72" s="6">
        <v>-464.11250451242284</v>
      </c>
      <c r="BG72" s="6">
        <v>-975.68112361011765</v>
      </c>
      <c r="BH72" s="6">
        <f>AVERAGE(AZ72:BG72)</f>
        <v>-194.07419538416991</v>
      </c>
      <c r="BI72" s="6">
        <f>STDEV(AZ72:BG72)/SQRT(8)</f>
        <v>389.97707466942609</v>
      </c>
    </row>
    <row r="73" spans="2:61" x14ac:dyDescent="0.2">
      <c r="C73" s="25">
        <v>2</v>
      </c>
      <c r="D73" s="6">
        <v>222915.26446901378</v>
      </c>
      <c r="E73" s="6">
        <v>119186.25184911242</v>
      </c>
      <c r="F73" s="7">
        <v>136966.43411673905</v>
      </c>
      <c r="G73" s="7">
        <v>117446.60953546895</v>
      </c>
      <c r="H73" s="6">
        <v>132690.99568349097</v>
      </c>
      <c r="I73" s="6">
        <v>100879.84644674401</v>
      </c>
      <c r="J73" s="6">
        <v>209213.8496068306</v>
      </c>
      <c r="K73" s="6">
        <v>127945.03700747325</v>
      </c>
      <c r="M73" s="27"/>
      <c r="Z73" s="25">
        <v>2</v>
      </c>
      <c r="AA73" s="6">
        <f>D73/D$70</f>
        <v>1.0605344044809315</v>
      </c>
      <c r="AB73" s="6">
        <f>E73/E$70</f>
        <v>1.1918906187229821</v>
      </c>
      <c r="AC73" s="6">
        <f>F73/F$70</f>
        <v>0.98684611163645486</v>
      </c>
      <c r="AD73" s="6">
        <f>G73/G$70</f>
        <v>0.95518732735701972</v>
      </c>
      <c r="AE73" s="6">
        <f>H73/H$70</f>
        <v>0.99835467907110809</v>
      </c>
      <c r="AF73" s="6">
        <f>I73/I$70</f>
        <v>0.96325807682031572</v>
      </c>
      <c r="AG73" s="6">
        <f>J73/J$70</f>
        <v>0.92399740469677782</v>
      </c>
      <c r="AH73" s="6">
        <f>K73/K$70</f>
        <v>0.99889366462826135</v>
      </c>
      <c r="AI73" s="6">
        <f>AVERAGE(AA73:AH73)</f>
        <v>1.0098702859267314</v>
      </c>
      <c r="AJ73" s="6">
        <f>STDEV(AA73:AH73)/SQRT(8)</f>
        <v>2.9585993972991845E-2</v>
      </c>
      <c r="AY73" s="25">
        <v>2</v>
      </c>
      <c r="AZ73" s="6">
        <v>-1737.8888342274076</v>
      </c>
      <c r="BA73" s="6">
        <v>1577.292899408284</v>
      </c>
      <c r="BB73" s="6">
        <v>208.99226683212518</v>
      </c>
      <c r="BC73" s="6">
        <v>-299.59872134938445</v>
      </c>
      <c r="BD73" s="6">
        <v>-1311.9104160379957</v>
      </c>
      <c r="BE73" s="6">
        <v>1171.4979232296039</v>
      </c>
      <c r="BF73" s="6">
        <v>370.81914209031117</v>
      </c>
      <c r="BG73" s="6">
        <v>209.37642239417389</v>
      </c>
      <c r="BH73" s="6">
        <f>AVERAGE(AZ73:BG73)</f>
        <v>23.57258529246381</v>
      </c>
      <c r="BI73" s="6">
        <f>STDEV(AZ73:BG73)/SQRT(8)</f>
        <v>398.92632608626536</v>
      </c>
    </row>
    <row r="74" spans="2:61" x14ac:dyDescent="0.2">
      <c r="C74" s="25">
        <v>2.5</v>
      </c>
      <c r="D74" s="6">
        <v>230873.18775957395</v>
      </c>
      <c r="E74" s="6">
        <v>130892.42788461538</v>
      </c>
      <c r="F74" s="7">
        <v>138335.85556682153</v>
      </c>
      <c r="G74" s="7">
        <v>108169.59123988301</v>
      </c>
      <c r="H74" s="6">
        <v>148457.07763156167</v>
      </c>
      <c r="I74" s="6">
        <v>116520.99672515276</v>
      </c>
      <c r="J74" s="6">
        <v>206779.52694112659</v>
      </c>
      <c r="K74" s="6">
        <v>137436.7419970358</v>
      </c>
      <c r="M74" s="27"/>
      <c r="Z74" s="25">
        <v>2.5</v>
      </c>
      <c r="AA74" s="6">
        <f>D74/D$70</f>
        <v>1.0983947612311185</v>
      </c>
      <c r="AB74" s="6">
        <f>E74/E$70</f>
        <v>1.3089551390126153</v>
      </c>
      <c r="AC74" s="6">
        <f>F74/F$70</f>
        <v>0.99671282271731443</v>
      </c>
      <c r="AD74" s="6">
        <f>G74/G$70</f>
        <v>0.87973780738661322</v>
      </c>
      <c r="AE74" s="6">
        <f>H74/H$70</f>
        <v>1.1169772095781518</v>
      </c>
      <c r="AF74" s="6">
        <f>I74/I$70</f>
        <v>1.1126086643471451</v>
      </c>
      <c r="AG74" s="6">
        <f>J74/J$70</f>
        <v>0.91324616700609862</v>
      </c>
      <c r="AH74" s="6">
        <f>K74/K$70</f>
        <v>1.0729973907465373</v>
      </c>
      <c r="AI74" s="6">
        <f>AVERAGE(AA74:AH74)</f>
        <v>1.0624537452531992</v>
      </c>
      <c r="AJ74" s="6">
        <f>STDEV(AA74:AH74)/SQRT(8)</f>
        <v>4.7738886242013862E-2</v>
      </c>
      <c r="AY74" s="25">
        <v>2.5</v>
      </c>
      <c r="AZ74" s="6">
        <v>-1913.4436537040556</v>
      </c>
      <c r="BA74" s="6">
        <v>1611.8713017751479</v>
      </c>
      <c r="BB74" s="6">
        <v>642.60203695576513</v>
      </c>
      <c r="BC74" s="6">
        <v>-847.31857444059028</v>
      </c>
      <c r="BD74" s="6">
        <v>77.605321507760522</v>
      </c>
      <c r="BE74" s="6">
        <v>444.73734229476116</v>
      </c>
      <c r="BF74" s="6">
        <v>257.24734355626009</v>
      </c>
      <c r="BG74" s="6">
        <v>-1993.8406828837353</v>
      </c>
      <c r="BH74" s="6">
        <f>AVERAGE(AZ74:BG74)</f>
        <v>-215.06744561733581</v>
      </c>
      <c r="BI74" s="6">
        <f>STDEV(AZ74:BG74)/SQRT(8)</f>
        <v>448.52218767004723</v>
      </c>
    </row>
    <row r="75" spans="2:61" x14ac:dyDescent="0.2">
      <c r="C75" s="25">
        <v>3</v>
      </c>
      <c r="D75" s="6">
        <v>213784.49308227378</v>
      </c>
      <c r="E75" s="6">
        <v>116801.49778106507</v>
      </c>
      <c r="F75" s="7">
        <v>127999.250896654</v>
      </c>
      <c r="G75" s="7">
        <v>108402.62191389511</v>
      </c>
      <c r="H75" s="6">
        <v>123755.88763956493</v>
      </c>
      <c r="I75" s="6">
        <v>105874.50261894301</v>
      </c>
      <c r="J75" s="6">
        <v>199336.99558959706</v>
      </c>
      <c r="K75" s="6">
        <v>127607.86652645457</v>
      </c>
      <c r="M75" s="27"/>
      <c r="Z75" s="25">
        <v>3</v>
      </c>
      <c r="AA75" s="6">
        <f>D75/D$70</f>
        <v>1.0170941438143772</v>
      </c>
      <c r="AB75" s="6">
        <f>E75/E$70</f>
        <v>1.1680425157952594</v>
      </c>
      <c r="AC75" s="6">
        <f>F75/F$70</f>
        <v>0.92223736314899529</v>
      </c>
      <c r="AD75" s="6">
        <f>G75/G$70</f>
        <v>0.88163303405669091</v>
      </c>
      <c r="AE75" s="6">
        <f>H75/H$70</f>
        <v>0.93112775928118219</v>
      </c>
      <c r="AF75" s="6">
        <f>I75/I$70</f>
        <v>1.0109498910753165</v>
      </c>
      <c r="AG75" s="6">
        <f>J75/J$70</f>
        <v>0.88037606941881563</v>
      </c>
      <c r="AH75" s="6">
        <f>K75/K$70</f>
        <v>0.99626130416109016</v>
      </c>
      <c r="AI75" s="6">
        <f>AVERAGE(AA75:AH75)</f>
        <v>0.97596526009396589</v>
      </c>
      <c r="AJ75" s="6">
        <f>STDEV(AA75:AH75)/SQRT(8)</f>
        <v>3.3582005618402321E-2</v>
      </c>
      <c r="AY75" s="25">
        <v>3</v>
      </c>
      <c r="AZ75" s="6">
        <v>-762.90005507525314</v>
      </c>
      <c r="BA75" s="6">
        <v>1476.146449704142</v>
      </c>
      <c r="BB75" s="6">
        <v>-629.88998017524477</v>
      </c>
      <c r="BC75" s="6">
        <v>-727.91267088349309</v>
      </c>
      <c r="BD75" s="6">
        <v>-826.53275430010876</v>
      </c>
      <c r="BE75" s="6">
        <v>801.88576360650734</v>
      </c>
      <c r="BF75" s="6">
        <v>1221.4461726806144</v>
      </c>
      <c r="BG75" s="6">
        <v>-396.34207865181133</v>
      </c>
      <c r="BH75" s="6">
        <f>AVERAGE(AZ75:BG75)</f>
        <v>19.487605863169065</v>
      </c>
      <c r="BI75" s="6">
        <f>STDEV(AZ75:BG75)/SQRT(8)</f>
        <v>344.85503973666567</v>
      </c>
    </row>
    <row r="76" spans="2:61" x14ac:dyDescent="0.2">
      <c r="C76" s="25">
        <v>3.5</v>
      </c>
      <c r="D76" s="6">
        <v>202289.40575565794</v>
      </c>
      <c r="E76" s="6">
        <v>122863.67418639052</v>
      </c>
      <c r="F76" s="7">
        <v>124376.61738222431</v>
      </c>
      <c r="G76" s="7">
        <v>103142.81099095421</v>
      </c>
      <c r="H76" s="6">
        <v>118028.24754982351</v>
      </c>
      <c r="I76" s="6">
        <v>106748.86502083002</v>
      </c>
      <c r="J76" s="6">
        <v>212840.33085869442</v>
      </c>
      <c r="K76" s="6">
        <v>122258.01641737165</v>
      </c>
      <c r="M76" s="27"/>
      <c r="Z76" s="25">
        <v>3.5</v>
      </c>
      <c r="AA76" s="6">
        <f>D76/D$70</f>
        <v>0.96240549061053426</v>
      </c>
      <c r="AB76" s="6">
        <f>E76/E$70</f>
        <v>1.2286657091120399</v>
      </c>
      <c r="AC76" s="6">
        <f>F76/F$70</f>
        <v>0.89613621055162374</v>
      </c>
      <c r="AD76" s="6">
        <f>G76/G$70</f>
        <v>0.83885525819956919</v>
      </c>
      <c r="AE76" s="6">
        <f>H76/H$70</f>
        <v>0.88803352930593715</v>
      </c>
      <c r="AF76" s="6">
        <f>I76/I$70</f>
        <v>1.0192987999540619</v>
      </c>
      <c r="AG76" s="6">
        <f>J76/J$70</f>
        <v>0.94001383607166467</v>
      </c>
      <c r="AH76" s="6">
        <f>K76/K$70</f>
        <v>0.95449390539624701</v>
      </c>
      <c r="AI76" s="6">
        <f>AVERAGE(AA76:AH76)</f>
        <v>0.96598784240020974</v>
      </c>
      <c r="AJ76" s="6">
        <f>STDEV(AA76:AH76)/SQRT(8)</f>
        <v>4.2211231591836491E-2</v>
      </c>
      <c r="AY76" s="25">
        <v>3.5</v>
      </c>
      <c r="AZ76" s="6">
        <v>-1317.1805390318907</v>
      </c>
      <c r="BA76" s="6">
        <v>1581.5458579881656</v>
      </c>
      <c r="BB76" s="6">
        <v>-790.49319753628231</v>
      </c>
      <c r="BC76" s="6">
        <v>-788.74209345031613</v>
      </c>
      <c r="BD76" s="6">
        <v>-816.49588685235949</v>
      </c>
      <c r="BE76" s="6">
        <v>1227.1796741355618</v>
      </c>
      <c r="BF76" s="6">
        <v>86.983818059108799</v>
      </c>
      <c r="BG76" s="6">
        <v>-557.09644365020824</v>
      </c>
      <c r="BH76" s="6">
        <f>AVERAGE(AZ76:BG76)</f>
        <v>-171.78735129227758</v>
      </c>
      <c r="BI76" s="6">
        <f>STDEV(AZ76:BG76)/SQRT(8)</f>
        <v>371.71697240482644</v>
      </c>
    </row>
    <row r="77" spans="2:61" x14ac:dyDescent="0.2">
      <c r="C77" s="25">
        <v>4</v>
      </c>
      <c r="D77" s="6">
        <v>212660.72272059988</v>
      </c>
      <c r="E77" s="6">
        <v>121908.51516272189</v>
      </c>
      <c r="F77" s="7">
        <v>132489.21745183796</v>
      </c>
      <c r="G77" s="7">
        <v>113246.61633680201</v>
      </c>
      <c r="H77" s="6">
        <v>77890.224222306759</v>
      </c>
      <c r="I77" s="6">
        <v>111250.33106804889</v>
      </c>
      <c r="J77" s="6">
        <v>197767.95944312777</v>
      </c>
      <c r="K77" s="6">
        <v>140445.35652064727</v>
      </c>
      <c r="M77" s="27"/>
      <c r="Z77" s="25">
        <v>4</v>
      </c>
      <c r="AA77" s="6">
        <f>D77/D$70</f>
        <v>1.0117477305298046</v>
      </c>
      <c r="AB77" s="6">
        <f>E77/E$70</f>
        <v>1.2191138936800008</v>
      </c>
      <c r="AC77" s="6">
        <f>F77/F$70</f>
        <v>0.95458766900995151</v>
      </c>
      <c r="AD77" s="6">
        <f>G77/G$70</f>
        <v>0.92102899537774896</v>
      </c>
      <c r="AE77" s="6">
        <f>H77/H$70</f>
        <v>0.58603878436276324</v>
      </c>
      <c r="AF77" s="6">
        <f>I77/I$70</f>
        <v>1.0622813547481462</v>
      </c>
      <c r="AG77" s="6">
        <f>J77/J$70</f>
        <v>0.87344638799505903</v>
      </c>
      <c r="AH77" s="6">
        <f>K77/K$70</f>
        <v>1.0964862736077658</v>
      </c>
      <c r="AI77" s="6">
        <f>AVERAGE(AA77:AH77)</f>
        <v>0.96559138616390494</v>
      </c>
      <c r="AJ77" s="6">
        <f>STDEV(AA77:AH77)/SQRT(8)</f>
        <v>6.6486338313592505E-2</v>
      </c>
      <c r="AY77" s="25">
        <v>4</v>
      </c>
      <c r="AZ77" s="6">
        <v>-223.94656328460184</v>
      </c>
      <c r="BA77" s="6">
        <v>1954.1882396449703</v>
      </c>
      <c r="BB77" s="6">
        <v>244.21525749481683</v>
      </c>
      <c r="BC77" s="6">
        <v>-368.50472692647753</v>
      </c>
      <c r="BD77" s="6">
        <v>980.20178695600816</v>
      </c>
      <c r="BE77" s="6">
        <v>990.61792098613103</v>
      </c>
      <c r="BF77" s="6">
        <v>-1189.2706355060975</v>
      </c>
      <c r="BG77" s="6">
        <v>17.298555352013828</v>
      </c>
      <c r="BH77" s="6">
        <f>AVERAGE(AZ77:BG77)</f>
        <v>300.59997933959539</v>
      </c>
      <c r="BI77" s="6">
        <f>STDEV(AZ77:BG77)/SQRT(8)</f>
        <v>345.85146164748676</v>
      </c>
    </row>
    <row r="78" spans="2:61" x14ac:dyDescent="0.2">
      <c r="C78" s="25">
        <v>4.5</v>
      </c>
      <c r="D78" s="6">
        <v>217230.61635284225</v>
      </c>
      <c r="E78" s="6">
        <v>114330.15902366863</v>
      </c>
      <c r="F78" s="7">
        <v>128550.90119402534</v>
      </c>
      <c r="G78" s="7">
        <v>105962.64367816091</v>
      </c>
      <c r="H78" s="6">
        <v>122011.70311864495</v>
      </c>
      <c r="I78" s="6">
        <v>102680.23344581858</v>
      </c>
      <c r="J78" s="6">
        <v>201739.9902688619</v>
      </c>
      <c r="K78" s="6">
        <v>153135.72471193364</v>
      </c>
      <c r="M78" s="27"/>
      <c r="Z78" s="25">
        <v>4.5</v>
      </c>
      <c r="AA78" s="6">
        <f>D78/D$70</f>
        <v>1.0334893076862897</v>
      </c>
      <c r="AB78" s="6">
        <f>E78/E$70</f>
        <v>1.1433285455601996</v>
      </c>
      <c r="AC78" s="6">
        <f>F78/F$70</f>
        <v>0.9262120154384752</v>
      </c>
      <c r="AD78" s="6">
        <f>G78/G$70</f>
        <v>0.86178881463632184</v>
      </c>
      <c r="AE78" s="6">
        <f>H78/H$70</f>
        <v>0.91800467757805404</v>
      </c>
      <c r="AF78" s="6">
        <f>I78/I$70</f>
        <v>0.98044919456429835</v>
      </c>
      <c r="AG78" s="6">
        <f>J78/J$70</f>
        <v>0.89098894639284731</v>
      </c>
      <c r="AH78" s="6">
        <f>K78/K$70</f>
        <v>1.1955626323674693</v>
      </c>
      <c r="AI78" s="6">
        <f>AVERAGE(AA78:AH78)</f>
        <v>0.99372801677799427</v>
      </c>
      <c r="AJ78" s="6">
        <f>STDEV(AA78:AH78)/SQRT(8)</f>
        <v>4.2914059013750679E-2</v>
      </c>
      <c r="AY78" s="25">
        <v>4.5</v>
      </c>
      <c r="AZ78" s="6">
        <v>-952.82147974073462</v>
      </c>
      <c r="BA78" s="6">
        <v>2661.6124260355027</v>
      </c>
      <c r="BB78" s="6">
        <v>-825.30001967342128</v>
      </c>
      <c r="BC78" s="6">
        <v>-1128.8937631775827</v>
      </c>
      <c r="BD78" s="6">
        <v>-251.97129324709059</v>
      </c>
      <c r="BE78" s="6">
        <v>1562.3607566735529</v>
      </c>
      <c r="BF78" s="6">
        <v>-157.80139061102128</v>
      </c>
      <c r="BG78" s="6">
        <v>-464.59457702061252</v>
      </c>
      <c r="BH78" s="6">
        <f>AVERAGE(AZ78:BG78)</f>
        <v>55.323832404824117</v>
      </c>
      <c r="BI78" s="6">
        <f>STDEV(AZ78:BG78)/SQRT(8)</f>
        <v>475.62543382241068</v>
      </c>
    </row>
    <row r="79" spans="2:61" x14ac:dyDescent="0.2">
      <c r="C79" s="25">
        <v>5</v>
      </c>
      <c r="D79" s="6">
        <v>216184.9117325969</v>
      </c>
      <c r="E79" s="6">
        <v>113786.15014792899</v>
      </c>
      <c r="F79" s="7">
        <v>131961.36442742779</v>
      </c>
      <c r="G79" s="7">
        <v>107991.52383867236</v>
      </c>
      <c r="H79" s="6">
        <v>113120.5145698579</v>
      </c>
      <c r="I79" s="6">
        <v>101512.31884735348</v>
      </c>
      <c r="J79" s="6">
        <v>187773.70395366719</v>
      </c>
      <c r="K79" s="6">
        <v>140895.13017078821</v>
      </c>
      <c r="M79" s="27"/>
      <c r="Z79" s="25">
        <v>5</v>
      </c>
      <c r="AA79" s="6">
        <f>D79/D$70</f>
        <v>1.0285142974314445</v>
      </c>
      <c r="AB79" s="6">
        <f>E79/E$70</f>
        <v>1.1378883285432488</v>
      </c>
      <c r="AC79" s="6">
        <f>F79/F$70</f>
        <v>0.95078447658537002</v>
      </c>
      <c r="AD79" s="6">
        <f>G79/G$70</f>
        <v>0.87828959423065622</v>
      </c>
      <c r="AE79" s="6">
        <f>H79/H$70</f>
        <v>0.85110820397438669</v>
      </c>
      <c r="AF79" s="6">
        <f>I79/I$70</f>
        <v>0.96929728256568359</v>
      </c>
      <c r="AG79" s="6">
        <f>J79/J$70</f>
        <v>0.82930654662465009</v>
      </c>
      <c r="AH79" s="6">
        <f>K79/K$70</f>
        <v>1.0999977505681129</v>
      </c>
      <c r="AI79" s="6">
        <f>AVERAGE(AA79:AH79)</f>
        <v>0.96814831006544411</v>
      </c>
      <c r="AJ79" s="6">
        <f>STDEV(AA79:AH79)/SQRT(8)</f>
        <v>4.0353977197321179E-2</v>
      </c>
      <c r="AY79" s="25">
        <v>5</v>
      </c>
      <c r="AZ79" s="6">
        <v>206.16960434016514</v>
      </c>
      <c r="BA79" s="6">
        <v>1725.8228550295858</v>
      </c>
      <c r="BB79" s="6">
        <v>-140.13529260430695</v>
      </c>
      <c r="BC79" s="6">
        <v>-242.12745698156837</v>
      </c>
      <c r="BD79" s="6">
        <v>-60.024403363990601</v>
      </c>
      <c r="BE79" s="6">
        <v>672.44984124313328</v>
      </c>
      <c r="BF79" s="6">
        <v>864.56453157126475</v>
      </c>
      <c r="BG79" s="6">
        <v>-923.99846633676464</v>
      </c>
      <c r="BH79" s="6">
        <f>AVERAGE(AZ79:BG79)</f>
        <v>262.8401516121898</v>
      </c>
      <c r="BI79" s="6">
        <f>STDEV(AZ79:BG79)/SQRT(8)</f>
        <v>286.71760587318965</v>
      </c>
    </row>
    <row r="80" spans="2:61" x14ac:dyDescent="0.2">
      <c r="C80" s="25">
        <v>5.5</v>
      </c>
      <c r="D80" s="6">
        <v>232531.09007841852</v>
      </c>
      <c r="E80" s="6">
        <v>115782.82174556212</v>
      </c>
      <c r="F80" s="7">
        <v>121097.36073487795</v>
      </c>
      <c r="G80" s="7">
        <v>119477.61511256205</v>
      </c>
      <c r="H80" s="6">
        <v>107308.05311011689</v>
      </c>
      <c r="I80" s="6">
        <v>98023.344581857164</v>
      </c>
      <c r="J80" s="6">
        <v>184869.96374366296</v>
      </c>
      <c r="K80" s="6">
        <v>127409.68988163439</v>
      </c>
      <c r="M80" s="27"/>
      <c r="Z80" s="25">
        <v>5.5</v>
      </c>
      <c r="AA80" s="6">
        <f>D80/D$70</f>
        <v>1.1062823433246625</v>
      </c>
      <c r="AB80" s="6">
        <f>E80/E$70</f>
        <v>1.157855515269637</v>
      </c>
      <c r="AC80" s="6">
        <f>F80/F$70</f>
        <v>0.87250909568687118</v>
      </c>
      <c r="AD80" s="6">
        <f>G80/G$70</f>
        <v>0.97170539285677249</v>
      </c>
      <c r="AE80" s="6">
        <f>H80/H$70</f>
        <v>0.80737578592022852</v>
      </c>
      <c r="AF80" s="6">
        <f>I80/I$70</f>
        <v>0.93598257443087529</v>
      </c>
      <c r="AG80" s="6">
        <f>J80/J$70</f>
        <v>0.8164821163921403</v>
      </c>
      <c r="AH80" s="6">
        <f>K80/K$70</f>
        <v>0.99471409764477492</v>
      </c>
      <c r="AI80" s="6">
        <f>AVERAGE(AA80:AH80)</f>
        <v>0.95786336519074533</v>
      </c>
      <c r="AJ80" s="6">
        <f>STDEV(AA80:AH80)/SQRT(8)</f>
        <v>4.511372944514188E-2</v>
      </c>
      <c r="AY80" s="25">
        <v>5.5</v>
      </c>
      <c r="AZ80" s="6">
        <v>252.56217525690349</v>
      </c>
      <c r="BA80" s="6">
        <v>2646.6346153846152</v>
      </c>
      <c r="BB80" s="6">
        <v>-248.03644122943749</v>
      </c>
      <c r="BC80" s="6">
        <v>-565.53084404543279</v>
      </c>
      <c r="BD80" s="6">
        <v>-51.857148480037779</v>
      </c>
      <c r="BE80" s="6">
        <v>1365.6206474288865</v>
      </c>
      <c r="BF80" s="6">
        <v>-698.09928899910528</v>
      </c>
      <c r="BG80" s="6">
        <v>-625.59558376738539</v>
      </c>
      <c r="BH80" s="6">
        <f>AVERAGE(AZ80:BG80)</f>
        <v>259.46226644362582</v>
      </c>
      <c r="BI80" s="6">
        <f>STDEV(AZ80:BG80)/SQRT(8)</f>
        <v>415.27885807665973</v>
      </c>
    </row>
    <row r="81" spans="3:61" x14ac:dyDescent="0.2">
      <c r="C81" s="25">
        <v>6</v>
      </c>
      <c r="D81" s="6">
        <v>218273.16541587695</v>
      </c>
      <c r="E81" s="6">
        <v>99445.913461538454</v>
      </c>
      <c r="F81" s="7">
        <v>131217.06593622785</v>
      </c>
      <c r="G81" s="7">
        <v>106731.70441406514</v>
      </c>
      <c r="H81" s="6">
        <v>149405.10240228812</v>
      </c>
      <c r="I81" s="6">
        <v>93145.722912401732</v>
      </c>
      <c r="J81" s="6">
        <v>173172.75909155115</v>
      </c>
      <c r="K81" s="6">
        <v>136052.27459746946</v>
      </c>
      <c r="M81" s="27"/>
      <c r="Z81" s="25">
        <v>6</v>
      </c>
      <c r="AA81" s="6">
        <f>D81/D$70</f>
        <v>1.0384493051648893</v>
      </c>
      <c r="AB81" s="6">
        <f>E81/E$70</f>
        <v>0.99448258071912754</v>
      </c>
      <c r="AC81" s="6">
        <f>F81/F$70</f>
        <v>0.94542178990469394</v>
      </c>
      <c r="AD81" s="6">
        <f>G81/G$70</f>
        <v>0.86804354665293015</v>
      </c>
      <c r="AE81" s="6">
        <f>H81/H$70</f>
        <v>1.1241100595568172</v>
      </c>
      <c r="AF81" s="6">
        <f>I81/I$70</f>
        <v>0.88940827208737305</v>
      </c>
      <c r="AG81" s="6">
        <f>J81/J$70</f>
        <v>0.76482116392140331</v>
      </c>
      <c r="AH81" s="6">
        <f>K81/K$70</f>
        <v>1.0621885641858759</v>
      </c>
      <c r="AI81" s="6">
        <f>AVERAGE(AA81:AH81)</f>
        <v>0.96086566027413867</v>
      </c>
      <c r="AJ81" s="6">
        <f>STDEV(AA81:AH81)/SQRT(8)</f>
        <v>4.1502677373784942E-2</v>
      </c>
      <c r="AY81" s="25">
        <v>6</v>
      </c>
      <c r="AZ81" s="6">
        <v>-578.44695625927307</v>
      </c>
      <c r="BA81" s="6">
        <v>1889.5155325443786</v>
      </c>
      <c r="BB81" s="6">
        <v>-246.67443514581032</v>
      </c>
      <c r="BC81" s="6">
        <v>-132.62599469496018</v>
      </c>
      <c r="BD81" s="6">
        <v>-146.28898306196615</v>
      </c>
      <c r="BE81" s="6">
        <v>-232.1059667031231</v>
      </c>
      <c r="BF81" s="6">
        <v>126.12810572410652</v>
      </c>
      <c r="BG81" s="6">
        <v>-978.66324656775589</v>
      </c>
      <c r="BH81" s="6">
        <f>AVERAGE(AZ81:BG81)</f>
        <v>-37.395243020550438</v>
      </c>
      <c r="BI81" s="6">
        <f>STDEV(AZ81:BG81)/SQRT(8)</f>
        <v>299.43650120838504</v>
      </c>
    </row>
    <row r="82" spans="3:61" x14ac:dyDescent="0.2">
      <c r="C82" s="25">
        <v>6.5</v>
      </c>
      <c r="D82" s="6">
        <v>220655.92470566096</v>
      </c>
      <c r="E82" s="6">
        <v>97930.103550295855</v>
      </c>
      <c r="F82" s="7">
        <v>112572.18632243224</v>
      </c>
      <c r="G82" s="7">
        <v>111667.13425831462</v>
      </c>
      <c r="H82" s="6">
        <v>128555.54389325494</v>
      </c>
      <c r="I82" s="6">
        <v>89620.72844318561</v>
      </c>
      <c r="J82" s="6">
        <v>169952.85106650132</v>
      </c>
      <c r="K82" s="6">
        <v>121140.02300494853</v>
      </c>
      <c r="M82" s="27"/>
      <c r="Z82" s="25">
        <v>6.5</v>
      </c>
      <c r="AA82" s="6">
        <f>D82/D$70</f>
        <v>1.0497854431832159</v>
      </c>
      <c r="AB82" s="6">
        <f>E82/E$70</f>
        <v>0.97932412422815074</v>
      </c>
      <c r="AC82" s="6">
        <f>F82/F$70</f>
        <v>0.81108503019083844</v>
      </c>
      <c r="AD82" s="6">
        <f>G82/G$70</f>
        <v>0.90818314762508956</v>
      </c>
      <c r="AE82" s="6">
        <f>H82/H$70</f>
        <v>0.96723992540158843</v>
      </c>
      <c r="AF82" s="6">
        <f>I82/I$70</f>
        <v>0.85574962258683185</v>
      </c>
      <c r="AG82" s="6">
        <f>J82/J$70</f>
        <v>0.75060037182709616</v>
      </c>
      <c r="AH82" s="6">
        <f>K82/K$70</f>
        <v>0.94576549698834333</v>
      </c>
      <c r="AI82" s="6">
        <f>AVERAGE(AA82:AH82)</f>
        <v>0.90846664525389453</v>
      </c>
      <c r="AJ82" s="6">
        <f>STDEV(AA82:AH82)/SQRT(8)</f>
        <v>3.4594950050172067E-2</v>
      </c>
      <c r="AY82" s="25">
        <v>6.5</v>
      </c>
      <c r="AZ82" s="6">
        <v>-629.40626525104312</v>
      </c>
      <c r="BA82" s="6">
        <v>774.45451183431942</v>
      </c>
      <c r="BB82" s="6">
        <v>-713.88035533225388</v>
      </c>
      <c r="BC82" s="6">
        <v>-26.652723933891039</v>
      </c>
      <c r="BD82" s="6">
        <v>1248.9011926160142</v>
      </c>
      <c r="BE82" s="6">
        <v>842.2059570437259</v>
      </c>
      <c r="BF82" s="6">
        <v>-646.36730337607696</v>
      </c>
      <c r="BG82" s="6">
        <v>-1129.0922911000446</v>
      </c>
      <c r="BH82" s="6">
        <f>AVERAGE(AZ82:BG82)</f>
        <v>-34.979659687406269</v>
      </c>
      <c r="BI82" s="6">
        <f>STDEV(AZ82:BG82)/SQRT(8)</f>
        <v>312.19797147512588</v>
      </c>
    </row>
    <row r="83" spans="3:61" x14ac:dyDescent="0.2">
      <c r="C83" s="25">
        <v>7</v>
      </c>
      <c r="D83" s="6">
        <v>201126.53392419996</v>
      </c>
      <c r="E83" s="6">
        <v>100797.93823964497</v>
      </c>
      <c r="F83" s="7">
        <v>107667.52674828614</v>
      </c>
      <c r="G83" s="7">
        <v>106905.98857376045</v>
      </c>
      <c r="H83" s="6">
        <v>138483.28500767524</v>
      </c>
      <c r="I83" s="6">
        <v>97469.019820459856</v>
      </c>
      <c r="J83" s="6">
        <v>173473.73377489677</v>
      </c>
      <c r="K83" s="6">
        <v>133063.16719395682</v>
      </c>
      <c r="M83" s="27"/>
      <c r="Z83" s="25">
        <v>7</v>
      </c>
      <c r="AA83" s="6">
        <f>D83/D$70</f>
        <v>0.95687304944639684</v>
      </c>
      <c r="AB83" s="6">
        <f>E83/E$70</f>
        <v>1.0080031472635496</v>
      </c>
      <c r="AC83" s="6">
        <f>F83/F$70</f>
        <v>0.77574685218496831</v>
      </c>
      <c r="AD83" s="6">
        <f>G83/G$70</f>
        <v>0.86946099089724227</v>
      </c>
      <c r="AE83" s="6">
        <f>H83/H$70</f>
        <v>1.0419353238582394</v>
      </c>
      <c r="AF83" s="6">
        <f>I83/I$70</f>
        <v>0.93068956673503855</v>
      </c>
      <c r="AG83" s="6">
        <f>J83/J$70</f>
        <v>0.76615042499476638</v>
      </c>
      <c r="AH83" s="6">
        <f>K83/K$70</f>
        <v>1.0388519774913267</v>
      </c>
      <c r="AI83" s="6">
        <f>AVERAGE(AA83:AH83)</f>
        <v>0.92346391660894089</v>
      </c>
      <c r="AJ83" s="6">
        <f>STDEV(AA83:AH83)/SQRT(8)</f>
        <v>3.8993892007388994E-2</v>
      </c>
      <c r="AY83" s="25">
        <v>7</v>
      </c>
      <c r="AZ83" s="6">
        <v>-1508.2387482825732</v>
      </c>
      <c r="BA83" s="6">
        <v>966.7622041420118</v>
      </c>
      <c r="BB83" s="6">
        <v>-2109.482589022231</v>
      </c>
      <c r="BC83" s="6">
        <v>-600.6427259742909</v>
      </c>
      <c r="BD83" s="6">
        <v>138.71213214552799</v>
      </c>
      <c r="BE83" s="6">
        <v>832.42192246931586</v>
      </c>
      <c r="BF83" s="6">
        <v>-128.67075793009275</v>
      </c>
      <c r="BG83" s="6">
        <v>-546.62538033278702</v>
      </c>
      <c r="BH83" s="6">
        <f>AVERAGE(AZ83:BG83)</f>
        <v>-369.47049284814</v>
      </c>
      <c r="BI83" s="6">
        <f>STDEV(AZ83:BG83)/SQRT(8)</f>
        <v>376.91314320436379</v>
      </c>
    </row>
    <row r="84" spans="3:61" x14ac:dyDescent="0.2">
      <c r="C84" s="25">
        <v>7.5</v>
      </c>
      <c r="D84" s="6">
        <v>206285.30157131067</v>
      </c>
      <c r="E84" s="6">
        <v>119548.58542899408</v>
      </c>
      <c r="F84" s="7">
        <v>114182.60718231209</v>
      </c>
      <c r="G84" s="7">
        <v>107448.47990206079</v>
      </c>
      <c r="H84" s="6">
        <v>129097.86273763758</v>
      </c>
      <c r="I84" s="6">
        <v>89521.704042301935</v>
      </c>
      <c r="J84" s="6">
        <v>199354.0093858396</v>
      </c>
      <c r="K84" s="6">
        <v>121807.99612548236</v>
      </c>
      <c r="M84" s="27"/>
      <c r="Z84" s="25">
        <v>7.5</v>
      </c>
      <c r="AA84" s="6">
        <f>D84/D$70</f>
        <v>0.98141623444324377</v>
      </c>
      <c r="AB84" s="6">
        <f>E84/E$70</f>
        <v>1.1955140399482422</v>
      </c>
      <c r="AC84" s="6">
        <f>F84/F$70</f>
        <v>0.82268814721669392</v>
      </c>
      <c r="AD84" s="6">
        <f>G84/G$70</f>
        <v>0.87387304539624489</v>
      </c>
      <c r="AE84" s="6">
        <f>H84/H$70</f>
        <v>0.97132028181951224</v>
      </c>
      <c r="AF84" s="6">
        <f>I84/I$70</f>
        <v>0.85480408135819952</v>
      </c>
      <c r="AG84" s="6">
        <f>J84/J$70</f>
        <v>0.88045121121082259</v>
      </c>
      <c r="AH84" s="6">
        <f>K84/K$70</f>
        <v>0.95098050285218338</v>
      </c>
      <c r="AI84" s="6">
        <f>AVERAGE(AA84:AH84)</f>
        <v>0.9413809430306429</v>
      </c>
      <c r="AJ84" s="6">
        <f>STDEV(AA84:AH84)/SQRT(8)</f>
        <v>4.1625080926805808E-2</v>
      </c>
      <c r="AY84" s="25">
        <v>7.5</v>
      </c>
      <c r="AZ84" s="6">
        <v>-259.93167532648255</v>
      </c>
      <c r="BA84" s="6">
        <v>799.74112426035492</v>
      </c>
      <c r="BB84" s="6">
        <v>-818.26298824134744</v>
      </c>
      <c r="BC84" s="6">
        <v>-1033.5475753247636</v>
      </c>
      <c r="BD84" s="6">
        <v>-1266.2197089964443</v>
      </c>
      <c r="BE84" s="6">
        <v>-84.940376591853081</v>
      </c>
      <c r="BF84" s="6">
        <v>-649.03551865396378</v>
      </c>
      <c r="BG84" s="6">
        <v>457.26259050070519</v>
      </c>
      <c r="BH84" s="6">
        <f>AVERAGE(AZ84:BG84)</f>
        <v>-356.86676604672431</v>
      </c>
      <c r="BI84" s="6">
        <f>STDEV(AZ84:BG84)/SQRT(8)</f>
        <v>255.8933071669808</v>
      </c>
    </row>
    <row r="85" spans="3:61" x14ac:dyDescent="0.2">
      <c r="C85" s="25">
        <v>8</v>
      </c>
      <c r="D85" s="6">
        <v>199723.33015164314</v>
      </c>
      <c r="E85" s="6">
        <v>110272.60539940828</v>
      </c>
      <c r="F85" s="7">
        <v>109124.00308721379</v>
      </c>
      <c r="G85" s="7">
        <v>106805.92396109636</v>
      </c>
      <c r="H85" s="6">
        <v>140707.50075440505</v>
      </c>
      <c r="I85" s="6">
        <v>83104.748372703165</v>
      </c>
      <c r="J85" s="6">
        <v>191007.45530739406</v>
      </c>
      <c r="K85" s="6">
        <v>145879.59174064052</v>
      </c>
      <c r="M85" s="27"/>
      <c r="Z85" s="25">
        <v>8</v>
      </c>
      <c r="AA85" s="6">
        <f>D85/D$70</f>
        <v>0.95019721286410308</v>
      </c>
      <c r="AB85" s="6">
        <f>E85/E$70</f>
        <v>1.1027520526787566</v>
      </c>
      <c r="AC85" s="6">
        <f>F85/F$70</f>
        <v>0.78624079561738769</v>
      </c>
      <c r="AD85" s="6">
        <f>G85/G$70</f>
        <v>0.86864717047014206</v>
      </c>
      <c r="AE85" s="6">
        <f>H85/H$70</f>
        <v>1.058670115745008</v>
      </c>
      <c r="AF85" s="6">
        <f>I85/I$70</f>
        <v>0.79353134359087873</v>
      </c>
      <c r="AG85" s="6">
        <f>J85/J$70</f>
        <v>0.84358847807370818</v>
      </c>
      <c r="AH85" s="6">
        <f>K85/K$70</f>
        <v>1.1389124845832956</v>
      </c>
      <c r="AI85" s="6">
        <f>AVERAGE(AA85:AH85)</f>
        <v>0.94281745670291006</v>
      </c>
      <c r="AJ85" s="6">
        <f>STDEV(AA85:AH85)/SQRT(8)</f>
        <v>4.9939043250232976E-2</v>
      </c>
      <c r="AY85" s="25">
        <v>8</v>
      </c>
      <c r="AZ85" s="6">
        <v>-714.03791764583661</v>
      </c>
      <c r="BA85" s="6">
        <v>413.87758875739644</v>
      </c>
      <c r="BB85" s="6">
        <v>-1402.412264108113</v>
      </c>
      <c r="BC85" s="6">
        <v>-1005.7896347684145</v>
      </c>
      <c r="BD85" s="6">
        <v>-527.68994607643754</v>
      </c>
      <c r="BE85" s="6">
        <v>625.18111369733685</v>
      </c>
      <c r="BF85" s="6">
        <v>-763.67460329916958</v>
      </c>
      <c r="BG85" s="6">
        <v>-768.50205497420347</v>
      </c>
      <c r="BH85" s="6">
        <f>AVERAGE(AZ85:BG85)</f>
        <v>-517.88096480218019</v>
      </c>
      <c r="BI85" s="6">
        <f>STDEV(AZ85:BG85)/SQRT(8)</f>
        <v>244.84013067357856</v>
      </c>
    </row>
    <row r="86" spans="3:61" x14ac:dyDescent="0.2">
      <c r="C86" s="25">
        <v>8.5</v>
      </c>
      <c r="D86" s="6">
        <v>213174.96094752953</v>
      </c>
      <c r="E86" s="6">
        <v>98011.510724852065</v>
      </c>
      <c r="F86" s="7">
        <v>123198.74695440306</v>
      </c>
      <c r="G86" s="7">
        <v>107298.08542474324</v>
      </c>
      <c r="H86" s="6">
        <v>145130.97128012698</v>
      </c>
      <c r="I86" s="6">
        <v>94167.344382437353</v>
      </c>
      <c r="J86" s="6">
        <v>176460.15726774753</v>
      </c>
      <c r="K86" s="6">
        <v>106898.69302295338</v>
      </c>
      <c r="M86" s="27"/>
      <c r="Z86" s="25">
        <v>8.5</v>
      </c>
      <c r="AA86" s="6">
        <f>D86/D$70</f>
        <v>1.0141942535754884</v>
      </c>
      <c r="AB86" s="6">
        <f>E86/E$70</f>
        <v>0.98013821516687016</v>
      </c>
      <c r="AC86" s="6">
        <f>F86/F$70</f>
        <v>0.8876496287171558</v>
      </c>
      <c r="AD86" s="6">
        <f>G86/G$70</f>
        <v>0.87264989472883614</v>
      </c>
      <c r="AE86" s="6">
        <f>H86/H$70</f>
        <v>1.0919518955247123</v>
      </c>
      <c r="AF86" s="6">
        <f>I86/I$70</f>
        <v>0.89916329419661434</v>
      </c>
      <c r="AG86" s="6">
        <f>J86/J$70</f>
        <v>0.77934002769987087</v>
      </c>
      <c r="AH86" s="6">
        <f>K86/K$70</f>
        <v>0.83458045513271784</v>
      </c>
      <c r="AI86" s="6">
        <f>AVERAGE(AA86:AH86)</f>
        <v>0.91995845809278332</v>
      </c>
      <c r="AJ86" s="6">
        <f>STDEV(AA86:AH86)/SQRT(8)</f>
        <v>3.6070634240253467E-2</v>
      </c>
      <c r="AY86" s="25">
        <v>8.5</v>
      </c>
      <c r="AZ86" s="6">
        <v>164.42217043536888</v>
      </c>
      <c r="BA86" s="6">
        <v>1494.5451183431951</v>
      </c>
      <c r="BB86" s="6">
        <v>-44.492198731821006</v>
      </c>
      <c r="BC86" s="6">
        <v>-514.94592940216273</v>
      </c>
      <c r="BD86" s="6">
        <v>673.22452406880166</v>
      </c>
      <c r="BE86" s="6">
        <v>356.8368278539624</v>
      </c>
      <c r="BF86" s="6">
        <v>-412.91416194497191</v>
      </c>
      <c r="BG86" s="6">
        <v>231.52933579377162</v>
      </c>
      <c r="BH86" s="6">
        <f>AVERAGE(AZ86:BG86)</f>
        <v>243.52571080201801</v>
      </c>
      <c r="BI86" s="6">
        <f>STDEV(AZ86:BG86)/SQRT(8)</f>
        <v>225.91394427751459</v>
      </c>
    </row>
    <row r="87" spans="3:61" x14ac:dyDescent="0.2">
      <c r="C87" s="25">
        <v>9</v>
      </c>
      <c r="D87" s="6">
        <v>206663.1256480162</v>
      </c>
      <c r="E87" s="6">
        <v>102237.05621301774</v>
      </c>
      <c r="F87" s="7">
        <v>130191.8158567775</v>
      </c>
      <c r="G87" s="7">
        <v>111274.31476569407</v>
      </c>
      <c r="H87" s="6">
        <v>159384.04466078011</v>
      </c>
      <c r="I87" s="6">
        <v>97481.857470920542</v>
      </c>
      <c r="J87" s="6">
        <v>205411.3289281622</v>
      </c>
      <c r="K87" s="6">
        <v>135361.28531741671</v>
      </c>
      <c r="M87" s="27"/>
      <c r="Z87" s="25">
        <v>9</v>
      </c>
      <c r="AA87" s="6">
        <f>D87/D$70</f>
        <v>0.98321375796924326</v>
      </c>
      <c r="AB87" s="6">
        <f>E87/E$70</f>
        <v>1.0223946662943699</v>
      </c>
      <c r="AC87" s="6">
        <f>F87/F$70</f>
        <v>0.93803484097165679</v>
      </c>
      <c r="AD87" s="6">
        <f>G87/G$70</f>
        <v>0.90498836658565351</v>
      </c>
      <c r="AE87" s="6">
        <f>H87/H$70</f>
        <v>1.1991906906473366</v>
      </c>
      <c r="AF87" s="6">
        <f>I87/I$70</f>
        <v>0.93081214791382905</v>
      </c>
      <c r="AG87" s="6">
        <f>J87/J$70</f>
        <v>0.90720349145920642</v>
      </c>
      <c r="AH87" s="6">
        <f>K87/K$70</f>
        <v>1.0567938663506609</v>
      </c>
      <c r="AI87" s="6">
        <f>AVERAGE(AA87:AH87)</f>
        <v>0.99282897852399454</v>
      </c>
      <c r="AJ87" s="6">
        <f>STDEV(AA87:AH87)/SQRT(8)</f>
        <v>3.5238834957894774E-2</v>
      </c>
      <c r="AY87" s="25">
        <v>9</v>
      </c>
      <c r="AZ87" s="6">
        <v>-123.36072722853878</v>
      </c>
      <c r="BA87" s="6">
        <v>1935.5584319526627</v>
      </c>
      <c r="BB87" s="6">
        <v>-950.52891236247524</v>
      </c>
      <c r="BC87" s="6">
        <v>-525.91307896347678</v>
      </c>
      <c r="BD87" s="6">
        <v>-1160.6357994725722</v>
      </c>
      <c r="BE87" s="6">
        <v>620.22677771857502</v>
      </c>
      <c r="BF87" s="6">
        <v>-468.94668278059419</v>
      </c>
      <c r="BG87" s="6">
        <v>-43.610745508317436</v>
      </c>
      <c r="BH87" s="6">
        <f>AVERAGE(AZ87:BG87)</f>
        <v>-89.651342080592116</v>
      </c>
      <c r="BI87" s="6">
        <f>STDEV(AZ87:BG87)/SQRT(8)</f>
        <v>349.2585204637013</v>
      </c>
    </row>
    <row r="88" spans="3:61" x14ac:dyDescent="0.2">
      <c r="C88" s="25">
        <v>9.5</v>
      </c>
      <c r="D88" s="6">
        <v>204653.01610510159</v>
      </c>
      <c r="E88" s="6">
        <v>95577.06176035502</v>
      </c>
      <c r="F88" s="7">
        <v>124342.5293966313</v>
      </c>
      <c r="G88" s="7">
        <v>116502.58450656327</v>
      </c>
      <c r="H88" s="6">
        <v>110538.94042167962</v>
      </c>
      <c r="I88" s="6">
        <v>102252.75838108503</v>
      </c>
      <c r="J88" s="6">
        <v>205350.39944752245</v>
      </c>
      <c r="K88" s="6">
        <v>151357.58344899336</v>
      </c>
      <c r="M88" s="27"/>
      <c r="Z88" s="25">
        <v>9.5</v>
      </c>
      <c r="AA88" s="6">
        <f>D88/D$70</f>
        <v>0.97365052625375559</v>
      </c>
      <c r="AB88" s="6">
        <f>E88/E$70</f>
        <v>0.95579315155821443</v>
      </c>
      <c r="AC88" s="6">
        <f>F88/F$70</f>
        <v>0.8958906058802828</v>
      </c>
      <c r="AD88" s="6">
        <f>G88/G$70</f>
        <v>0.94750961960636537</v>
      </c>
      <c r="AE88" s="6">
        <f>H88/H$70</f>
        <v>0.83168468079614088</v>
      </c>
      <c r="AF88" s="6">
        <f>I88/I$70</f>
        <v>0.97636741982685116</v>
      </c>
      <c r="AG88" s="6">
        <f>J88/J$70</f>
        <v>0.90693439511550611</v>
      </c>
      <c r="AH88" s="6">
        <f>K88/K$70</f>
        <v>1.1816803116154624</v>
      </c>
      <c r="AI88" s="6">
        <f>AVERAGE(AA88:AH88)</f>
        <v>0.95868883883157241</v>
      </c>
      <c r="AJ88" s="6">
        <f>STDEV(AA88:AH88)/SQRT(8)</f>
        <v>3.6141373665138463E-2</v>
      </c>
      <c r="AY88" s="25">
        <v>9.5</v>
      </c>
      <c r="AZ88" s="6">
        <v>-1046.7434061594124</v>
      </c>
      <c r="BA88" s="6">
        <v>-478.36538461538458</v>
      </c>
      <c r="BB88" s="6">
        <v>-96.286263411976577</v>
      </c>
      <c r="BC88" s="6">
        <v>-134.96395293477519</v>
      </c>
      <c r="BD88" s="6">
        <v>-444.86938952229752</v>
      </c>
      <c r="BE88" s="6">
        <v>-215.03064521657302</v>
      </c>
      <c r="BF88" s="6">
        <v>-250.62389151350584</v>
      </c>
      <c r="BG88" s="6">
        <v>-604.84404393810632</v>
      </c>
      <c r="BH88" s="6">
        <f>AVERAGE(AZ88:BG88)</f>
        <v>-408.96587216400394</v>
      </c>
      <c r="BI88" s="6">
        <f>STDEV(AZ88:BG88)/SQRT(8)</f>
        <v>110.74120736558594</v>
      </c>
    </row>
    <row r="89" spans="3:61" x14ac:dyDescent="0.2">
      <c r="C89" s="25">
        <v>10</v>
      </c>
      <c r="D89" s="6">
        <v>205095.38210661861</v>
      </c>
      <c r="E89" s="6">
        <v>104844.25850591715</v>
      </c>
      <c r="F89" s="7">
        <v>122687.91900603822</v>
      </c>
      <c r="G89" s="7">
        <v>121411.44664354212</v>
      </c>
      <c r="H89" s="6">
        <v>125404.49231818836</v>
      </c>
      <c r="I89" s="6">
        <v>90836.877708915621</v>
      </c>
      <c r="J89" s="6">
        <v>179222.19955111199</v>
      </c>
      <c r="K89" s="6">
        <v>138030.74501503393</v>
      </c>
      <c r="M89" s="27"/>
      <c r="Z89" s="25">
        <v>10</v>
      </c>
      <c r="AA89" s="6">
        <f>D89/D$70</f>
        <v>0.97575511233985868</v>
      </c>
      <c r="AB89" s="6">
        <f>E89/E$70</f>
        <v>1.0484673039166512</v>
      </c>
      <c r="AC89" s="6">
        <f>F89/F$70</f>
        <v>0.88396910233264459</v>
      </c>
      <c r="AD89" s="6">
        <f>G89/G$70</f>
        <v>0.98743314676079419</v>
      </c>
      <c r="AE89" s="6">
        <f>H89/H$70</f>
        <v>0.94353170716298262</v>
      </c>
      <c r="AF89" s="6">
        <f>I89/I$70</f>
        <v>0.86736210658731028</v>
      </c>
      <c r="AG89" s="6">
        <f>J89/J$70</f>
        <v>0.79153864603363633</v>
      </c>
      <c r="AH89" s="6">
        <f>K89/K$70</f>
        <v>1.0776348965484523</v>
      </c>
      <c r="AI89" s="6">
        <f>AVERAGE(AA89:AH89)</f>
        <v>0.94696150271029134</v>
      </c>
      <c r="AJ89" s="6">
        <f>STDEV(AA89:AH89)/SQRT(8)</f>
        <v>3.3890085915165326E-2</v>
      </c>
      <c r="AY89" s="25">
        <v>10</v>
      </c>
      <c r="AZ89" s="6">
        <v>-323.885608111154</v>
      </c>
      <c r="BA89" s="6">
        <v>804.91863905325442</v>
      </c>
      <c r="BB89" s="6">
        <v>-109.98199125289426</v>
      </c>
      <c r="BC89" s="6">
        <v>-830.74032510372024</v>
      </c>
      <c r="BD89" s="6">
        <v>1011.132394809693</v>
      </c>
      <c r="BE89" s="6">
        <v>-155.14238263053429</v>
      </c>
      <c r="BF89" s="6">
        <v>-549.96625492442661</v>
      </c>
      <c r="BG89" s="6">
        <v>-168.60205699218145</v>
      </c>
      <c r="BH89" s="6">
        <f>AVERAGE(AZ89:BG89)</f>
        <v>-40.283448143995429</v>
      </c>
      <c r="BI89" s="6">
        <f>STDEV(AZ89:BG89)/SQRT(8)</f>
        <v>224.37957289947155</v>
      </c>
    </row>
    <row r="90" spans="3:61" x14ac:dyDescent="0.2">
      <c r="C90" s="25">
        <v>10.5</v>
      </c>
      <c r="D90" s="6">
        <v>190741.88913998325</v>
      </c>
      <c r="E90" s="6">
        <v>92050.064718934911</v>
      </c>
      <c r="F90" s="7">
        <v>118924.96103149261</v>
      </c>
      <c r="G90" s="7">
        <v>120409.27021696251</v>
      </c>
      <c r="H90" s="6">
        <v>127443.9444233065</v>
      </c>
      <c r="I90" s="6">
        <v>101137.97046717207</v>
      </c>
      <c r="J90" s="6">
        <v>192615.32183384863</v>
      </c>
      <c r="K90" s="6">
        <v>128905.54966355824</v>
      </c>
      <c r="M90" s="27"/>
      <c r="Z90" s="25">
        <v>10.5</v>
      </c>
      <c r="AA90" s="6">
        <f>D90/D$70</f>
        <v>0.90746740152807692</v>
      </c>
      <c r="AB90" s="6">
        <f>E90/E$70</f>
        <v>0.92052234959311641</v>
      </c>
      <c r="AC90" s="6">
        <f>F90/F$70</f>
        <v>0.85685690897389311</v>
      </c>
      <c r="AD90" s="6">
        <f>G90/G$70</f>
        <v>0.97928249663789146</v>
      </c>
      <c r="AE90" s="6">
        <f>H90/H$70</f>
        <v>0.95887635463810461</v>
      </c>
      <c r="AF90" s="6">
        <f>I90/I$70</f>
        <v>0.96572279158997909</v>
      </c>
      <c r="AG90" s="6">
        <f>J90/J$70</f>
        <v>0.85068965469435165</v>
      </c>
      <c r="AH90" s="6">
        <f>K90/K$70</f>
        <v>1.0063925878330944</v>
      </c>
      <c r="AI90" s="6">
        <f>AVERAGE(AA90:AH90)</f>
        <v>0.93072631818606344</v>
      </c>
      <c r="AJ90" s="6">
        <f>STDEV(AA90:AH90)/SQRT(8)</f>
        <v>2.0092606951711823E-2</v>
      </c>
      <c r="AY90" s="25">
        <v>10.5</v>
      </c>
      <c r="AZ90" s="6">
        <v>-1172.1621054818495</v>
      </c>
      <c r="BA90" s="6">
        <v>1604.7059911242602</v>
      </c>
      <c r="BB90" s="6">
        <v>-1337.9439761497601</v>
      </c>
      <c r="BC90" s="6">
        <v>-203.0197918792083</v>
      </c>
      <c r="BD90" s="6">
        <v>641.34270982300995</v>
      </c>
      <c r="BE90" s="6">
        <v>379.05344139394447</v>
      </c>
      <c r="BF90" s="6">
        <v>-444.39910222403586</v>
      </c>
      <c r="BG90" s="6">
        <v>-643.55558744458972</v>
      </c>
      <c r="BH90" s="6">
        <f>AVERAGE(AZ90:BG90)</f>
        <v>-146.99730260477861</v>
      </c>
      <c r="BI90" s="6">
        <f>STDEV(AZ90:BG90)/SQRT(8)</f>
        <v>347.80297999338416</v>
      </c>
    </row>
    <row r="91" spans="3:61" x14ac:dyDescent="0.2">
      <c r="C91" s="25">
        <v>11</v>
      </c>
      <c r="D91" s="6">
        <v>218147.98191336525</v>
      </c>
      <c r="E91" s="6">
        <v>105092.59430473372</v>
      </c>
      <c r="F91" s="7">
        <v>118025.73434828009</v>
      </c>
      <c r="G91" s="7">
        <v>122014.7673944093</v>
      </c>
      <c r="H91" s="6">
        <v>148769.56533147901</v>
      </c>
      <c r="I91" s="6">
        <v>92040.687873717397</v>
      </c>
      <c r="J91" s="6">
        <v>198889.89688132718</v>
      </c>
      <c r="K91" s="6">
        <v>125468.80990872013</v>
      </c>
      <c r="M91" s="27"/>
      <c r="Z91" s="25">
        <v>11</v>
      </c>
      <c r="AA91" s="6">
        <f>D91/D$70</f>
        <v>1.03785373620911</v>
      </c>
      <c r="AB91" s="6">
        <f>E91/E$70</f>
        <v>1.0509507204543007</v>
      </c>
      <c r="AC91" s="6">
        <f>F91/F$70</f>
        <v>0.85037796132857679</v>
      </c>
      <c r="AD91" s="6">
        <f>G91/G$70</f>
        <v>0.99233992387287262</v>
      </c>
      <c r="AE91" s="6">
        <f>H91/H$70</f>
        <v>1.1193283378951688</v>
      </c>
      <c r="AF91" s="6">
        <f>I91/I$70</f>
        <v>0.87885676984312577</v>
      </c>
      <c r="AG91" s="6">
        <f>J91/J$70</f>
        <v>0.87840144848974699</v>
      </c>
      <c r="AH91" s="6">
        <f>K91/K$70</f>
        <v>0.97956124174591974</v>
      </c>
      <c r="AI91" s="6">
        <f>AVERAGE(AA91:AH91)</f>
        <v>0.97345876747985272</v>
      </c>
      <c r="AJ91" s="6">
        <f>STDEV(AA91:AH91)/SQRT(8)</f>
        <v>3.4058170117667957E-2</v>
      </c>
      <c r="AY91" s="25">
        <v>11</v>
      </c>
      <c r="AZ91" s="6">
        <v>-670.21291191291436</v>
      </c>
      <c r="BA91" s="6">
        <v>1192.8161982248521</v>
      </c>
      <c r="BB91" s="6">
        <v>-313.14789872728096</v>
      </c>
      <c r="BC91" s="6">
        <v>-856.1603074202543</v>
      </c>
      <c r="BD91" s="6">
        <v>304.61564701714792</v>
      </c>
      <c r="BE91" s="6">
        <v>727.10333373840479</v>
      </c>
      <c r="BF91" s="6">
        <v>416.71244486996369</v>
      </c>
      <c r="BG91" s="6">
        <v>179.94757741748151</v>
      </c>
      <c r="BH91" s="6">
        <f>AVERAGE(AZ91:BG91)</f>
        <v>122.70926040092503</v>
      </c>
      <c r="BI91" s="6">
        <f>STDEV(AZ91:BG91)/SQRT(8)</f>
        <v>246.76867965499872</v>
      </c>
    </row>
    <row r="92" spans="3:61" x14ac:dyDescent="0.2">
      <c r="C92" s="25">
        <v>11.5</v>
      </c>
      <c r="D92" s="6">
        <v>215360.62530992078</v>
      </c>
      <c r="E92" s="6">
        <v>94684.264053254432</v>
      </c>
      <c r="F92" s="7">
        <v>114703.30967478322</v>
      </c>
      <c r="G92" s="7">
        <v>118948.17384207304</v>
      </c>
      <c r="H92" s="6">
        <v>129459.22276597697</v>
      </c>
      <c r="I92" s="6">
        <v>93991.262919443747</v>
      </c>
      <c r="J92" s="6">
        <v>196001.224239951</v>
      </c>
      <c r="K92" s="6">
        <v>123548.9393283721</v>
      </c>
      <c r="M92" s="27"/>
      <c r="Z92" s="25">
        <v>11.5</v>
      </c>
      <c r="AA92" s="6">
        <f>D92/D$70</f>
        <v>1.0245926991843401</v>
      </c>
      <c r="AB92" s="6">
        <f>E92/E$70</f>
        <v>0.94686496399462083</v>
      </c>
      <c r="AC92" s="6">
        <f>F92/F$70</f>
        <v>0.82643981990444593</v>
      </c>
      <c r="AD92" s="6">
        <f>G92/G$70</f>
        <v>0.96739947381703917</v>
      </c>
      <c r="AE92" s="6">
        <f>H92/H$70</f>
        <v>0.97403912097859457</v>
      </c>
      <c r="AF92" s="6">
        <f>I92/I$70</f>
        <v>0.89748196836810534</v>
      </c>
      <c r="AG92" s="6">
        <f>J92/J$70</f>
        <v>0.86564356449370095</v>
      </c>
      <c r="AH92" s="6">
        <f>K92/K$70</f>
        <v>0.96457241056910892</v>
      </c>
      <c r="AI92" s="6">
        <f>AVERAGE(AA92:AH92)</f>
        <v>0.93337925266374455</v>
      </c>
      <c r="AJ92" s="6">
        <f>STDEV(AA92:AH92)/SQRT(8)</f>
        <v>2.2989963425694114E-2</v>
      </c>
      <c r="AY92" s="25">
        <v>11.5</v>
      </c>
      <c r="AZ92" s="6">
        <v>-1115.3032764875707</v>
      </c>
      <c r="BA92" s="6">
        <v>1239.4600591715975</v>
      </c>
      <c r="BB92" s="6">
        <v>-147.58849256193344</v>
      </c>
      <c r="BC92" s="6">
        <v>-265.97463102768137</v>
      </c>
      <c r="BD92" s="6">
        <v>123.29602854931184</v>
      </c>
      <c r="BE92" s="6">
        <v>53.812190159255415</v>
      </c>
      <c r="BF92" s="6">
        <v>975.21698868362807</v>
      </c>
      <c r="BG92" s="6">
        <v>-158.61306618294989</v>
      </c>
      <c r="BH92" s="6">
        <f>AVERAGE(AZ92:BG92)</f>
        <v>88.03822503795719</v>
      </c>
      <c r="BI92" s="6">
        <f>STDEV(AZ92:BG92)/SQRT(8)</f>
        <v>260.66486468043877</v>
      </c>
    </row>
    <row r="93" spans="3:61" x14ac:dyDescent="0.2">
      <c r="C93" s="25">
        <v>12</v>
      </c>
      <c r="D93" s="6">
        <v>205055.06545331245</v>
      </c>
      <c r="E93" s="6">
        <v>89479.567307692298</v>
      </c>
      <c r="F93" s="7">
        <v>120862.60385296388</v>
      </c>
      <c r="G93" s="7">
        <v>123467.10705298238</v>
      </c>
      <c r="H93" s="6">
        <v>138116.18494076279</v>
      </c>
      <c r="I93" s="6">
        <v>97736.522803967207</v>
      </c>
      <c r="J93" s="6">
        <v>197836.35992654559</v>
      </c>
      <c r="K93" s="6">
        <v>132954.19638512886</v>
      </c>
      <c r="M93" s="27"/>
      <c r="Z93" s="25">
        <v>12</v>
      </c>
      <c r="AA93" s="6">
        <f>D93/D$70</f>
        <v>0.97556330314273365</v>
      </c>
      <c r="AB93" s="6">
        <f>E93/E$70</f>
        <v>0.89481676944121735</v>
      </c>
      <c r="AC93" s="6">
        <f>F93/F$70</f>
        <v>0.87081766728990095</v>
      </c>
      <c r="AD93" s="6">
        <f>G93/G$70</f>
        <v>1.004151728763401</v>
      </c>
      <c r="AE93" s="6">
        <f>H93/H$70</f>
        <v>1.0391732971841494</v>
      </c>
      <c r="AF93" s="6">
        <f>I93/I$70</f>
        <v>0.93324383717173087</v>
      </c>
      <c r="AG93" s="6">
        <f>J93/J$70</f>
        <v>0.87374848018100582</v>
      </c>
      <c r="AH93" s="6">
        <f>K93/K$70</f>
        <v>1.038001219594705</v>
      </c>
      <c r="AI93" s="6">
        <f>AVERAGE(AA93:AH93)</f>
        <v>0.95368953784610566</v>
      </c>
      <c r="AJ93" s="6">
        <f>STDEV(AA93:AH93)/SQRT(8)</f>
        <v>2.4850688505871608E-2</v>
      </c>
      <c r="AY93" s="25">
        <v>12</v>
      </c>
      <c r="AZ93" s="6">
        <v>-450.18629547383335</v>
      </c>
      <c r="BA93" s="6">
        <v>1937.2688609467455</v>
      </c>
      <c r="BB93" s="6">
        <v>764.61508194736609</v>
      </c>
      <c r="BC93" s="6">
        <v>-327.10161191593551</v>
      </c>
      <c r="BD93" s="6">
        <v>181.94282265576823</v>
      </c>
      <c r="BE93" s="6">
        <v>1690.3633491311216</v>
      </c>
      <c r="BF93" s="6">
        <v>683.03172037103877</v>
      </c>
      <c r="BG93" s="6">
        <v>290.7906213354081</v>
      </c>
      <c r="BH93" s="6">
        <f>AVERAGE(AZ93:BG93)</f>
        <v>596.34056862470993</v>
      </c>
      <c r="BI93" s="6">
        <f>STDEV(AZ93:BG93)/SQRT(8)</f>
        <v>306.00701431258017</v>
      </c>
    </row>
    <row r="94" spans="3:61" x14ac:dyDescent="0.2">
      <c r="C94" s="25">
        <v>12.5</v>
      </c>
      <c r="D94" s="6">
        <v>207520.53562153695</v>
      </c>
      <c r="E94" s="6">
        <v>102876.80288461538</v>
      </c>
      <c r="F94" s="7">
        <v>118655.81349596696</v>
      </c>
      <c r="G94" s="7">
        <v>119617.16996531319</v>
      </c>
      <c r="H94" s="6">
        <v>155415.38199136697</v>
      </c>
      <c r="I94" s="6">
        <v>97461.635055510371</v>
      </c>
      <c r="J94" s="6">
        <v>157436.53571484625</v>
      </c>
      <c r="K94" s="6">
        <v>118206.2978849349</v>
      </c>
      <c r="M94" s="27"/>
      <c r="Z94" s="25">
        <v>12.5</v>
      </c>
      <c r="AA94" s="6">
        <f>D94/D$70</f>
        <v>0.9872929437433976</v>
      </c>
      <c r="AB94" s="6">
        <f>E94/E$70</f>
        <v>1.0287922838417511</v>
      </c>
      <c r="AC94" s="6">
        <f>F94/F$70</f>
        <v>0.85491769517598082</v>
      </c>
      <c r="AD94" s="6">
        <f>G94/G$70</f>
        <v>0.97284038540654727</v>
      </c>
      <c r="AE94" s="6">
        <f>H94/H$70</f>
        <v>1.1693308427710394</v>
      </c>
      <c r="AF94" s="6">
        <f>I94/I$70</f>
        <v>0.93061905280452051</v>
      </c>
      <c r="AG94" s="6">
        <f>J94/J$70</f>
        <v>0.69532179957659956</v>
      </c>
      <c r="AH94" s="6">
        <f>K94/K$70</f>
        <v>0.92286129136471118</v>
      </c>
      <c r="AI94" s="6">
        <f>AVERAGE(AA94:AH94)</f>
        <v>0.94524703683556843</v>
      </c>
      <c r="AJ94" s="6">
        <f>STDEV(AA94:AH94)/SQRT(8)</f>
        <v>4.837718715129799E-2</v>
      </c>
      <c r="AY94" s="25">
        <v>12.5</v>
      </c>
      <c r="AZ94" s="6">
        <v>-1506.6315700759096</v>
      </c>
      <c r="BA94" s="6">
        <v>1129.6690088757396</v>
      </c>
      <c r="BB94" s="6">
        <v>-66.284296069855785</v>
      </c>
      <c r="BC94" s="6">
        <v>-524.59532068285375</v>
      </c>
      <c r="BD94" s="6">
        <v>165.60831288786258</v>
      </c>
      <c r="BE94" s="6">
        <v>673.60273703693315</v>
      </c>
      <c r="BF94" s="6">
        <v>-2.5112614380110805</v>
      </c>
      <c r="BG94" s="6">
        <v>-1263.4447780336375</v>
      </c>
      <c r="BH94" s="6">
        <f>AVERAGE(AZ94:BG94)</f>
        <v>-174.32339593746656</v>
      </c>
      <c r="BI94" s="6">
        <f>STDEV(AZ94:BG94)/SQRT(8)</f>
        <v>317.91848739658548</v>
      </c>
    </row>
    <row r="95" spans="3:61" x14ac:dyDescent="0.2">
      <c r="C95" s="25">
        <v>13</v>
      </c>
      <c r="D95" s="6">
        <v>201293.71965716142</v>
      </c>
      <c r="E95" s="6">
        <v>95440.504807692298</v>
      </c>
      <c r="F95" s="7">
        <v>126274.27019174019</v>
      </c>
      <c r="G95" s="7">
        <v>112191.1344623546</v>
      </c>
      <c r="H95" s="6">
        <v>151118.32351513399</v>
      </c>
      <c r="I95" s="6">
        <v>79698.533329594211</v>
      </c>
      <c r="J95" s="6">
        <v>182454.85222795972</v>
      </c>
      <c r="K95" s="6">
        <v>131855.53071698756</v>
      </c>
      <c r="M95" s="27"/>
      <c r="Z95" s="25">
        <v>13</v>
      </c>
      <c r="AA95" s="6">
        <f>D95/D$70</f>
        <v>0.95766844684623997</v>
      </c>
      <c r="AB95" s="6">
        <f>E95/E$70</f>
        <v>0.95442754983591049</v>
      </c>
      <c r="AC95" s="6">
        <f>F95/F$70</f>
        <v>0.90980883996906636</v>
      </c>
      <c r="AD95" s="6">
        <f>G95/G$70</f>
        <v>0.9124448147469516</v>
      </c>
      <c r="AE95" s="6">
        <f>H95/H$70</f>
        <v>1.1370001754647039</v>
      </c>
      <c r="AF95" s="6">
        <f>I95/I$70</f>
        <v>0.76100686752128366</v>
      </c>
      <c r="AG95" s="6">
        <f>J95/J$70</f>
        <v>0.8058157251529523</v>
      </c>
      <c r="AH95" s="6">
        <f>K95/K$70</f>
        <v>1.0294237069289591</v>
      </c>
      <c r="AI95" s="6">
        <f>AVERAGE(AA95:AH95)</f>
        <v>0.9334495158082583</v>
      </c>
      <c r="AJ95" s="6">
        <f>STDEV(AA95:AH95)/SQRT(8)</f>
        <v>4.1981603417069385E-2</v>
      </c>
      <c r="AY95" s="25">
        <v>13</v>
      </c>
      <c r="AZ95" s="6">
        <v>-143.37205587492232</v>
      </c>
      <c r="BA95" s="6">
        <v>1167.8069526627219</v>
      </c>
      <c r="BB95" s="6">
        <v>-20.959760286929281</v>
      </c>
      <c r="BC95" s="6">
        <v>-142.02033598585322</v>
      </c>
      <c r="BD95" s="6">
        <v>-123.8864325168265</v>
      </c>
      <c r="BE95" s="6">
        <v>82.136035471799232</v>
      </c>
      <c r="BF95" s="6">
        <v>-73.893867813476049</v>
      </c>
      <c r="BG95" s="6">
        <v>-177.14483027684415</v>
      </c>
      <c r="BH95" s="6">
        <f>AVERAGE(AZ95:BG95)</f>
        <v>71.083213172458699</v>
      </c>
      <c r="BI95" s="6">
        <f>STDEV(AZ95:BG95)/SQRT(8)</f>
        <v>159.43258192267254</v>
      </c>
    </row>
    <row r="96" spans="3:61" x14ac:dyDescent="0.2">
      <c r="C96" s="25">
        <v>13.5</v>
      </c>
      <c r="D96" s="6">
        <v>197307.40811154598</v>
      </c>
      <c r="E96" s="6">
        <v>98627.311390532544</v>
      </c>
      <c r="F96" s="7">
        <v>145197.49088212595</v>
      </c>
      <c r="G96" s="7">
        <v>123225.4896959804</v>
      </c>
      <c r="H96" s="6">
        <v>154379.12462771748</v>
      </c>
      <c r="I96" s="6">
        <v>98096.662522473678</v>
      </c>
      <c r="J96" s="6">
        <v>195916.84585563384</v>
      </c>
      <c r="K96" s="6">
        <v>134809.74952409352</v>
      </c>
      <c r="Z96" s="25">
        <v>13.5</v>
      </c>
      <c r="AA96" s="6">
        <f>D96/D$70</f>
        <v>0.93870330082461173</v>
      </c>
      <c r="AB96" s="6">
        <f>E96/E$70</f>
        <v>0.98629636700939238</v>
      </c>
      <c r="AC96" s="6">
        <f>F96/F$70</f>
        <v>1.0461510531424723</v>
      </c>
      <c r="AD96" s="6">
        <f>G96/G$70</f>
        <v>1.0021866670354327</v>
      </c>
      <c r="AE96" s="6">
        <f>H96/H$70</f>
        <v>1.1615341389902563</v>
      </c>
      <c r="AF96" s="6">
        <f>I96/I$70</f>
        <v>0.93668265577479337</v>
      </c>
      <c r="AG96" s="6">
        <f>J96/J$70</f>
        <v>0.86527090556950415</v>
      </c>
      <c r="AH96" s="6">
        <f>K96/K$70</f>
        <v>1.0524879110541372</v>
      </c>
      <c r="AI96" s="6">
        <f>AVERAGE(AA96:AH96)</f>
        <v>0.99866412492507506</v>
      </c>
      <c r="AJ96" s="6">
        <f>STDEV(AA96:AH96)/SQRT(8)</f>
        <v>3.1924792604774724E-2</v>
      </c>
      <c r="AY96" s="25">
        <v>13.5</v>
      </c>
      <c r="AZ96" s="6">
        <v>518.17777350939116</v>
      </c>
      <c r="BA96" s="6">
        <v>2084.5506656804732</v>
      </c>
      <c r="BB96" s="6">
        <v>89.40056598919476</v>
      </c>
      <c r="BC96" s="6">
        <v>-518.64415425423374</v>
      </c>
      <c r="BD96" s="6">
        <v>558.6861543709573</v>
      </c>
      <c r="BE96" s="6">
        <v>225.46902605232901</v>
      </c>
      <c r="BF96" s="6">
        <v>-186.71228791612384</v>
      </c>
      <c r="BG96" s="6">
        <v>-194.95909110273524</v>
      </c>
      <c r="BH96" s="6">
        <f>AVERAGE(AZ96:BG96)</f>
        <v>321.99608154115651</v>
      </c>
      <c r="BI96" s="6">
        <f>STDEV(AZ96:BG96)/SQRT(8)</f>
        <v>283.38606670443323</v>
      </c>
    </row>
    <row r="97" spans="3:74" x14ac:dyDescent="0.2">
      <c r="C97" s="25">
        <v>14</v>
      </c>
      <c r="D97" s="6">
        <v>213619.16932406396</v>
      </c>
      <c r="E97" s="6">
        <v>95636.233357988152</v>
      </c>
      <c r="F97" s="7">
        <v>110911.52257146749</v>
      </c>
      <c r="G97" s="7">
        <v>120811.10147588926</v>
      </c>
      <c r="H97" s="6">
        <v>160893.9044070376</v>
      </c>
      <c r="I97" s="6">
        <v>90815.346600982768</v>
      </c>
      <c r="J97" s="6">
        <v>188111.40583554373</v>
      </c>
      <c r="K97" s="6">
        <v>130672.24450717615</v>
      </c>
      <c r="Z97" s="25">
        <v>14</v>
      </c>
      <c r="AA97" s="6">
        <f>D97/D$70</f>
        <v>1.0163076048849897</v>
      </c>
      <c r="AB97" s="6">
        <f>E97/E$70</f>
        <v>0.956384881485279</v>
      </c>
      <c r="AC97" s="6">
        <f>F97/F$70</f>
        <v>0.79911991205117516</v>
      </c>
      <c r="AD97" s="6">
        <f>G97/G$70</f>
        <v>0.98255056991630163</v>
      </c>
      <c r="AE97" s="6">
        <f>H97/H$70</f>
        <v>1.2105507345949518</v>
      </c>
      <c r="AF97" s="6">
        <f>I97/I$70</f>
        <v>0.86715651533841631</v>
      </c>
      <c r="AG97" s="6">
        <f>J97/J$70</f>
        <v>0.83079801414939347</v>
      </c>
      <c r="AH97" s="6">
        <f>K97/K$70</f>
        <v>1.0201855439953429</v>
      </c>
      <c r="AI97" s="6">
        <f>AVERAGE(AA97:AH97)</f>
        <v>0.96038172205198113</v>
      </c>
      <c r="AJ97" s="6">
        <f>STDEV(AA97:AH97)/SQRT(8)</f>
        <v>4.6538082861908504E-2</v>
      </c>
      <c r="AY97" s="25">
        <v>14</v>
      </c>
      <c r="AZ97" s="6">
        <v>942.49241980278737</v>
      </c>
      <c r="BA97" s="6">
        <v>1862.2873520710059</v>
      </c>
      <c r="BB97" s="6">
        <v>-536.40339593516853</v>
      </c>
      <c r="BC97" s="6">
        <v>209.82112494048832</v>
      </c>
      <c r="BD97" s="6">
        <v>627.69781812933775</v>
      </c>
      <c r="BE97" s="6">
        <v>360.51363065581074</v>
      </c>
      <c r="BF97" s="6">
        <v>136.89513913957904</v>
      </c>
      <c r="BG97" s="6">
        <v>-137.26734395985568</v>
      </c>
      <c r="BH97" s="6">
        <f>AVERAGE(AZ97:BG97)</f>
        <v>433.25459310549815</v>
      </c>
      <c r="BI97" s="6">
        <f>STDEV(AZ97:BG97)/SQRT(8)</f>
        <v>258.70696822115389</v>
      </c>
    </row>
    <row r="98" spans="3:74" x14ac:dyDescent="0.2">
      <c r="C98" s="25">
        <v>14.5</v>
      </c>
      <c r="D98" s="6">
        <v>209056.97838737306</v>
      </c>
      <c r="E98" s="6">
        <v>96220.367973372777</v>
      </c>
      <c r="F98" s="7">
        <v>120153.26351791038</v>
      </c>
      <c r="G98" s="7">
        <v>134059.37563762497</v>
      </c>
      <c r="H98" s="6">
        <v>154821.74720214118</v>
      </c>
      <c r="I98" s="6">
        <v>100091.76427331731</v>
      </c>
      <c r="J98" s="6">
        <v>193172.47657463938</v>
      </c>
      <c r="K98" s="6">
        <v>143847.0619362274</v>
      </c>
      <c r="Z98" s="25">
        <v>14.5</v>
      </c>
      <c r="AA98" s="6">
        <f>D98/D$70</f>
        <v>0.99460267382207301</v>
      </c>
      <c r="AB98" s="6">
        <f>E98/E$70</f>
        <v>0.96222636535902062</v>
      </c>
      <c r="AC98" s="6">
        <f>F98/F$70</f>
        <v>0.86570685487816945</v>
      </c>
      <c r="AD98" s="6">
        <f>G98/G$70</f>
        <v>1.0902981127248466</v>
      </c>
      <c r="AE98" s="6">
        <f>H98/H$70</f>
        <v>1.164864389968947</v>
      </c>
      <c r="AF98" s="6">
        <f>I98/I$70</f>
        <v>0.95573302057281118</v>
      </c>
      <c r="AG98" s="6">
        <f>J98/J$70</f>
        <v>0.8531503404255909</v>
      </c>
      <c r="AH98" s="6">
        <f>K98/K$70</f>
        <v>1.1230440992806456</v>
      </c>
      <c r="AI98" s="6">
        <f>AVERAGE(AA98:AH98)</f>
        <v>1.0012032321290132</v>
      </c>
      <c r="AJ98" s="6">
        <f>STDEV(AA98:AH98)/SQRT(8)</f>
        <v>4.085630303797675E-2</v>
      </c>
      <c r="AY98" s="25">
        <v>14.5</v>
      </c>
      <c r="AZ98" s="6">
        <v>-195.9581428075835</v>
      </c>
      <c r="BA98" s="6">
        <v>1767.4741124260354</v>
      </c>
      <c r="BB98" s="6">
        <v>-1400.0287534617655</v>
      </c>
      <c r="BC98" s="6">
        <v>-2097.1485411140579</v>
      </c>
      <c r="BD98" s="6">
        <v>-1759.7646256182838</v>
      </c>
      <c r="BE98" s="6">
        <v>276.19644097952522</v>
      </c>
      <c r="BF98" s="6">
        <v>-946.14913753864971</v>
      </c>
      <c r="BG98" s="6">
        <v>-45.281182804137302</v>
      </c>
      <c r="BH98" s="6">
        <f>AVERAGE(AZ98:BG98)</f>
        <v>-550.08247874236474</v>
      </c>
      <c r="BI98" s="6">
        <f>STDEV(AZ98:BG98)/SQRT(8)</f>
        <v>446.61535795955376</v>
      </c>
    </row>
    <row r="99" spans="3:74" x14ac:dyDescent="0.2">
      <c r="C99" s="25">
        <v>15</v>
      </c>
      <c r="D99" s="6">
        <v>233007.6576161627</v>
      </c>
      <c r="E99" s="6">
        <v>93804.363905325445</v>
      </c>
      <c r="F99" s="7">
        <v>123160.00544802434</v>
      </c>
      <c r="G99" s="7">
        <v>147307.64979936066</v>
      </c>
      <c r="H99" s="6">
        <v>148749.58999724477</v>
      </c>
      <c r="I99" s="6">
        <v>111905.9548625717</v>
      </c>
      <c r="J99" s="6">
        <v>191282.12452717652</v>
      </c>
      <c r="K99" s="6">
        <v>136247.97361381733</v>
      </c>
      <c r="Z99" s="25">
        <v>15</v>
      </c>
      <c r="AA99" s="6">
        <f>D99/D$70</f>
        <v>1.1085496455259736</v>
      </c>
      <c r="AB99" s="6">
        <f>E99/E$70</f>
        <v>0.93806575506356715</v>
      </c>
      <c r="AC99" s="6">
        <f>F99/F$70</f>
        <v>0.88737049532819579</v>
      </c>
      <c r="AD99" s="6">
        <f>G99/G$70</f>
        <v>1.1980456555333914</v>
      </c>
      <c r="AE99" s="6">
        <f>H99/H$70</f>
        <v>1.1191780453429423</v>
      </c>
      <c r="AF99" s="6">
        <f>I99/I$70</f>
        <v>1.0685416231533233</v>
      </c>
      <c r="AG99" s="6">
        <f>J99/J$70</f>
        <v>0.84480156050924504</v>
      </c>
      <c r="AH99" s="6">
        <f>K99/K$70</f>
        <v>1.0637164273384925</v>
      </c>
      <c r="AI99" s="6">
        <f>AVERAGE(AA99:AH99)</f>
        <v>1.0285336509743914</v>
      </c>
      <c r="AJ99" s="6">
        <f>STDEV(AA99:AH99)/SQRT(8)</f>
        <v>4.3927844379794065E-2</v>
      </c>
      <c r="AY99" s="25">
        <v>15</v>
      </c>
      <c r="AZ99" s="6">
        <v>-264.87080835183872</v>
      </c>
      <c r="BA99" s="6">
        <v>209.73557692307691</v>
      </c>
      <c r="BB99" s="6">
        <v>243.38292044371133</v>
      </c>
      <c r="BC99" s="6">
        <v>-514.73338774399781</v>
      </c>
      <c r="BD99" s="6">
        <v>-573.70865532216374</v>
      </c>
      <c r="BE99" s="6">
        <v>157.88440505903139</v>
      </c>
      <c r="BF99" s="6">
        <v>-7.0001412584558871</v>
      </c>
      <c r="BG99" s="6">
        <v>-208.35622243498187</v>
      </c>
      <c r="BH99" s="6">
        <f>AVERAGE(AZ99:BG99)</f>
        <v>-119.70828908570229</v>
      </c>
      <c r="BI99" s="6">
        <f>STDEV(AZ99:BG99)/SQRT(8)</f>
        <v>113.48545312042909</v>
      </c>
    </row>
    <row r="101" spans="3:74" ht="20.25" x14ac:dyDescent="0.3">
      <c r="C101" s="79" t="s">
        <v>175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Z101" s="79" t="s">
        <v>174</v>
      </c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Y101" s="80" t="s">
        <v>173</v>
      </c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</row>
    <row r="102" spans="3:74" x14ac:dyDescent="0.3">
      <c r="C102" s="6" t="s">
        <v>166</v>
      </c>
      <c r="D102" s="9" t="s">
        <v>3</v>
      </c>
      <c r="E102" s="19" t="s">
        <v>4</v>
      </c>
      <c r="F102" s="9" t="s">
        <v>128</v>
      </c>
      <c r="G102" s="19" t="s">
        <v>65</v>
      </c>
      <c r="H102" s="9" t="s">
        <v>7</v>
      </c>
      <c r="I102" s="19" t="s">
        <v>8</v>
      </c>
      <c r="J102" s="9" t="s">
        <v>9</v>
      </c>
      <c r="K102" s="19" t="s">
        <v>10</v>
      </c>
      <c r="L102" s="9" t="s">
        <v>11</v>
      </c>
      <c r="M102" s="19" t="s">
        <v>12</v>
      </c>
      <c r="N102" s="9" t="s">
        <v>50</v>
      </c>
      <c r="O102" s="19" t="s">
        <v>66</v>
      </c>
      <c r="P102" s="9" t="s">
        <v>67</v>
      </c>
      <c r="Q102" s="19" t="s">
        <v>68</v>
      </c>
      <c r="R102" s="9" t="s">
        <v>69</v>
      </c>
      <c r="S102" s="19" t="s">
        <v>70</v>
      </c>
      <c r="T102" s="9" t="s">
        <v>71</v>
      </c>
      <c r="U102" s="19" t="s">
        <v>72</v>
      </c>
      <c r="V102" s="9" t="s">
        <v>73</v>
      </c>
      <c r="W102" s="19" t="s">
        <v>74</v>
      </c>
      <c r="X102" s="9" t="s">
        <v>75</v>
      </c>
      <c r="Z102" s="6" t="s">
        <v>166</v>
      </c>
      <c r="AA102" s="9" t="s">
        <v>3</v>
      </c>
      <c r="AB102" s="19" t="s">
        <v>4</v>
      </c>
      <c r="AC102" s="9" t="s">
        <v>128</v>
      </c>
      <c r="AD102" s="19" t="s">
        <v>65</v>
      </c>
      <c r="AE102" s="9" t="s">
        <v>7</v>
      </c>
      <c r="AF102" s="19" t="s">
        <v>8</v>
      </c>
      <c r="AG102" s="9" t="s">
        <v>9</v>
      </c>
      <c r="AH102" s="19" t="s">
        <v>10</v>
      </c>
      <c r="AI102" s="9" t="s">
        <v>11</v>
      </c>
      <c r="AJ102" s="19" t="s">
        <v>12</v>
      </c>
      <c r="AK102" s="9" t="s">
        <v>50</v>
      </c>
      <c r="AL102" s="19" t="s">
        <v>66</v>
      </c>
      <c r="AM102" s="9" t="s">
        <v>67</v>
      </c>
      <c r="AN102" s="19" t="s">
        <v>68</v>
      </c>
      <c r="AO102" s="9" t="s">
        <v>69</v>
      </c>
      <c r="AP102" s="19" t="s">
        <v>70</v>
      </c>
      <c r="AQ102" s="9" t="s">
        <v>71</v>
      </c>
      <c r="AR102" s="19" t="s">
        <v>72</v>
      </c>
      <c r="AS102" s="9" t="s">
        <v>73</v>
      </c>
      <c r="AT102" s="19" t="s">
        <v>74</v>
      </c>
      <c r="AU102" s="9" t="s">
        <v>75</v>
      </c>
      <c r="AV102" s="3" t="s">
        <v>1</v>
      </c>
      <c r="AW102" s="3" t="s">
        <v>2</v>
      </c>
      <c r="AY102" s="6" t="s">
        <v>166</v>
      </c>
      <c r="AZ102" s="9" t="s">
        <v>3</v>
      </c>
      <c r="BA102" s="19" t="s">
        <v>4</v>
      </c>
      <c r="BB102" s="9" t="s">
        <v>128</v>
      </c>
      <c r="BC102" s="19" t="s">
        <v>65</v>
      </c>
      <c r="BD102" s="9" t="s">
        <v>7</v>
      </c>
      <c r="BE102" s="19" t="s">
        <v>8</v>
      </c>
      <c r="BF102" s="9" t="s">
        <v>9</v>
      </c>
      <c r="BG102" s="19" t="s">
        <v>10</v>
      </c>
      <c r="BH102" s="9" t="s">
        <v>11</v>
      </c>
      <c r="BI102" s="19" t="s">
        <v>12</v>
      </c>
      <c r="BJ102" s="9" t="s">
        <v>50</v>
      </c>
      <c r="BK102" s="19" t="s">
        <v>66</v>
      </c>
      <c r="BL102" s="9" t="s">
        <v>67</v>
      </c>
      <c r="BM102" s="19" t="s">
        <v>68</v>
      </c>
      <c r="BN102" s="9" t="s">
        <v>69</v>
      </c>
      <c r="BO102" s="19" t="s">
        <v>70</v>
      </c>
      <c r="BP102" s="9" t="s">
        <v>71</v>
      </c>
      <c r="BQ102" s="19" t="s">
        <v>72</v>
      </c>
      <c r="BR102" s="9" t="s">
        <v>73</v>
      </c>
      <c r="BS102" s="19" t="s">
        <v>74</v>
      </c>
      <c r="BT102" s="9" t="s">
        <v>75</v>
      </c>
      <c r="BU102" s="3" t="s">
        <v>1</v>
      </c>
      <c r="BV102" s="3" t="s">
        <v>2</v>
      </c>
    </row>
    <row r="103" spans="3:74" x14ac:dyDescent="0.3">
      <c r="C103" s="6">
        <v>0</v>
      </c>
      <c r="D103" s="6">
        <v>410626.09691102273</v>
      </c>
      <c r="E103" s="6">
        <v>266630.34694888303</v>
      </c>
      <c r="F103" s="6">
        <v>213956.82336346616</v>
      </c>
      <c r="G103" s="6">
        <v>171665.62465111085</v>
      </c>
      <c r="H103" s="6">
        <v>169299.83273682129</v>
      </c>
      <c r="I103" s="6">
        <v>390417.68312220962</v>
      </c>
      <c r="J103" s="6">
        <v>25412.807088199756</v>
      </c>
      <c r="K103" s="6">
        <v>54198.885505830985</v>
      </c>
      <c r="L103" s="6">
        <v>87062.838455872217</v>
      </c>
      <c r="M103" s="6">
        <v>163579.56480755369</v>
      </c>
      <c r="N103" s="6">
        <v>201868.75117741717</v>
      </c>
      <c r="O103" s="6">
        <v>15679.208376915902</v>
      </c>
      <c r="P103" s="6">
        <v>74011.261691162435</v>
      </c>
      <c r="Q103" s="6">
        <v>51613.626720009699</v>
      </c>
      <c r="R103" s="6">
        <v>72892.483491981809</v>
      </c>
      <c r="S103" s="6">
        <v>59356.862861997513</v>
      </c>
      <c r="T103" s="6">
        <v>132497.16901385985</v>
      </c>
      <c r="U103" s="6">
        <v>90809.78747336485</v>
      </c>
      <c r="V103" s="6">
        <v>38344.577780235581</v>
      </c>
      <c r="W103" s="6">
        <v>134018.65521495056</v>
      </c>
      <c r="X103" s="6">
        <v>25449.051454847748</v>
      </c>
      <c r="Z103" s="6">
        <v>0</v>
      </c>
      <c r="AA103" s="6">
        <f>D103/D$103</f>
        <v>1</v>
      </c>
      <c r="AB103" s="6">
        <f>E103/E$103</f>
        <v>1</v>
      </c>
      <c r="AC103" s="6">
        <f>F103/F$103</f>
        <v>1</v>
      </c>
      <c r="AD103" s="6">
        <f>G103/G$103</f>
        <v>1</v>
      </c>
      <c r="AE103" s="6">
        <f>H103/H$103</f>
        <v>1</v>
      </c>
      <c r="AF103" s="6">
        <f>I103/I$103</f>
        <v>1</v>
      </c>
      <c r="AG103" s="6">
        <f>J103/J$103</f>
        <v>1</v>
      </c>
      <c r="AH103" s="6">
        <f>K103/K$103</f>
        <v>1</v>
      </c>
      <c r="AI103" s="6">
        <f>L103/L$103</f>
        <v>1</v>
      </c>
      <c r="AJ103" s="6">
        <f>M103/M$103</f>
        <v>1</v>
      </c>
      <c r="AK103" s="6">
        <f>N103/N$103</f>
        <v>1</v>
      </c>
      <c r="AL103" s="6">
        <f>O103/O$103</f>
        <v>1</v>
      </c>
      <c r="AM103" s="6">
        <f>P103/P$103</f>
        <v>1</v>
      </c>
      <c r="AN103" s="6">
        <f>Q103/Q$103</f>
        <v>1</v>
      </c>
      <c r="AO103" s="6">
        <f>R103/R$103</f>
        <v>1</v>
      </c>
      <c r="AP103" s="6">
        <f>S103/S$103</f>
        <v>1</v>
      </c>
      <c r="AQ103" s="6">
        <f>T103/T$103</f>
        <v>1</v>
      </c>
      <c r="AR103" s="6">
        <f>U103/U$103</f>
        <v>1</v>
      </c>
      <c r="AS103" s="6">
        <f>V103/V$103</f>
        <v>1</v>
      </c>
      <c r="AT103" s="6">
        <f>W103/W$103</f>
        <v>1</v>
      </c>
      <c r="AU103" s="6">
        <f>X103/X$103</f>
        <v>1</v>
      </c>
      <c r="AV103" s="6">
        <f>AVERAGE(AA103:AU103)</f>
        <v>1</v>
      </c>
      <c r="AW103" s="6">
        <f>STDEV(AA103:AU103)/SQRT(21)</f>
        <v>0</v>
      </c>
      <c r="AY103" s="6">
        <v>0</v>
      </c>
      <c r="AZ103" s="6">
        <v>1255.8509229002914</v>
      </c>
      <c r="BA103" s="6">
        <v>-470.57060188202166</v>
      </c>
      <c r="BB103" s="6">
        <v>5.8107041153979218</v>
      </c>
      <c r="BC103" s="6">
        <v>-150.21770682148039</v>
      </c>
      <c r="BD103" s="6">
        <v>707.10958435999351</v>
      </c>
      <c r="BE103" s="6">
        <v>2973.5757161472238</v>
      </c>
      <c r="BF103" s="6">
        <v>-265.37853855924425</v>
      </c>
      <c r="BG103" s="6">
        <v>3007.0782171721598</v>
      </c>
      <c r="BH103" s="6">
        <v>-377.60350310957597</v>
      </c>
      <c r="BI103" s="6">
        <v>-488.54193895899181</v>
      </c>
      <c r="BJ103" s="6">
        <v>288.27712372016168</v>
      </c>
      <c r="BK103" s="6">
        <v>284.66183073222487</v>
      </c>
      <c r="BL103" s="6">
        <v>554.09747407266013</v>
      </c>
      <c r="BM103" s="6">
        <v>-2143.1402446132397</v>
      </c>
      <c r="BN103" s="6">
        <v>-270.19552354000513</v>
      </c>
      <c r="BO103" s="6">
        <v>1736.2467023385448</v>
      </c>
      <c r="BP103" s="6">
        <v>1281.3601492846774</v>
      </c>
      <c r="BQ103" s="6">
        <v>770.71996071069282</v>
      </c>
      <c r="BR103" s="6">
        <v>-127.29461113233249</v>
      </c>
      <c r="BS103" s="6">
        <v>1723.6889572612713</v>
      </c>
      <c r="BT103" s="6">
        <v>-705.51990695850475</v>
      </c>
      <c r="BU103" s="6">
        <f>AVERAGE(AZ103:BT103)</f>
        <v>456.66736986856677</v>
      </c>
      <c r="BV103" s="6">
        <f>STDEV(AZ103:BT103)/SQRT(21)</f>
        <v>267.9322818721817</v>
      </c>
    </row>
    <row r="104" spans="3:74" x14ac:dyDescent="0.2">
      <c r="C104" s="25">
        <v>1</v>
      </c>
      <c r="D104" s="6">
        <v>484583.56046740385</v>
      </c>
      <c r="E104" s="6">
        <v>318000.09123374079</v>
      </c>
      <c r="F104" s="6">
        <v>153834.00015968346</v>
      </c>
      <c r="G104" s="6">
        <v>201737.52372446129</v>
      </c>
      <c r="H104" s="6">
        <v>211305.51608784014</v>
      </c>
      <c r="I104" s="6">
        <v>431325.74284920853</v>
      </c>
      <c r="J104" s="6">
        <v>20782.647446422652</v>
      </c>
      <c r="K104" s="6">
        <v>22594.895200200895</v>
      </c>
      <c r="L104" s="6">
        <v>89923.76496490986</v>
      </c>
      <c r="M104" s="6">
        <v>195939.45802935609</v>
      </c>
      <c r="N104" s="6">
        <v>240242.74654264917</v>
      </c>
      <c r="O104" s="6">
        <v>16812.908999595955</v>
      </c>
      <c r="P104" s="6">
        <v>94988.070242412665</v>
      </c>
      <c r="Q104" s="6">
        <v>56293.545213348814</v>
      </c>
      <c r="R104" s="6">
        <v>79491.61735700196</v>
      </c>
      <c r="S104" s="6">
        <v>56359.431435966981</v>
      </c>
      <c r="T104" s="6">
        <v>145444.42495095613</v>
      </c>
      <c r="U104" s="6">
        <v>103477.26210562169</v>
      </c>
      <c r="V104" s="6">
        <v>42250.317978211577</v>
      </c>
      <c r="W104" s="6">
        <v>144614.92285263832</v>
      </c>
      <c r="X104" s="6">
        <v>25759.3867426613</v>
      </c>
      <c r="Z104" s="25">
        <v>1</v>
      </c>
      <c r="AA104" s="6">
        <f>D104/D$103</f>
        <v>1.180109019160579</v>
      </c>
      <c r="AB104" s="6">
        <f>E104/E$103</f>
        <v>1.1926627815351645</v>
      </c>
      <c r="AC104" s="6">
        <f>F104/F$103</f>
        <v>0.71899553256290838</v>
      </c>
      <c r="AD104" s="6">
        <f>G104/G$103</f>
        <v>1.1751771744312109</v>
      </c>
      <c r="AE104" s="6">
        <f>H104/H$103</f>
        <v>1.2481141456076759</v>
      </c>
      <c r="AF104" s="6">
        <f>I104/I$103</f>
        <v>1.1047802430459939</v>
      </c>
      <c r="AG104" s="6">
        <f>J104/J$103</f>
        <v>0.81780211742420683</v>
      </c>
      <c r="AH104" s="6">
        <f>K104/K$103</f>
        <v>0.41688855756581977</v>
      </c>
      <c r="AI104" s="6">
        <f>L104/L$103</f>
        <v>1.0328604782451207</v>
      </c>
      <c r="AJ104" s="6">
        <f>M104/M$103</f>
        <v>1.1978235683648677</v>
      </c>
      <c r="AK104" s="6">
        <f>N104/N$103</f>
        <v>1.190093786885847</v>
      </c>
      <c r="AL104" s="6">
        <f>O104/O$103</f>
        <v>1.0723059860821271</v>
      </c>
      <c r="AM104" s="6">
        <f>P104/P$103</f>
        <v>1.28342725244684</v>
      </c>
      <c r="AN104" s="6">
        <f>Q104/Q$103</f>
        <v>1.0906721497934342</v>
      </c>
      <c r="AO104" s="6">
        <f>R104/R$103</f>
        <v>1.0905324328227348</v>
      </c>
      <c r="AP104" s="6">
        <f>S104/S$103</f>
        <v>0.94950151875446231</v>
      </c>
      <c r="AQ104" s="6">
        <f>T104/T$103</f>
        <v>1.0977172269676339</v>
      </c>
      <c r="AR104" s="6">
        <f>U104/U$103</f>
        <v>1.1394945961741436</v>
      </c>
      <c r="AS104" s="6">
        <f>V104/V$103</f>
        <v>1.1018589960844263</v>
      </c>
      <c r="AT104" s="6">
        <f>W104/W$103</f>
        <v>1.0790656168030679</v>
      </c>
      <c r="AU104" s="6">
        <f>X104/X$103</f>
        <v>1.0121943754314049</v>
      </c>
      <c r="AV104" s="6">
        <f>AVERAGE(AA104:AU104)</f>
        <v>1.0567655979137938</v>
      </c>
      <c r="AW104" s="6">
        <f>STDEV(AA104:AU104)/SQRT(21)</f>
        <v>4.3203656334528079E-2</v>
      </c>
      <c r="AY104" s="25">
        <v>1</v>
      </c>
      <c r="AZ104" s="6">
        <v>219529.31856001879</v>
      </c>
      <c r="BA104" s="6">
        <v>88980.528113025561</v>
      </c>
      <c r="BB104" s="6">
        <v>33513.302520337464</v>
      </c>
      <c r="BC104" s="6">
        <v>47857.48576532321</v>
      </c>
      <c r="BD104" s="6">
        <v>114108.6311397277</v>
      </c>
      <c r="BE104" s="6">
        <v>68801.273150620545</v>
      </c>
      <c r="BF104" s="6">
        <v>1356.6095603953033</v>
      </c>
      <c r="BG104" s="6">
        <v>18680.573333040767</v>
      </c>
      <c r="BH104" s="6">
        <v>4808.7917480630031</v>
      </c>
      <c r="BI104" s="6">
        <v>35766.181095189437</v>
      </c>
      <c r="BJ104" s="6">
        <v>319764.06261703244</v>
      </c>
      <c r="BK104" s="6">
        <v>1266.9972019046684</v>
      </c>
      <c r="BL104" s="6">
        <v>5953.3864605204553</v>
      </c>
      <c r="BM104" s="6">
        <v>16590.988571348636</v>
      </c>
      <c r="BN104" s="6">
        <v>643.29817339850774</v>
      </c>
      <c r="BO104" s="6">
        <v>1785.2334322010738</v>
      </c>
      <c r="BP104" s="6">
        <v>770.98518317676508</v>
      </c>
      <c r="BQ104" s="6">
        <v>209.77004665605219</v>
      </c>
      <c r="BR104" s="6">
        <v>776.53893001030644</v>
      </c>
      <c r="BS104" s="6">
        <v>2803.5809804986666</v>
      </c>
      <c r="BT104" s="6">
        <v>79.504280069942283</v>
      </c>
      <c r="BU104" s="6">
        <f>AVERAGE(AZ104:BT104)</f>
        <v>46859.382898217118</v>
      </c>
      <c r="BV104" s="6">
        <f>STDEV(AZ104:BT104)/SQRT(21)</f>
        <v>17954.566744720323</v>
      </c>
    </row>
    <row r="105" spans="3:74" x14ac:dyDescent="0.2">
      <c r="C105" s="25">
        <v>1.5</v>
      </c>
      <c r="D105" s="6">
        <v>501743.04969744221</v>
      </c>
      <c r="E105" s="6">
        <v>299187.82420561474</v>
      </c>
      <c r="F105" s="6">
        <v>140773.13414298766</v>
      </c>
      <c r="G105" s="6">
        <v>182153.12046444119</v>
      </c>
      <c r="H105" s="6">
        <v>192246.93800471214</v>
      </c>
      <c r="I105" s="6">
        <v>377121.99602674472</v>
      </c>
      <c r="J105" s="6">
        <v>21989.242827558759</v>
      </c>
      <c r="K105" s="6">
        <v>27731.462857449354</v>
      </c>
      <c r="L105" s="6">
        <v>99831.437845538647</v>
      </c>
      <c r="M105" s="6">
        <v>173660.95545891655</v>
      </c>
      <c r="N105" s="6">
        <v>214179.89345934818</v>
      </c>
      <c r="O105" s="6">
        <v>15991.549072399299</v>
      </c>
      <c r="P105" s="6">
        <v>81833.106667939166</v>
      </c>
      <c r="Q105" s="6">
        <v>61465.534526090989</v>
      </c>
      <c r="R105" s="6">
        <v>68436.862190206666</v>
      </c>
      <c r="S105" s="6">
        <v>55161.343210170948</v>
      </c>
      <c r="T105" s="6">
        <v>121933.68315284135</v>
      </c>
      <c r="U105" s="6">
        <v>85573.330798539318</v>
      </c>
      <c r="V105" s="6">
        <v>38968.540894763035</v>
      </c>
      <c r="W105" s="6">
        <v>140716.325951726</v>
      </c>
      <c r="X105" s="6">
        <v>30273.403400956737</v>
      </c>
      <c r="Z105" s="25">
        <v>1.5</v>
      </c>
      <c r="AA105" s="6">
        <f>D105/D$103</f>
        <v>1.2218976179835042</v>
      </c>
      <c r="AB105" s="6">
        <f>E105/E$103</f>
        <v>1.1221071705801495</v>
      </c>
      <c r="AC105" s="6">
        <f>F105/F$103</f>
        <v>0.65795113205548339</v>
      </c>
      <c r="AD105" s="6">
        <f>G105/G$103</f>
        <v>1.0610925794529038</v>
      </c>
      <c r="AE105" s="6">
        <f>H105/H$103</f>
        <v>1.135541216414327</v>
      </c>
      <c r="AF105" s="6">
        <f>I105/I$103</f>
        <v>0.96594496696681886</v>
      </c>
      <c r="AG105" s="6">
        <f>J105/J$103</f>
        <v>0.86528193250124252</v>
      </c>
      <c r="AH105" s="6">
        <f>K105/K$103</f>
        <v>0.51166112732089053</v>
      </c>
      <c r="AI105" s="6">
        <f>L105/L$103</f>
        <v>1.1466595807824276</v>
      </c>
      <c r="AJ105" s="6">
        <f>M105/M$103</f>
        <v>1.061629890403629</v>
      </c>
      <c r="AK105" s="6">
        <f>N105/N$103</f>
        <v>1.0609858742877498</v>
      </c>
      <c r="AL105" s="6">
        <f>O105/O$103</f>
        <v>1.0199206929313631</v>
      </c>
      <c r="AM105" s="6">
        <f>P105/P$103</f>
        <v>1.1056845241933055</v>
      </c>
      <c r="AN105" s="6">
        <f>Q105/Q$103</f>
        <v>1.1908780380717148</v>
      </c>
      <c r="AO105" s="6">
        <f>R105/R$103</f>
        <v>0.93887406371240922</v>
      </c>
      <c r="AP105" s="6">
        <f>S105/S$103</f>
        <v>0.92931702503245506</v>
      </c>
      <c r="AQ105" s="6">
        <f>T105/T$103</f>
        <v>0.92027387498435143</v>
      </c>
      <c r="AR105" s="6">
        <f>U105/U$103</f>
        <v>0.94233598799731344</v>
      </c>
      <c r="AS105" s="6">
        <f>V105/V$103</f>
        <v>1.0162725253646963</v>
      </c>
      <c r="AT105" s="6">
        <f>W105/W$103</f>
        <v>1.0499756599260988</v>
      </c>
      <c r="AU105" s="6">
        <f>X105/X$103</f>
        <v>1.1895690279328666</v>
      </c>
      <c r="AV105" s="6">
        <f>AVERAGE(AA105:AU105)</f>
        <v>1.0054216432807475</v>
      </c>
      <c r="AW105" s="6">
        <f>STDEV(AA105:AU105)/SQRT(21)</f>
        <v>3.7624580712199214E-2</v>
      </c>
      <c r="AY105" s="25">
        <v>1.5</v>
      </c>
      <c r="AZ105" s="6">
        <v>367851.17262868211</v>
      </c>
      <c r="BA105" s="6">
        <v>102679.46980163177</v>
      </c>
      <c r="BB105" s="6">
        <v>42511.022595211267</v>
      </c>
      <c r="BC105" s="6">
        <v>50005.470581667963</v>
      </c>
      <c r="BD105" s="6">
        <v>143957.30292620638</v>
      </c>
      <c r="BE105" s="6">
        <v>68738.085574519893</v>
      </c>
      <c r="BF105" s="6">
        <v>8791.0453807786434</v>
      </c>
      <c r="BG105" s="6">
        <v>52865.519317929698</v>
      </c>
      <c r="BH105" s="6">
        <v>13740.947311797514</v>
      </c>
      <c r="BI105" s="6">
        <v>38745.831452040904</v>
      </c>
      <c r="BJ105" s="6">
        <v>7386.6672113994409</v>
      </c>
      <c r="BK105" s="6">
        <v>844.4508218697016</v>
      </c>
      <c r="BL105" s="6">
        <v>7424.3255710377298</v>
      </c>
      <c r="BM105" s="6">
        <v>30053.063260919233</v>
      </c>
      <c r="BN105" s="6">
        <v>114.20547122888259</v>
      </c>
      <c r="BO105" s="6">
        <v>1204.1991464583982</v>
      </c>
      <c r="BP105" s="6">
        <v>1309.4307724206126</v>
      </c>
      <c r="BQ105" s="6">
        <v>1367.5688949090245</v>
      </c>
      <c r="BR105" s="6">
        <v>2085.5069225724151</v>
      </c>
      <c r="BS105" s="6">
        <v>3673.0758864336567</v>
      </c>
      <c r="BT105" s="6">
        <v>-192.0458116554349</v>
      </c>
      <c r="BU105" s="6">
        <f>AVERAGE(AZ105:BT105)</f>
        <v>45007.443605621891</v>
      </c>
      <c r="BV105" s="6">
        <f>STDEV(AZ105:BT105)/SQRT(21)</f>
        <v>18170.715602923876</v>
      </c>
    </row>
    <row r="106" spans="3:74" x14ac:dyDescent="0.2">
      <c r="C106" s="25">
        <v>2</v>
      </c>
      <c r="D106" s="6">
        <v>484517.81086406368</v>
      </c>
      <c r="E106" s="6">
        <v>279785.5355420587</v>
      </c>
      <c r="F106" s="6">
        <v>129721.61848070046</v>
      </c>
      <c r="G106" s="6">
        <v>159766.99787875405</v>
      </c>
      <c r="H106" s="6">
        <v>171937.77090340102</v>
      </c>
      <c r="I106" s="6">
        <v>362054.57885630056</v>
      </c>
      <c r="J106" s="6">
        <v>24293.098394526565</v>
      </c>
      <c r="K106" s="6">
        <v>31031.614260671977</v>
      </c>
      <c r="L106" s="6">
        <v>107792.51896162344</v>
      </c>
      <c r="M106" s="6">
        <v>200539.0397883447</v>
      </c>
      <c r="N106" s="6">
        <v>207836.34411677253</v>
      </c>
      <c r="O106" s="6">
        <v>16220.607726670265</v>
      </c>
      <c r="P106" s="6">
        <v>73922.245816631665</v>
      </c>
      <c r="Q106" s="6">
        <v>63311.044898606269</v>
      </c>
      <c r="R106" s="6">
        <v>73309.000085755935</v>
      </c>
      <c r="S106" s="6">
        <v>50417.23180262222</v>
      </c>
      <c r="T106" s="6">
        <v>128418.71481203845</v>
      </c>
      <c r="U106" s="6">
        <v>86105.20979381034</v>
      </c>
      <c r="V106" s="6">
        <v>43599.236852292204</v>
      </c>
      <c r="W106" s="6">
        <v>131175.25215544255</v>
      </c>
      <c r="X106" s="6">
        <v>31722.637500772213</v>
      </c>
      <c r="Z106" s="25">
        <v>2</v>
      </c>
      <c r="AA106" s="6">
        <f>D106/D$103</f>
        <v>1.179948898788701</v>
      </c>
      <c r="AB106" s="6">
        <f>E106/E$103</f>
        <v>1.0493386771000142</v>
      </c>
      <c r="AC106" s="6">
        <f>F106/F$103</f>
        <v>0.60629811399065137</v>
      </c>
      <c r="AD106" s="6">
        <f>G106/G$103</f>
        <v>0.93068719030650848</v>
      </c>
      <c r="AE106" s="6">
        <f>H106/H$103</f>
        <v>1.0155814576065201</v>
      </c>
      <c r="AF106" s="6">
        <f>I106/I$103</f>
        <v>0.92735189646358629</v>
      </c>
      <c r="AG106" s="6">
        <f>J106/J$103</f>
        <v>0.95593919672915162</v>
      </c>
      <c r="AH106" s="6">
        <f>K106/K$103</f>
        <v>0.57255078164537976</v>
      </c>
      <c r="AI106" s="6">
        <f>L106/L$103</f>
        <v>1.238100214436014</v>
      </c>
      <c r="AJ106" s="6">
        <f>M106/M$103</f>
        <v>1.2259418835370586</v>
      </c>
      <c r="AK106" s="6">
        <f>N106/N$103</f>
        <v>1.0295617469496832</v>
      </c>
      <c r="AL106" s="6">
        <f>O106/O$103</f>
        <v>1.0345297630300936</v>
      </c>
      <c r="AM106" s="6">
        <f>P106/P$103</f>
        <v>0.99879726581473205</v>
      </c>
      <c r="AN106" s="6">
        <f>Q106/Q$103</f>
        <v>1.2266343003186344</v>
      </c>
      <c r="AO106" s="6">
        <f>R106/R$103</f>
        <v>1.0057141226889319</v>
      </c>
      <c r="AP106" s="6">
        <f>S106/S$103</f>
        <v>0.84939178675666194</v>
      </c>
      <c r="AQ106" s="6">
        <f>T106/T$103</f>
        <v>0.96921855589688277</v>
      </c>
      <c r="AR106" s="6">
        <f>U106/U$103</f>
        <v>0.94819305484076377</v>
      </c>
      <c r="AS106" s="6">
        <f>V106/V$103</f>
        <v>1.1370378649667932</v>
      </c>
      <c r="AT106" s="6">
        <f>W106/W$103</f>
        <v>0.97878352789805634</v>
      </c>
      <c r="AU106" s="6">
        <f>X106/X$103</f>
        <v>1.2465155157965395</v>
      </c>
      <c r="AV106" s="6">
        <f>AVERAGE(AA106:AU106)</f>
        <v>1.0060055150267313</v>
      </c>
      <c r="AW106" s="6">
        <f>STDEV(AA106:AU106)/SQRT(21)</f>
        <v>3.9386885550080394E-2</v>
      </c>
      <c r="AY106" s="25">
        <v>2</v>
      </c>
      <c r="AZ106" s="6">
        <v>494180.90360829234</v>
      </c>
      <c r="BA106" s="6">
        <v>110028.60829445037</v>
      </c>
      <c r="BB106" s="6">
        <v>49480.40772513151</v>
      </c>
      <c r="BC106" s="6">
        <v>52377.749246399457</v>
      </c>
      <c r="BD106" s="6">
        <v>170404.09345155663</v>
      </c>
      <c r="BE106" s="6">
        <v>75155.811419904727</v>
      </c>
      <c r="BF106" s="6">
        <v>21353.98818474502</v>
      </c>
      <c r="BG106" s="6">
        <v>103233.64125969431</v>
      </c>
      <c r="BH106" s="6">
        <v>27974.443909666581</v>
      </c>
      <c r="BI106" s="6">
        <v>39922.451145806102</v>
      </c>
      <c r="BJ106" s="6">
        <v>8024.231529586933</v>
      </c>
      <c r="BK106" s="6">
        <v>664.40603723996776</v>
      </c>
      <c r="BL106" s="6">
        <v>9672.7269835210282</v>
      </c>
      <c r="BM106" s="6">
        <v>37013.443003623033</v>
      </c>
      <c r="BN106" s="6">
        <v>1140.1037646857044</v>
      </c>
      <c r="BO106" s="6">
        <v>2055.7534566447562</v>
      </c>
      <c r="BP106" s="6">
        <v>1295.2359686757363</v>
      </c>
      <c r="BQ106" s="6">
        <v>508.24204114287522</v>
      </c>
      <c r="BR106" s="6">
        <v>1300.2183799522879</v>
      </c>
      <c r="BS106" s="6">
        <v>3208.1621144205369</v>
      </c>
      <c r="BT106" s="6">
        <v>-448.42025532692105</v>
      </c>
      <c r="BU106" s="6">
        <f>AVERAGE(AZ106:BT106)</f>
        <v>57549.81910808634</v>
      </c>
      <c r="BV106" s="6">
        <f>STDEV(AZ106:BT106)/SQRT(21)</f>
        <v>23988.326357349626</v>
      </c>
    </row>
    <row r="107" spans="3:74" x14ac:dyDescent="0.2">
      <c r="C107" s="25">
        <v>2.5</v>
      </c>
      <c r="D107" s="6">
        <v>468265.11190223135</v>
      </c>
      <c r="E107" s="6">
        <v>270691.16075385135</v>
      </c>
      <c r="F107" s="6">
        <v>124362.77423418468</v>
      </c>
      <c r="G107" s="6">
        <v>152657.30713408507</v>
      </c>
      <c r="H107" s="6">
        <v>171876.11733601915</v>
      </c>
      <c r="I107" s="6">
        <v>349135.73152756708</v>
      </c>
      <c r="J107" s="6">
        <v>28088.874166819576</v>
      </c>
      <c r="K107" s="6">
        <v>29791.180579428179</v>
      </c>
      <c r="L107" s="6">
        <v>124766.57573721657</v>
      </c>
      <c r="M107" s="6">
        <v>196268.07030884881</v>
      </c>
      <c r="N107" s="6">
        <v>203110.94617813214</v>
      </c>
      <c r="O107" s="6">
        <v>16437.56395781333</v>
      </c>
      <c r="P107" s="6">
        <v>68517.151014824703</v>
      </c>
      <c r="Q107" s="6">
        <v>58449.881330405056</v>
      </c>
      <c r="R107" s="6">
        <v>74183.196123831571</v>
      </c>
      <c r="S107" s="6">
        <v>55004.396881939982</v>
      </c>
      <c r="T107" s="6">
        <v>115917.55849375587</v>
      </c>
      <c r="U107" s="6">
        <v>83994.138288855611</v>
      </c>
      <c r="V107" s="6">
        <v>41883.122269534921</v>
      </c>
      <c r="W107" s="6">
        <v>136178.64940993319</v>
      </c>
      <c r="X107" s="6">
        <v>38018.543836135235</v>
      </c>
      <c r="Z107" s="25">
        <v>2.5</v>
      </c>
      <c r="AA107" s="6">
        <f>D107/D$103</f>
        <v>1.1403686113103966</v>
      </c>
      <c r="AB107" s="6">
        <f>E107/E$103</f>
        <v>1.0152301260956873</v>
      </c>
      <c r="AC107" s="6">
        <f>F107/F$103</f>
        <v>0.58125173237835626</v>
      </c>
      <c r="AD107" s="6">
        <f>G107/G$103</f>
        <v>0.88927126467131767</v>
      </c>
      <c r="AE107" s="6">
        <f>H107/H$103</f>
        <v>1.015217289689841</v>
      </c>
      <c r="AF107" s="6">
        <f>I107/I$103</f>
        <v>0.89426208550671527</v>
      </c>
      <c r="AG107" s="6">
        <f>J107/J$103</f>
        <v>1.1053038756927578</v>
      </c>
      <c r="AH107" s="6">
        <f>K107/K$103</f>
        <v>0.5496640807535258</v>
      </c>
      <c r="AI107" s="6">
        <f>L107/L$103</f>
        <v>1.4330634970103173</v>
      </c>
      <c r="AJ107" s="6">
        <f>M107/M$103</f>
        <v>1.1998324518087093</v>
      </c>
      <c r="AK107" s="6">
        <f>N107/N$103</f>
        <v>1.006153478403516</v>
      </c>
      <c r="AL107" s="6">
        <f>O107/O$103</f>
        <v>1.0483669559500171</v>
      </c>
      <c r="AM107" s="6">
        <f>P107/P$103</f>
        <v>0.9257665583480551</v>
      </c>
      <c r="AN107" s="6">
        <f>Q107/Q$103</f>
        <v>1.1324505764239401</v>
      </c>
      <c r="AO107" s="6">
        <f>R107/R$103</f>
        <v>1.0177070744474188</v>
      </c>
      <c r="AP107" s="6">
        <f>S107/S$103</f>
        <v>0.9266729107605155</v>
      </c>
      <c r="AQ107" s="6">
        <f>T107/T$103</f>
        <v>0.87486819044133945</v>
      </c>
      <c r="AR107" s="6">
        <f>U107/U$103</f>
        <v>0.9249458745126089</v>
      </c>
      <c r="AS107" s="6">
        <f>V107/V$103</f>
        <v>1.0922827866192664</v>
      </c>
      <c r="AT107" s="6">
        <f>W107/W$103</f>
        <v>1.0161171158710574</v>
      </c>
      <c r="AU107" s="6">
        <f>X107/X$103</f>
        <v>1.4939080894071259</v>
      </c>
      <c r="AV107" s="6">
        <f>AVERAGE(AA107:AU107)</f>
        <v>1.0134621250524991</v>
      </c>
      <c r="AW107" s="6">
        <f>STDEV(AA107:AU107)/SQRT(21)</f>
        <v>4.7850323157342216E-2</v>
      </c>
      <c r="AY107" s="25">
        <v>2.5</v>
      </c>
      <c r="AZ107" s="6">
        <v>550042.37914551818</v>
      </c>
      <c r="BA107" s="6">
        <v>122408.7010921982</v>
      </c>
      <c r="BB107" s="6">
        <v>56748.179164855435</v>
      </c>
      <c r="BC107" s="6">
        <v>56260.46667410963</v>
      </c>
      <c r="BD107" s="6">
        <v>198439.59641013652</v>
      </c>
      <c r="BE107" s="6">
        <v>77364.364599577035</v>
      </c>
      <c r="BF107" s="6">
        <v>35862.778133914166</v>
      </c>
      <c r="BG107" s="6">
        <v>135720.01862674108</v>
      </c>
      <c r="BH107" s="6">
        <v>42568.368203995728</v>
      </c>
      <c r="BI107" s="6">
        <v>44360.439786760457</v>
      </c>
      <c r="BJ107" s="6">
        <v>9400.7712508199365</v>
      </c>
      <c r="BK107" s="6">
        <v>1059.0847471707516</v>
      </c>
      <c r="BL107" s="6">
        <v>13272.2132086276</v>
      </c>
      <c r="BM107" s="6">
        <v>45357.943868582166</v>
      </c>
      <c r="BN107" s="6">
        <v>855.69419432295672</v>
      </c>
      <c r="BO107" s="6">
        <v>1518.6383080202104</v>
      </c>
      <c r="BP107" s="6">
        <v>882.39046874750784</v>
      </c>
      <c r="BQ107" s="6">
        <v>746.63941763107653</v>
      </c>
      <c r="BR107" s="6">
        <v>1698.1888157752489</v>
      </c>
      <c r="BS107" s="6">
        <v>3939.7834659545615</v>
      </c>
      <c r="BT107" s="6">
        <v>-24.334755994380981</v>
      </c>
      <c r="BU107" s="6">
        <f>AVERAGE(AZ107:BT107)</f>
        <v>66594.395467974493</v>
      </c>
      <c r="BV107" s="6">
        <f>STDEV(AZ107:BT107)/SQRT(21)</f>
        <v>26814.188152887353</v>
      </c>
    </row>
    <row r="108" spans="3:74" x14ac:dyDescent="0.2">
      <c r="C108" s="25">
        <v>3</v>
      </c>
      <c r="D108" s="6">
        <v>477487.38454229565</v>
      </c>
      <c r="E108" s="6">
        <v>263006.08659385343</v>
      </c>
      <c r="F108" s="6">
        <v>125276.29676286115</v>
      </c>
      <c r="G108" s="6">
        <v>153295.35558780842</v>
      </c>
      <c r="H108" s="6">
        <v>167708.67430441899</v>
      </c>
      <c r="I108" s="6">
        <v>361316.66417448141</v>
      </c>
      <c r="J108" s="6">
        <v>32202.932604432026</v>
      </c>
      <c r="K108" s="6">
        <v>37478.002647727852</v>
      </c>
      <c r="L108" s="6">
        <v>120475.89829932246</v>
      </c>
      <c r="M108" s="6">
        <v>204446.78120767092</v>
      </c>
      <c r="N108" s="6">
        <v>204221.24775581443</v>
      </c>
      <c r="O108" s="6">
        <v>10484.134686186622</v>
      </c>
      <c r="P108" s="6">
        <v>67520.698129414013</v>
      </c>
      <c r="Q108" s="6">
        <v>72182.261576696925</v>
      </c>
      <c r="R108" s="6">
        <v>98308.292599262481</v>
      </c>
      <c r="S108" s="6">
        <v>57048.574366923516</v>
      </c>
      <c r="T108" s="6">
        <v>127888.08433946314</v>
      </c>
      <c r="U108" s="6">
        <v>67861.822041618143</v>
      </c>
      <c r="V108" s="6">
        <v>43380.592268981913</v>
      </c>
      <c r="W108" s="6">
        <v>145741.75588582587</v>
      </c>
      <c r="X108" s="6">
        <v>32181.130088878264</v>
      </c>
      <c r="Z108" s="25">
        <v>3</v>
      </c>
      <c r="AA108" s="6">
        <f>D108/D$103</f>
        <v>1.1628276627672811</v>
      </c>
      <c r="AB108" s="6">
        <f>E108/E$103</f>
        <v>0.98640717233989716</v>
      </c>
      <c r="AC108" s="6">
        <f>F108/F$103</f>
        <v>0.58552139068752174</v>
      </c>
      <c r="AD108" s="6">
        <f>G108/G$103</f>
        <v>0.89298807434139638</v>
      </c>
      <c r="AE108" s="6">
        <f>H108/H$103</f>
        <v>0.99060153570927756</v>
      </c>
      <c r="AF108" s="6">
        <f>I108/I$103</f>
        <v>0.92546183176180852</v>
      </c>
      <c r="AG108" s="6">
        <f>J108/J$103</f>
        <v>1.2671930531981732</v>
      </c>
      <c r="AH108" s="6">
        <f>K108/K$103</f>
        <v>0.69149028246523225</v>
      </c>
      <c r="AI108" s="6">
        <f>L108/L$103</f>
        <v>1.3837809613844103</v>
      </c>
      <c r="AJ108" s="6">
        <f>M108/M$103</f>
        <v>1.2498308174874793</v>
      </c>
      <c r="AK108" s="6">
        <f>N108/N$103</f>
        <v>1.0116535945493104</v>
      </c>
      <c r="AL108" s="6">
        <f>O108/O$103</f>
        <v>0.66866479698185188</v>
      </c>
      <c r="AM108" s="6">
        <f>P108/P$103</f>
        <v>0.9123030277630918</v>
      </c>
      <c r="AN108" s="6">
        <f>Q108/Q$103</f>
        <v>1.3985117141305849</v>
      </c>
      <c r="AO108" s="6">
        <f>R108/R$103</f>
        <v>1.3486753076546831</v>
      </c>
      <c r="AP108" s="6">
        <f>S108/S$103</f>
        <v>0.96111168306787575</v>
      </c>
      <c r="AQ108" s="6">
        <f>T108/T$103</f>
        <v>0.96521371204606965</v>
      </c>
      <c r="AR108" s="6">
        <f>U108/U$103</f>
        <v>0.74729634249526788</v>
      </c>
      <c r="AS108" s="6">
        <f>V108/V$103</f>
        <v>1.1313357658443721</v>
      </c>
      <c r="AT108" s="6">
        <f>W108/W$103</f>
        <v>1.0874736479938021</v>
      </c>
      <c r="AU108" s="6">
        <f>X108/X$103</f>
        <v>1.2645316131320146</v>
      </c>
      <c r="AV108" s="6">
        <f>AVERAGE(AA108:AU108)</f>
        <v>1.0301368565619715</v>
      </c>
      <c r="AW108" s="6">
        <f>STDEV(AA108:AU108)/SQRT(21)</f>
        <v>5.1921222782106057E-2</v>
      </c>
      <c r="AY108" s="25">
        <v>3</v>
      </c>
      <c r="AZ108" s="6">
        <v>595454.7418776463</v>
      </c>
      <c r="BA108" s="6">
        <v>139845.68464405806</v>
      </c>
      <c r="BB108" s="6">
        <v>65624.67287066525</v>
      </c>
      <c r="BC108" s="6">
        <v>62430.892039745442</v>
      </c>
      <c r="BD108" s="6">
        <v>223459.25432995809</v>
      </c>
      <c r="BE108" s="6">
        <v>85905.282720611795</v>
      </c>
      <c r="BF108" s="6">
        <v>65775.74846232486</v>
      </c>
      <c r="BG108" s="6">
        <v>194170.14699034285</v>
      </c>
      <c r="BH108" s="6">
        <v>61168.313467908607</v>
      </c>
      <c r="BI108" s="6">
        <v>46291.556759582709</v>
      </c>
      <c r="BJ108" s="6">
        <v>12406.856369855395</v>
      </c>
      <c r="BK108" s="6">
        <v>1395.8946164041643</v>
      </c>
      <c r="BL108" s="6">
        <v>17577.702487752114</v>
      </c>
      <c r="BM108" s="6">
        <v>54540.778976130852</v>
      </c>
      <c r="BN108" s="6">
        <v>1188.8345767944429</v>
      </c>
      <c r="BO108" s="6">
        <v>2778.3822455397726</v>
      </c>
      <c r="BP108" s="6">
        <v>883.66640616277766</v>
      </c>
      <c r="BQ108" s="6">
        <v>600.11248148412187</v>
      </c>
      <c r="BR108" s="6">
        <v>2263.583881685634</v>
      </c>
      <c r="BS108" s="6">
        <v>4312.0213299718444</v>
      </c>
      <c r="BT108" s="6">
        <v>-1307.9528453668613</v>
      </c>
      <c r="BU108" s="6">
        <f>AVERAGE(AZ108:BT108)</f>
        <v>77941.246413774177</v>
      </c>
      <c r="BV108" s="6">
        <f>STDEV(AZ108:BT108)/SQRT(21)</f>
        <v>29417.267272902802</v>
      </c>
    </row>
    <row r="109" spans="3:74" x14ac:dyDescent="0.2">
      <c r="C109" s="25">
        <v>3.5</v>
      </c>
      <c r="D109" s="6">
        <v>479897.46229066869</v>
      </c>
      <c r="E109" s="6">
        <v>267592.4067460834</v>
      </c>
      <c r="F109" s="6">
        <v>120142.56185516708</v>
      </c>
      <c r="G109" s="6">
        <v>153076.42067656579</v>
      </c>
      <c r="H109" s="6">
        <v>181176.02201399257</v>
      </c>
      <c r="I109" s="6">
        <v>358422.66037211881</v>
      </c>
      <c r="J109" s="6">
        <v>32511.587671908619</v>
      </c>
      <c r="K109" s="6">
        <v>41275.005302769874</v>
      </c>
      <c r="L109" s="6">
        <v>120139.47012684253</v>
      </c>
      <c r="M109" s="6">
        <v>205507.59250017823</v>
      </c>
      <c r="N109" s="6">
        <v>193664.05421906881</v>
      </c>
      <c r="O109" s="6">
        <v>14302.628548124596</v>
      </c>
      <c r="P109" s="6">
        <v>76209.657536425526</v>
      </c>
      <c r="Q109" s="6">
        <v>54791.687066646147</v>
      </c>
      <c r="R109" s="6">
        <v>65229.761598490688</v>
      </c>
      <c r="S109" s="6">
        <v>53815.897336532864</v>
      </c>
      <c r="T109" s="6">
        <v>108408.26807445094</v>
      </c>
      <c r="U109" s="6">
        <v>75490.759883716324</v>
      </c>
      <c r="V109" s="6">
        <v>42007.341149145606</v>
      </c>
      <c r="W109" s="6">
        <v>126136.10127116687</v>
      </c>
      <c r="X109" s="6">
        <v>21321.006588648615</v>
      </c>
      <c r="Z109" s="25">
        <v>3.5</v>
      </c>
      <c r="AA109" s="6">
        <f>D109/D$103</f>
        <v>1.1686969384088031</v>
      </c>
      <c r="AB109" s="6">
        <f>E109/E$103</f>
        <v>1.0036082156746577</v>
      </c>
      <c r="AC109" s="6">
        <f>F109/F$103</f>
        <v>0.56152713415019706</v>
      </c>
      <c r="AD109" s="6">
        <f>G109/G$103</f>
        <v>0.89171271760245929</v>
      </c>
      <c r="AE109" s="6">
        <f>H109/H$103</f>
        <v>1.0701488541671094</v>
      </c>
      <c r="AF109" s="6">
        <f>I109/I$103</f>
        <v>0.91804924793819942</v>
      </c>
      <c r="AG109" s="6">
        <f>J109/J$103</f>
        <v>1.279338703476214</v>
      </c>
      <c r="AH109" s="6">
        <f>K109/K$103</f>
        <v>0.76154712255714752</v>
      </c>
      <c r="AI109" s="6">
        <f>L109/L$103</f>
        <v>1.3799167619343722</v>
      </c>
      <c r="AJ109" s="6">
        <f>M109/M$103</f>
        <v>1.2563158041284166</v>
      </c>
      <c r="AK109" s="6">
        <f>N109/N$103</f>
        <v>0.95935628020437169</v>
      </c>
      <c r="AL109" s="6">
        <f>O109/O$103</f>
        <v>0.91220348657282924</v>
      </c>
      <c r="AM109" s="6">
        <f>P109/P$103</f>
        <v>1.0297035315306022</v>
      </c>
      <c r="AN109" s="6">
        <f>Q109/Q$103</f>
        <v>1.0615740560894236</v>
      </c>
      <c r="AO109" s="6">
        <f>R109/R$103</f>
        <v>0.89487637783209806</v>
      </c>
      <c r="AP109" s="6">
        <f>S109/S$103</f>
        <v>0.90664995994907638</v>
      </c>
      <c r="AQ109" s="6">
        <f>T109/T$103</f>
        <v>0.81819308956790548</v>
      </c>
      <c r="AR109" s="6">
        <f>U109/U$103</f>
        <v>0.83130642614771333</v>
      </c>
      <c r="AS109" s="6">
        <f>V109/V$103</f>
        <v>1.0955223288649163</v>
      </c>
      <c r="AT109" s="6">
        <f>W109/W$103</f>
        <v>0.94118315893305327</v>
      </c>
      <c r="AU109" s="6">
        <f>X109/X$103</f>
        <v>0.83779179850678531</v>
      </c>
      <c r="AV109" s="6">
        <f>AVERAGE(AA109:AU109)</f>
        <v>0.97996295210649276</v>
      </c>
      <c r="AW109" s="6">
        <f>STDEV(AA109:AU109)/SQRT(21)</f>
        <v>4.1253918973124588E-2</v>
      </c>
      <c r="AY109" s="25">
        <v>3.5</v>
      </c>
      <c r="AZ109" s="6">
        <v>614302.88579995371</v>
      </c>
      <c r="BA109" s="6">
        <v>154959.72682011311</v>
      </c>
      <c r="BB109" s="6">
        <v>76896.50736761796</v>
      </c>
      <c r="BC109" s="6">
        <v>76403.31584235793</v>
      </c>
      <c r="BD109" s="6">
        <v>248321.90068523947</v>
      </c>
      <c r="BE109" s="6">
        <v>90594.834768119967</v>
      </c>
      <c r="BF109" s="6">
        <v>98950.377358940183</v>
      </c>
      <c r="BG109" s="6">
        <v>245665.01610335402</v>
      </c>
      <c r="BH109" s="6">
        <v>78063.097496295872</v>
      </c>
      <c r="BI109" s="6">
        <v>47262.10562169784</v>
      </c>
      <c r="BJ109" s="6">
        <v>20028.099132286083</v>
      </c>
      <c r="BK109" s="6">
        <v>1370.7079823127144</v>
      </c>
      <c r="BL109" s="6">
        <v>20980.864668829927</v>
      </c>
      <c r="BM109" s="6">
        <v>67398.035073976149</v>
      </c>
      <c r="BN109" s="6">
        <v>1104.300660320727</v>
      </c>
      <c r="BO109" s="6">
        <v>2896.9241699332761</v>
      </c>
      <c r="BP109" s="6">
        <v>-218.66377454185869</v>
      </c>
      <c r="BQ109" s="6">
        <v>975.38873442487898</v>
      </c>
      <c r="BR109" s="6">
        <v>2244.9603240383717</v>
      </c>
      <c r="BS109" s="6">
        <v>4352.4504173525784</v>
      </c>
      <c r="BT109" s="6">
        <v>430.18261810817415</v>
      </c>
      <c r="BU109" s="6">
        <f>AVERAGE(AZ109:BT109)</f>
        <v>88237.286565272909</v>
      </c>
      <c r="BV109" s="6">
        <f>STDEV(AZ109:BT109)/SQRT(21)</f>
        <v>30991.18903099608</v>
      </c>
    </row>
    <row r="110" spans="3:74" x14ac:dyDescent="0.2">
      <c r="C110" s="25">
        <v>4</v>
      </c>
      <c r="D110" s="6">
        <v>476940.67917908926</v>
      </c>
      <c r="E110" s="6">
        <v>275181.88097906834</v>
      </c>
      <c r="F110" s="6">
        <v>121673.92635043424</v>
      </c>
      <c r="G110" s="6">
        <v>155585.3522384727</v>
      </c>
      <c r="H110" s="6">
        <v>177181.63342385928</v>
      </c>
      <c r="I110" s="6">
        <v>358815.43588319485</v>
      </c>
      <c r="J110" s="6">
        <v>34667.311683947883</v>
      </c>
      <c r="K110" s="6">
        <v>46206.50814432311</v>
      </c>
      <c r="L110" s="6">
        <v>111526.15773156653</v>
      </c>
      <c r="M110" s="6">
        <v>199391.41180105036</v>
      </c>
      <c r="N110" s="6">
        <v>180139.47428747817</v>
      </c>
      <c r="O110" s="6">
        <v>14790.690385653812</v>
      </c>
      <c r="P110" s="6">
        <v>61844.797830374751</v>
      </c>
      <c r="Q110" s="6">
        <v>53195.685928910149</v>
      </c>
      <c r="R110" s="6">
        <v>76987.308121087379</v>
      </c>
      <c r="S110" s="6">
        <v>54463.803973588889</v>
      </c>
      <c r="T110" s="6">
        <v>113924.46450501602</v>
      </c>
      <c r="U110" s="6">
        <v>75676.750394081246</v>
      </c>
      <c r="V110" s="6">
        <v>40038.088259691423</v>
      </c>
      <c r="W110" s="6">
        <v>123617.77918505472</v>
      </c>
      <c r="X110" s="6">
        <v>34099.922913079798</v>
      </c>
      <c r="Z110" s="25">
        <v>4</v>
      </c>
      <c r="AA110" s="6">
        <f>D110/D$103</f>
        <v>1.1614962681790681</v>
      </c>
      <c r="AB110" s="6">
        <f>E110/E$103</f>
        <v>1.0320726208702147</v>
      </c>
      <c r="AC110" s="6">
        <f>F110/F$103</f>
        <v>0.56868448707399566</v>
      </c>
      <c r="AD110" s="6">
        <f>G110/G$103</f>
        <v>0.90632794162885366</v>
      </c>
      <c r="AE110" s="6">
        <f>H110/H$103</f>
        <v>1.046555277460258</v>
      </c>
      <c r="AF110" s="6">
        <f>I110/I$103</f>
        <v>0.91905528718297691</v>
      </c>
      <c r="AG110" s="6">
        <f>J110/J$103</f>
        <v>1.3641669558041616</v>
      </c>
      <c r="AH110" s="6">
        <f>K110/K$103</f>
        <v>0.85253613082785595</v>
      </c>
      <c r="AI110" s="6">
        <f>L110/L$103</f>
        <v>1.2809846279947965</v>
      </c>
      <c r="AJ110" s="6">
        <f>M110/M$103</f>
        <v>1.2189261662092585</v>
      </c>
      <c r="AK110" s="6">
        <f>N110/N$103</f>
        <v>0.89235938319724528</v>
      </c>
      <c r="AL110" s="6">
        <f>O110/O$103</f>
        <v>0.94333145080396841</v>
      </c>
      <c r="AM110" s="6">
        <f>P110/P$103</f>
        <v>0.83561334339149007</v>
      </c>
      <c r="AN110" s="6">
        <f>Q110/Q$103</f>
        <v>1.0306519675023555</v>
      </c>
      <c r="AO110" s="6">
        <f>R110/R$103</f>
        <v>1.0561762260378467</v>
      </c>
      <c r="AP110" s="6">
        <f>S110/S$103</f>
        <v>0.9175654060460573</v>
      </c>
      <c r="AQ110" s="6">
        <f>T110/T$103</f>
        <v>0.8598256502604894</v>
      </c>
      <c r="AR110" s="6">
        <f>U110/U$103</f>
        <v>0.83335455901466315</v>
      </c>
      <c r="AS110" s="6">
        <f>V110/V$103</f>
        <v>1.0441655790073336</v>
      </c>
      <c r="AT110" s="6">
        <f>W110/W$103</f>
        <v>0.92239232655174741</v>
      </c>
      <c r="AU110" s="6">
        <f>X110/X$103</f>
        <v>1.3399290332522062</v>
      </c>
      <c r="AV110" s="6">
        <f>AVERAGE(AA110:AU110)</f>
        <v>1.0012462232522306</v>
      </c>
      <c r="AW110" s="6">
        <f>STDEV(AA110:AU110)/SQRT(21)</f>
        <v>4.1847360483649808E-2</v>
      </c>
      <c r="AY110" s="25">
        <v>4</v>
      </c>
      <c r="AZ110" s="6">
        <v>625980.80429401575</v>
      </c>
      <c r="BA110" s="6">
        <v>181674.79081406561</v>
      </c>
      <c r="BB110" s="6">
        <v>89070.64219369604</v>
      </c>
      <c r="BC110" s="6">
        <v>82204.253656358153</v>
      </c>
      <c r="BD110" s="6">
        <v>248268.84408553803</v>
      </c>
      <c r="BE110" s="6">
        <v>89459.551833892285</v>
      </c>
      <c r="BF110" s="6">
        <v>131819.11554785559</v>
      </c>
      <c r="BG110" s="6">
        <v>286782.10857634648</v>
      </c>
      <c r="BH110" s="6">
        <v>95395.2039862971</v>
      </c>
      <c r="BI110" s="6">
        <v>49362.063639172076</v>
      </c>
      <c r="BJ110" s="6">
        <v>39405.287993408732</v>
      </c>
      <c r="BK110" s="6">
        <v>1737.6134248158203</v>
      </c>
      <c r="BL110" s="6">
        <v>30007.555513138639</v>
      </c>
      <c r="BM110" s="6">
        <v>82907.521647292509</v>
      </c>
      <c r="BN110" s="6">
        <v>2870.1011920075462</v>
      </c>
      <c r="BO110" s="6">
        <v>2254.5322661579198</v>
      </c>
      <c r="BP110" s="6">
        <v>4493.9313226686227</v>
      </c>
      <c r="BQ110" s="6">
        <v>1474.0777706486695</v>
      </c>
      <c r="BR110" s="6">
        <v>2009.8162869642304</v>
      </c>
      <c r="BS110" s="6">
        <v>3281.3491290123275</v>
      </c>
      <c r="BT110" s="6">
        <v>3138.4851748691271</v>
      </c>
      <c r="BU110" s="6">
        <f>AVERAGE(AZ110:BT110)</f>
        <v>97790.364302296264</v>
      </c>
      <c r="BV110" s="6">
        <f>STDEV(AZ110:BT110)/SQRT(21)</f>
        <v>31956.613104062995</v>
      </c>
    </row>
    <row r="111" spans="3:74" x14ac:dyDescent="0.2">
      <c r="C111" s="25">
        <v>4.5</v>
      </c>
      <c r="D111" s="6">
        <v>431629.79227510683</v>
      </c>
      <c r="E111" s="6">
        <v>249067.00466595415</v>
      </c>
      <c r="F111" s="6">
        <v>115814.29699351506</v>
      </c>
      <c r="G111" s="6">
        <v>148457.40761415652</v>
      </c>
      <c r="H111" s="6">
        <v>172648.51351594395</v>
      </c>
      <c r="I111" s="6">
        <v>309437.82709931</v>
      </c>
      <c r="J111" s="6">
        <v>37895.249829014814</v>
      </c>
      <c r="K111" s="6">
        <v>50677.486755265585</v>
      </c>
      <c r="L111" s="6">
        <v>117171.85666064966</v>
      </c>
      <c r="M111" s="6">
        <v>192426.11471527134</v>
      </c>
      <c r="N111" s="6">
        <v>179811.59055161002</v>
      </c>
      <c r="O111" s="6">
        <v>15263.44010905397</v>
      </c>
      <c r="P111" s="6">
        <v>65048.136571864852</v>
      </c>
      <c r="Q111" s="6">
        <v>61513.701791934196</v>
      </c>
      <c r="R111" s="6">
        <v>72076.344224337532</v>
      </c>
      <c r="S111" s="6">
        <v>53797.216798573114</v>
      </c>
      <c r="T111" s="6">
        <v>102944.38507791192</v>
      </c>
      <c r="U111" s="6">
        <v>69459.819554351518</v>
      </c>
      <c r="V111" s="6">
        <v>41913.606702427693</v>
      </c>
      <c r="W111" s="6">
        <v>125904.03250809734</v>
      </c>
      <c r="X111" s="6">
        <v>23939.222201033019</v>
      </c>
      <c r="Z111" s="25">
        <v>4.5</v>
      </c>
      <c r="AA111" s="6">
        <f>D111/D$103</f>
        <v>1.0511504152368458</v>
      </c>
      <c r="AB111" s="6">
        <f>E111/E$103</f>
        <v>0.93412849480972238</v>
      </c>
      <c r="AC111" s="6">
        <f>F111/F$103</f>
        <v>0.54129751588605213</v>
      </c>
      <c r="AD111" s="6">
        <f>G111/G$103</f>
        <v>0.86480568206871844</v>
      </c>
      <c r="AE111" s="6">
        <f>H111/H$103</f>
        <v>1.0197795870497299</v>
      </c>
      <c r="AF111" s="6">
        <f>I111/I$103</f>
        <v>0.79258148510258153</v>
      </c>
      <c r="AG111" s="6">
        <f>J111/J$103</f>
        <v>1.4911870891512486</v>
      </c>
      <c r="AH111" s="6">
        <f>K111/K$103</f>
        <v>0.93502820735702119</v>
      </c>
      <c r="AI111" s="6">
        <f>L111/L$103</f>
        <v>1.3458308819099458</v>
      </c>
      <c r="AJ111" s="6">
        <f>M111/M$103</f>
        <v>1.1763456819417188</v>
      </c>
      <c r="AK111" s="6">
        <f>N111/N$103</f>
        <v>0.89073514104012219</v>
      </c>
      <c r="AL111" s="6">
        <f>O111/O$103</f>
        <v>0.97348282784008044</v>
      </c>
      <c r="AM111" s="6">
        <f>P111/P$103</f>
        <v>0.87889511792544062</v>
      </c>
      <c r="AN111" s="6">
        <f>Q111/Q$103</f>
        <v>1.1918112657657209</v>
      </c>
      <c r="AO111" s="6">
        <f>R111/R$103</f>
        <v>0.98880351953251733</v>
      </c>
      <c r="AP111" s="6">
        <f>S111/S$103</f>
        <v>0.90633524422693346</v>
      </c>
      <c r="AQ111" s="6">
        <f>T111/T$103</f>
        <v>0.77695535568117258</v>
      </c>
      <c r="AR111" s="6">
        <f>U111/U$103</f>
        <v>0.76489353721617914</v>
      </c>
      <c r="AS111" s="6">
        <f>V111/V$103</f>
        <v>1.0930777994909033</v>
      </c>
      <c r="AT111" s="6">
        <f>W111/W$103</f>
        <v>0.93945154356430238</v>
      </c>
      <c r="AU111" s="6">
        <f>X111/X$103</f>
        <v>0.94067247431624312</v>
      </c>
      <c r="AV111" s="6">
        <f>AVERAGE(AA111:AU111)</f>
        <v>0.97605946986253334</v>
      </c>
      <c r="AW111" s="6">
        <f>STDEV(AA111:AU111)/SQRT(21)</f>
        <v>4.5173554387107087E-2</v>
      </c>
      <c r="AY111" s="25">
        <v>4.5</v>
      </c>
      <c r="AZ111" s="6">
        <v>526638.40126758371</v>
      </c>
      <c r="BA111" s="6">
        <v>194435.13281025985</v>
      </c>
      <c r="BB111" s="6">
        <v>95237.129955732176</v>
      </c>
      <c r="BC111" s="6">
        <v>90610.304789550064</v>
      </c>
      <c r="BD111" s="6">
        <v>241048.61423355696</v>
      </c>
      <c r="BE111" s="6">
        <v>87446.222203234138</v>
      </c>
      <c r="BF111" s="6">
        <v>192890.30496131085</v>
      </c>
      <c r="BG111" s="6">
        <v>343312.70738706319</v>
      </c>
      <c r="BH111" s="6">
        <v>112420.20327850287</v>
      </c>
      <c r="BI111" s="6">
        <v>54472.327178536631</v>
      </c>
      <c r="BJ111" s="6">
        <v>65714.292199199699</v>
      </c>
      <c r="BK111" s="6">
        <v>1403.2769057068306</v>
      </c>
      <c r="BL111" s="6">
        <v>33271.079881656806</v>
      </c>
      <c r="BM111" s="6">
        <v>91988.79982840702</v>
      </c>
      <c r="BN111" s="6">
        <v>4816.5037303833287</v>
      </c>
      <c r="BO111" s="6">
        <v>1928.2687215258418</v>
      </c>
      <c r="BP111" s="6">
        <v>5924.8951338936822</v>
      </c>
      <c r="BQ111" s="6">
        <v>2247.8394841694189</v>
      </c>
      <c r="BR111" s="6">
        <v>3421.9345725014236</v>
      </c>
      <c r="BS111" s="6">
        <v>7743.227609542093</v>
      </c>
      <c r="BT111" s="6">
        <v>16550.9646608847</v>
      </c>
      <c r="BU111" s="6">
        <f>AVERAGE(AZ111:BT111)</f>
        <v>103501.06813300963</v>
      </c>
      <c r="BV111" s="6">
        <f>STDEV(AZ111:BT111)/SQRT(21)</f>
        <v>29203.737787728522</v>
      </c>
    </row>
    <row r="112" spans="3:74" x14ac:dyDescent="0.2">
      <c r="C112" s="25">
        <v>5</v>
      </c>
      <c r="D112" s="6">
        <v>442622.79705329705</v>
      </c>
      <c r="E112" s="6">
        <v>233654.95399212779</v>
      </c>
      <c r="F112" s="6">
        <v>102869.86684172705</v>
      </c>
      <c r="G112" s="6">
        <v>153501.95377916712</v>
      </c>
      <c r="H112" s="6">
        <v>166159.78129889749</v>
      </c>
      <c r="I112" s="6">
        <v>334535.51363937365</v>
      </c>
      <c r="J112" s="6">
        <v>40953.870937761385</v>
      </c>
      <c r="K112" s="6">
        <v>54462.957409615199</v>
      </c>
      <c r="L112" s="6">
        <v>125813.98586681127</v>
      </c>
      <c r="M112" s="6">
        <v>201240.54403016405</v>
      </c>
      <c r="N112" s="6">
        <v>178562.04165843892</v>
      </c>
      <c r="O112" s="6">
        <v>13262.745305354896</v>
      </c>
      <c r="P112" s="6">
        <v>69253.23694089202</v>
      </c>
      <c r="Q112" s="6">
        <v>44675.022498263083</v>
      </c>
      <c r="R112" s="6">
        <v>68639.417717176912</v>
      </c>
      <c r="S112" s="6">
        <v>56286.001023454992</v>
      </c>
      <c r="T112" s="6">
        <v>119155.96739979903</v>
      </c>
      <c r="U112" s="6">
        <v>88269.670397566588</v>
      </c>
      <c r="V112" s="6">
        <v>69492.963003926343</v>
      </c>
      <c r="W112" s="6">
        <v>142572.54622574922</v>
      </c>
      <c r="X112" s="6">
        <v>52532.990247295915</v>
      </c>
      <c r="Z112" s="25">
        <v>5</v>
      </c>
      <c r="AA112" s="6">
        <f>D112/D$103</f>
        <v>1.0779217404421511</v>
      </c>
      <c r="AB112" s="6">
        <f>E112/E$103</f>
        <v>0.87632543206690161</v>
      </c>
      <c r="AC112" s="6">
        <f>F112/F$103</f>
        <v>0.48079731800361186</v>
      </c>
      <c r="AD112" s="6">
        <f>G112/G$103</f>
        <v>0.89419156625644103</v>
      </c>
      <c r="AE112" s="6">
        <f>H112/H$103</f>
        <v>0.98145271978617343</v>
      </c>
      <c r="AF112" s="6">
        <f>I112/I$103</f>
        <v>0.85686568027364785</v>
      </c>
      <c r="AG112" s="6">
        <f>J112/J$103</f>
        <v>1.611544556869438</v>
      </c>
      <c r="AH112" s="6">
        <f>K112/K$103</f>
        <v>1.0048722755333375</v>
      </c>
      <c r="AI112" s="6">
        <f>L112/L$103</f>
        <v>1.4450940044940077</v>
      </c>
      <c r="AJ112" s="6">
        <f>M112/M$103</f>
        <v>1.2302303424447751</v>
      </c>
      <c r="AK112" s="6">
        <f>N112/N$103</f>
        <v>0.88454523355873638</v>
      </c>
      <c r="AL112" s="6">
        <f>O112/O$103</f>
        <v>0.8458810538471635</v>
      </c>
      <c r="AM112" s="6">
        <f>P112/P$103</f>
        <v>0.93571215188676393</v>
      </c>
      <c r="AN112" s="6">
        <f>Q112/Q$103</f>
        <v>0.8655664276531716</v>
      </c>
      <c r="AO112" s="6">
        <f>R112/R$103</f>
        <v>0.94165288969372629</v>
      </c>
      <c r="AP112" s="6">
        <f>S112/S$103</f>
        <v>0.94826441812327311</v>
      </c>
      <c r="AQ112" s="6">
        <f>T112/T$103</f>
        <v>0.89930953458586527</v>
      </c>
      <c r="AR112" s="6">
        <f>U112/U$103</f>
        <v>0.97202815746547921</v>
      </c>
      <c r="AS112" s="6">
        <f>V112/V$103</f>
        <v>1.8123282880362281</v>
      </c>
      <c r="AT112" s="6">
        <f>W112/W$103</f>
        <v>1.0638261217968439</v>
      </c>
      <c r="AU112" s="6">
        <f>X112/X$103</f>
        <v>2.0642415824613765</v>
      </c>
      <c r="AV112" s="6">
        <f>AVERAGE(AA112:AU112)</f>
        <v>1.0806024521561481</v>
      </c>
      <c r="AW112" s="6">
        <f>STDEV(AA112:AU112)/SQRT(21)</f>
        <v>7.9948043688553169E-2</v>
      </c>
      <c r="AY112" s="25">
        <v>5</v>
      </c>
      <c r="AZ112" s="6">
        <v>539149.72574855294</v>
      </c>
      <c r="BA112" s="6">
        <v>199597.33336808902</v>
      </c>
      <c r="BB112" s="6">
        <v>91602.334927210934</v>
      </c>
      <c r="BC112" s="6">
        <v>99398.403483309143</v>
      </c>
      <c r="BD112" s="6">
        <v>244379.56151867771</v>
      </c>
      <c r="BE112" s="6">
        <v>96512.443124773024</v>
      </c>
      <c r="BF112" s="6">
        <v>259763.52808565699</v>
      </c>
      <c r="BG112" s="6">
        <v>422123.96047425049</v>
      </c>
      <c r="BH112" s="6">
        <v>128472.12706322018</v>
      </c>
      <c r="BI112" s="6">
        <v>57474.632256838006</v>
      </c>
      <c r="BJ112" s="6">
        <v>94383.351150634495</v>
      </c>
      <c r="BK112" s="6">
        <v>1278.4010452264342</v>
      </c>
      <c r="BL112" s="6">
        <v>41975.448558885284</v>
      </c>
      <c r="BM112" s="6">
        <v>93526.188910804296</v>
      </c>
      <c r="BN112" s="6">
        <v>6726.4385558699933</v>
      </c>
      <c r="BO112" s="6">
        <v>3447.0063941096678</v>
      </c>
      <c r="BP112" s="6">
        <v>10509.497759134912</v>
      </c>
      <c r="BQ112" s="6">
        <v>5501.7545527276752</v>
      </c>
      <c r="BR112" s="6">
        <v>3210.2429567059944</v>
      </c>
      <c r="BS112" s="6">
        <v>11686.494196870995</v>
      </c>
      <c r="BT112" s="6">
        <v>43177.888140701092</v>
      </c>
      <c r="BU112" s="6">
        <f>AVERAGE(AZ112:BT112)</f>
        <v>116852.22677486899</v>
      </c>
      <c r="BV112" s="6">
        <f>STDEV(AZ112:BT112)/SQRT(21)</f>
        <v>31554.465983019196</v>
      </c>
    </row>
    <row r="113" spans="3:74" x14ac:dyDescent="0.2">
      <c r="C113" s="25">
        <v>5.5</v>
      </c>
      <c r="D113" s="6">
        <v>424160.34497985482</v>
      </c>
      <c r="E113" s="6">
        <v>246915.97372468261</v>
      </c>
      <c r="F113" s="6">
        <v>114626.96166709543</v>
      </c>
      <c r="G113" s="6">
        <v>145556.15719548956</v>
      </c>
      <c r="H113" s="6">
        <v>158739.80683800651</v>
      </c>
      <c r="I113" s="6">
        <v>330418.92209429003</v>
      </c>
      <c r="J113" s="6">
        <v>56852.395103270275</v>
      </c>
      <c r="K113" s="6">
        <v>70668.782898506208</v>
      </c>
      <c r="L113" s="6">
        <v>128599.5353693975</v>
      </c>
      <c r="M113" s="6">
        <v>210448.10405329405</v>
      </c>
      <c r="N113" s="6">
        <v>183708.15487660666</v>
      </c>
      <c r="O113" s="6">
        <v>16493.053851062785</v>
      </c>
      <c r="P113" s="6">
        <v>89119.484475408783</v>
      </c>
      <c r="Q113" s="6">
        <v>62423.470934109231</v>
      </c>
      <c r="R113" s="6">
        <v>63915.594717434178</v>
      </c>
      <c r="S113" s="6">
        <v>57553.197303245732</v>
      </c>
      <c r="T113" s="6">
        <v>117062.63257787205</v>
      </c>
      <c r="U113" s="6">
        <v>78771.892302939566</v>
      </c>
      <c r="V113" s="6">
        <v>47485.690980478903</v>
      </c>
      <c r="W113" s="6">
        <v>140632.35109800583</v>
      </c>
      <c r="X113" s="6">
        <v>45163.883569204983</v>
      </c>
      <c r="Z113" s="25">
        <v>5.5</v>
      </c>
      <c r="AA113" s="6">
        <f>D113/D$103</f>
        <v>1.0329600290158003</v>
      </c>
      <c r="AB113" s="6">
        <f>E113/E$103</f>
        <v>0.9260610299997849</v>
      </c>
      <c r="AC113" s="6">
        <f>F113/F$103</f>
        <v>0.53574810031820819</v>
      </c>
      <c r="AD113" s="6">
        <f>G113/G$103</f>
        <v>0.84790509160651384</v>
      </c>
      <c r="AE113" s="6">
        <f>H113/H$103</f>
        <v>0.93762530223387475</v>
      </c>
      <c r="AF113" s="6">
        <f>I113/I$103</f>
        <v>0.84632160985101024</v>
      </c>
      <c r="AG113" s="6">
        <f>J113/J$103</f>
        <v>2.237155262146119</v>
      </c>
      <c r="AH113" s="6">
        <f>K113/K$103</f>
        <v>1.303878894168466</v>
      </c>
      <c r="AI113" s="6">
        <f>L113/L$103</f>
        <v>1.4770887057005171</v>
      </c>
      <c r="AJ113" s="6">
        <f>M113/M$103</f>
        <v>1.2865183025818645</v>
      </c>
      <c r="AK113" s="6">
        <f>N113/N$103</f>
        <v>0.91003760515242083</v>
      </c>
      <c r="AL113" s="6">
        <f>O113/O$103</f>
        <v>1.0519060308774955</v>
      </c>
      <c r="AM113" s="6">
        <f>P113/P$103</f>
        <v>1.204134106607865</v>
      </c>
      <c r="AN113" s="6">
        <f>Q113/Q$103</f>
        <v>1.2094377958119487</v>
      </c>
      <c r="AO113" s="6">
        <f>R113/R$103</f>
        <v>0.87684753839488694</v>
      </c>
      <c r="AP113" s="6">
        <f>S113/S$103</f>
        <v>0.96961319261522905</v>
      </c>
      <c r="AQ113" s="6">
        <f>T113/T$103</f>
        <v>0.88351044365051101</v>
      </c>
      <c r="AR113" s="6">
        <f>U113/U$103</f>
        <v>0.86743835102624722</v>
      </c>
      <c r="AS113" s="6">
        <f>V113/V$103</f>
        <v>1.2383938937242658</v>
      </c>
      <c r="AT113" s="6">
        <f>W113/W$103</f>
        <v>1.0493490691459906</v>
      </c>
      <c r="AU113" s="6">
        <f>X113/X$103</f>
        <v>1.7746784649060776</v>
      </c>
      <c r="AV113" s="6">
        <f>AVERAGE(AA113:AU113)</f>
        <v>1.1174575628350045</v>
      </c>
      <c r="AW113" s="6">
        <f>STDEV(AA113:AU113)/SQRT(21)</f>
        <v>8.0453359723064055E-2</v>
      </c>
      <c r="AY113" s="25">
        <v>5.5</v>
      </c>
      <c r="AZ113" s="6">
        <v>562402.53365124005</v>
      </c>
      <c r="BA113" s="6">
        <v>240966.49115032711</v>
      </c>
      <c r="BB113" s="6">
        <v>107383.09839163258</v>
      </c>
      <c r="BC113" s="6">
        <v>106114.82639276542</v>
      </c>
      <c r="BD113" s="6">
        <v>239354.50801244582</v>
      </c>
      <c r="BE113" s="6">
        <v>104335.97504966569</v>
      </c>
      <c r="BF113" s="6">
        <v>343869.15045981307</v>
      </c>
      <c r="BG113" s="6">
        <v>505295.18752300914</v>
      </c>
      <c r="BH113" s="6">
        <v>140260.3550295858</v>
      </c>
      <c r="BI113" s="6">
        <v>59522.230935576627</v>
      </c>
      <c r="BJ113" s="6">
        <v>127087.72240417809</v>
      </c>
      <c r="BK113" s="6">
        <v>1736.0652209211435</v>
      </c>
      <c r="BL113" s="6">
        <v>61983.063720811857</v>
      </c>
      <c r="BM113" s="6">
        <v>128708.38987041933</v>
      </c>
      <c r="BN113" s="6">
        <v>7787.6897350141489</v>
      </c>
      <c r="BO113" s="6">
        <v>3885.8003070365007</v>
      </c>
      <c r="BP113" s="6">
        <v>13188.009378140001</v>
      </c>
      <c r="BQ113" s="6">
        <v>14328.445933635923</v>
      </c>
      <c r="BR113" s="6">
        <v>3435.9743133283846</v>
      </c>
      <c r="BS113" s="6">
        <v>12176.909393231963</v>
      </c>
      <c r="BT113" s="6">
        <v>69029.376294294765</v>
      </c>
      <c r="BU113" s="6">
        <f>AVERAGE(AZ113:BT113)</f>
        <v>135850.08586509872</v>
      </c>
      <c r="BV113" s="6">
        <f>STDEV(AZ113:BT113)/SQRT(21)</f>
        <v>35067.846088251681</v>
      </c>
    </row>
    <row r="114" spans="3:74" x14ac:dyDescent="0.2">
      <c r="C114" s="25">
        <v>6</v>
      </c>
      <c r="D114" s="6">
        <v>436971.13290921436</v>
      </c>
      <c r="E114" s="6">
        <v>243322.99350937098</v>
      </c>
      <c r="F114" s="6">
        <v>107624.84142544112</v>
      </c>
      <c r="G114" s="6">
        <v>143355.75527520373</v>
      </c>
      <c r="H114" s="6">
        <v>159807.37756515172</v>
      </c>
      <c r="I114" s="6">
        <v>305726.97754897142</v>
      </c>
      <c r="J114" s="6">
        <v>61810.846299213343</v>
      </c>
      <c r="K114" s="6">
        <v>75552.768045874443</v>
      </c>
      <c r="L114" s="6">
        <v>128583.02236540685</v>
      </c>
      <c r="M114" s="6">
        <v>204026.75791925096</v>
      </c>
      <c r="N114" s="6">
        <v>181313.60038857604</v>
      </c>
      <c r="O114" s="6">
        <v>16096.392684925402</v>
      </c>
      <c r="P114" s="6">
        <v>72493.100623528662</v>
      </c>
      <c r="Q114" s="6">
        <v>67558.437198371728</v>
      </c>
      <c r="R114" s="6">
        <v>73884.593945630724</v>
      </c>
      <c r="S114" s="6">
        <v>55488.053895339297</v>
      </c>
      <c r="T114" s="6">
        <v>119510.3590168902</v>
      </c>
      <c r="U114" s="6">
        <v>74082.792709298723</v>
      </c>
      <c r="V114" s="6">
        <v>39425.323508267436</v>
      </c>
      <c r="W114" s="6">
        <v>134316.49218631466</v>
      </c>
      <c r="X114" s="6">
        <v>44111.579959549512</v>
      </c>
      <c r="Z114" s="25">
        <v>6</v>
      </c>
      <c r="AA114" s="6">
        <f>D114/D$103</f>
        <v>1.0641582115612596</v>
      </c>
      <c r="AB114" s="6">
        <f>E114/E$103</f>
        <v>0.91258551884200778</v>
      </c>
      <c r="AC114" s="6">
        <f>F114/F$103</f>
        <v>0.5030213093162722</v>
      </c>
      <c r="AD114" s="6">
        <f>G114/G$103</f>
        <v>0.83508713853782068</v>
      </c>
      <c r="AE114" s="6">
        <f>H114/H$103</f>
        <v>0.94393110129987123</v>
      </c>
      <c r="AF114" s="6">
        <f>I114/I$103</f>
        <v>0.78307666574946588</v>
      </c>
      <c r="AG114" s="6">
        <f>J114/J$103</f>
        <v>2.4322714954191245</v>
      </c>
      <c r="AH114" s="6">
        <f>K114/K$103</f>
        <v>1.3939911741865265</v>
      </c>
      <c r="AI114" s="6">
        <f>L114/L$103</f>
        <v>1.4768990380503058</v>
      </c>
      <c r="AJ114" s="6">
        <f>M114/M$103</f>
        <v>1.2472631172437838</v>
      </c>
      <c r="AK114" s="6">
        <f>N114/N$103</f>
        <v>0.89817566775961399</v>
      </c>
      <c r="AL114" s="6">
        <f>O114/O$103</f>
        <v>1.0266074854023695</v>
      </c>
      <c r="AM114" s="6">
        <f>P114/P$103</f>
        <v>0.97948743160238472</v>
      </c>
      <c r="AN114" s="6">
        <f>Q114/Q$103</f>
        <v>1.3089263725809934</v>
      </c>
      <c r="AO114" s="6">
        <f>R114/R$103</f>
        <v>1.0136106002446472</v>
      </c>
      <c r="AP114" s="6">
        <f>S114/S$103</f>
        <v>0.93482120213035769</v>
      </c>
      <c r="AQ114" s="6">
        <f>T114/T$103</f>
        <v>0.90198424544745437</v>
      </c>
      <c r="AR114" s="6">
        <f>U114/U$103</f>
        <v>0.815801850995717</v>
      </c>
      <c r="AS114" s="6">
        <f>V114/V$103</f>
        <v>1.0281850991873203</v>
      </c>
      <c r="AT114" s="6">
        <f>W114/W$103</f>
        <v>1.0022223545735958</v>
      </c>
      <c r="AU114" s="6">
        <f>X114/X$103</f>
        <v>1.733329041273433</v>
      </c>
      <c r="AV114" s="6">
        <f>AVERAGE(AA114:AU114)</f>
        <v>1.1064493391144916</v>
      </c>
      <c r="AW114" s="6">
        <f>STDEV(AA114:AU114)/SQRT(21)</f>
        <v>8.8463816015984673E-2</v>
      </c>
      <c r="AY114" s="25">
        <v>6</v>
      </c>
      <c r="AZ114" s="6">
        <v>537670.54952636186</v>
      </c>
      <c r="BA114" s="6">
        <v>264849.07332586084</v>
      </c>
      <c r="BB114" s="6">
        <v>116031.06730658338</v>
      </c>
      <c r="BC114" s="6">
        <v>113070.39187227866</v>
      </c>
      <c r="BD114" s="6">
        <v>242328.69912411648</v>
      </c>
      <c r="BE114" s="6">
        <v>107072.86437528036</v>
      </c>
      <c r="BF114" s="6">
        <v>401985.76354715019</v>
      </c>
      <c r="BG114" s="6">
        <v>544644.1780462889</v>
      </c>
      <c r="BH114" s="6">
        <v>153295.33893906363</v>
      </c>
      <c r="BI114" s="6">
        <v>58617.665929992159</v>
      </c>
      <c r="BJ114" s="6">
        <v>163291.1846349042</v>
      </c>
      <c r="BK114" s="6">
        <v>1381.6586927872577</v>
      </c>
      <c r="BL114" s="6">
        <v>58100.643411592537</v>
      </c>
      <c r="BM114" s="6">
        <v>134064.4219694956</v>
      </c>
      <c r="BN114" s="6">
        <v>6178.5224251779428</v>
      </c>
      <c r="BO114" s="6">
        <v>3405.6707356455458</v>
      </c>
      <c r="BP114" s="6">
        <v>17895.261487424039</v>
      </c>
      <c r="BQ114" s="6">
        <v>17946.579216273378</v>
      </c>
      <c r="BR114" s="6">
        <v>4040.0579463635777</v>
      </c>
      <c r="BS114" s="6">
        <v>12874.570311366169</v>
      </c>
      <c r="BT114" s="6">
        <v>92726.432755763395</v>
      </c>
      <c r="BU114" s="6">
        <f>AVERAGE(AZ114:BT114)</f>
        <v>145308.12359903671</v>
      </c>
      <c r="BV114" s="6">
        <f>STDEV(AZ114:BT114)/SQRT(21)</f>
        <v>36348.82800988057</v>
      </c>
    </row>
    <row r="115" spans="3:74" x14ac:dyDescent="0.2">
      <c r="C115" s="25">
        <v>6.5</v>
      </c>
      <c r="D115" s="6">
        <v>417880.96855043288</v>
      </c>
      <c r="E115" s="6">
        <v>235885.09762010266</v>
      </c>
      <c r="F115" s="6">
        <v>103234.21129671849</v>
      </c>
      <c r="G115" s="6">
        <v>142771.1845483979</v>
      </c>
      <c r="H115" s="6">
        <v>165744.06935127065</v>
      </c>
      <c r="I115" s="6">
        <v>327961.89092773374</v>
      </c>
      <c r="J115" s="6">
        <v>70036.294137412508</v>
      </c>
      <c r="K115" s="6">
        <v>83120.588644026881</v>
      </c>
      <c r="L115" s="6">
        <v>137062.54704991943</v>
      </c>
      <c r="M115" s="6">
        <v>209533.63750861434</v>
      </c>
      <c r="N115" s="6">
        <v>171144.05231250409</v>
      </c>
      <c r="O115" s="6">
        <v>15231.720809748396</v>
      </c>
      <c r="P115" s="6">
        <v>61705.617325189283</v>
      </c>
      <c r="Q115" s="6">
        <v>62793.748047430534</v>
      </c>
      <c r="R115" s="6">
        <v>72479.440013720945</v>
      </c>
      <c r="S115" s="6">
        <v>62110.602695760601</v>
      </c>
      <c r="T115" s="6">
        <v>123768.80014035311</v>
      </c>
      <c r="U115" s="6">
        <v>70833.77296166915</v>
      </c>
      <c r="V115" s="6">
        <v>56209.008460985453</v>
      </c>
      <c r="W115" s="6">
        <v>135553.48861754831</v>
      </c>
      <c r="X115" s="6">
        <v>46221.290494135217</v>
      </c>
      <c r="Z115" s="25">
        <v>6.5</v>
      </c>
      <c r="AA115" s="6">
        <f>D115/D$103</f>
        <v>1.0176678289421586</v>
      </c>
      <c r="AB115" s="6">
        <f>E115/E$103</f>
        <v>0.88468960986397138</v>
      </c>
      <c r="AC115" s="6">
        <f>F115/F$103</f>
        <v>0.48250020576042113</v>
      </c>
      <c r="AD115" s="6">
        <f>G115/G$103</f>
        <v>0.83168185149800766</v>
      </c>
      <c r="AE115" s="6">
        <f>H115/H$103</f>
        <v>0.97899724218228779</v>
      </c>
      <c r="AF115" s="6">
        <f>I115/I$103</f>
        <v>0.84002826999276614</v>
      </c>
      <c r="AG115" s="6">
        <f>J115/J$103</f>
        <v>2.7559448231885146</v>
      </c>
      <c r="AH115" s="6">
        <f>K115/K$103</f>
        <v>1.5336217316698211</v>
      </c>
      <c r="AI115" s="6">
        <f>L115/L$103</f>
        <v>1.5742944921258173</v>
      </c>
      <c r="AJ115" s="6">
        <f>M115/M$103</f>
        <v>1.2809279554883533</v>
      </c>
      <c r="AK115" s="6">
        <f>N115/N$103</f>
        <v>0.84779863804720357</v>
      </c>
      <c r="AL115" s="6">
        <f>O115/O$103</f>
        <v>0.97145981120919789</v>
      </c>
      <c r="AM115" s="6">
        <f>P115/P$103</f>
        <v>0.83373281194255677</v>
      </c>
      <c r="AN115" s="6">
        <f>Q115/Q$103</f>
        <v>1.2166118143193083</v>
      </c>
      <c r="AO115" s="6">
        <f>R115/R$103</f>
        <v>0.99433352441193334</v>
      </c>
      <c r="AP115" s="6">
        <f>S115/S$103</f>
        <v>1.0463929476893923</v>
      </c>
      <c r="AQ115" s="6">
        <f>T115/T$103</f>
        <v>0.93412411043594668</v>
      </c>
      <c r="AR115" s="6">
        <f>U115/U$103</f>
        <v>0.78002355178339333</v>
      </c>
      <c r="AS115" s="6">
        <f>V115/V$103</f>
        <v>1.4658919647814705</v>
      </c>
      <c r="AT115" s="6">
        <f>W115/W$103</f>
        <v>1.0114523862378417</v>
      </c>
      <c r="AU115" s="6">
        <f>X115/X$103</f>
        <v>1.8162284192061939</v>
      </c>
      <c r="AV115" s="6">
        <f>AVERAGE(AA115:AU115)</f>
        <v>1.1475430471798358</v>
      </c>
      <c r="AW115" s="6">
        <f>STDEV(AA115:AU115)/SQRT(21)</f>
        <v>0.10569873048796895</v>
      </c>
      <c r="AY115" s="25">
        <v>6.5</v>
      </c>
      <c r="AZ115" s="6">
        <v>502533.19636555231</v>
      </c>
      <c r="BA115" s="6">
        <v>304146.83418919268</v>
      </c>
      <c r="BB115" s="6">
        <v>129635.8329710884</v>
      </c>
      <c r="BC115" s="6">
        <v>117898.01272747571</v>
      </c>
      <c r="BD115" s="6">
        <v>264144.06215715548</v>
      </c>
      <c r="BE115" s="6">
        <v>132613.69704996474</v>
      </c>
      <c r="BF115" s="6">
        <v>489442.17126162036</v>
      </c>
      <c r="BG115" s="6">
        <v>621896.7337375629</v>
      </c>
      <c r="BH115" s="6">
        <v>170928.51278276378</v>
      </c>
      <c r="BI115" s="6">
        <v>63455.874781175989</v>
      </c>
      <c r="BJ115" s="6">
        <v>195517.07623762151</v>
      </c>
      <c r="BK115" s="6">
        <v>3278.397269119374</v>
      </c>
      <c r="BL115" s="6">
        <v>57984.884997136855</v>
      </c>
      <c r="BM115" s="6">
        <v>147816.33956756705</v>
      </c>
      <c r="BN115" s="6">
        <v>5501.8223136952229</v>
      </c>
      <c r="BO115" s="6">
        <v>3515.8660366953327</v>
      </c>
      <c r="BP115" s="6">
        <v>23590.647378746071</v>
      </c>
      <c r="BQ115" s="6">
        <v>27970.723129203201</v>
      </c>
      <c r="BR115" s="6">
        <v>3837.9663997578364</v>
      </c>
      <c r="BS115" s="6">
        <v>13688.95726127142</v>
      </c>
      <c r="BT115" s="6">
        <v>115049.08583507697</v>
      </c>
      <c r="BU115" s="6">
        <f>AVERAGE(AZ115:BT115)</f>
        <v>161640.31878330681</v>
      </c>
      <c r="BV115" s="6">
        <f>STDEV(AZ115:BT115)/SQRT(21)</f>
        <v>39407.856279922322</v>
      </c>
    </row>
    <row r="116" spans="3:74" x14ac:dyDescent="0.2">
      <c r="C116" s="25">
        <v>7</v>
      </c>
      <c r="D116" s="6">
        <v>373415.23356488318</v>
      </c>
      <c r="E116" s="6">
        <v>235013.1637254646</v>
      </c>
      <c r="F116" s="6">
        <v>99026.241317211199</v>
      </c>
      <c r="G116" s="6">
        <v>133595.67935692752</v>
      </c>
      <c r="H116" s="6">
        <v>152945.09091563101</v>
      </c>
      <c r="I116" s="6">
        <v>280344.24198406423</v>
      </c>
      <c r="J116" s="6">
        <v>72735.739120695274</v>
      </c>
      <c r="K116" s="6">
        <v>87000.582695172401</v>
      </c>
      <c r="L116" s="6">
        <v>125086.44233804708</v>
      </c>
      <c r="M116" s="6">
        <v>197345.51618703612</v>
      </c>
      <c r="N116" s="6">
        <v>165993.17268255923</v>
      </c>
      <c r="O116" s="6">
        <v>13393.606295525689</v>
      </c>
      <c r="P116" s="6">
        <v>59471.273143729719</v>
      </c>
      <c r="Q116" s="6">
        <v>64078.224012757557</v>
      </c>
      <c r="R116" s="6">
        <v>71401.552182488624</v>
      </c>
      <c r="S116" s="6">
        <v>57968.243085468421</v>
      </c>
      <c r="T116" s="6">
        <v>105789.88500614044</v>
      </c>
      <c r="U116" s="6">
        <v>66813.225287738722</v>
      </c>
      <c r="V116" s="6">
        <v>39290.25189404413</v>
      </c>
      <c r="W116" s="6">
        <v>125601.31404484376</v>
      </c>
      <c r="X116" s="6">
        <v>55497.962702823206</v>
      </c>
      <c r="Z116" s="25">
        <v>7</v>
      </c>
      <c r="AA116" s="6">
        <f>D116/D$103</f>
        <v>0.90938017913118008</v>
      </c>
      <c r="AB116" s="6">
        <f>E116/E$103</f>
        <v>0.88141941236163979</v>
      </c>
      <c r="AC116" s="6">
        <f>F116/F$103</f>
        <v>0.4628328265511174</v>
      </c>
      <c r="AD116" s="6">
        <f>G116/G$103</f>
        <v>0.77823198225296542</v>
      </c>
      <c r="AE116" s="6">
        <f>H116/H$103</f>
        <v>0.90339776739995992</v>
      </c>
      <c r="AF116" s="6">
        <f>I116/I$103</f>
        <v>0.71806235758104764</v>
      </c>
      <c r="AG116" s="6">
        <f>J116/J$103</f>
        <v>2.8621686249871061</v>
      </c>
      <c r="AH116" s="6">
        <f>K116/K$103</f>
        <v>1.6052098098181824</v>
      </c>
      <c r="AI116" s="6">
        <f>L116/L$103</f>
        <v>1.4367374709641143</v>
      </c>
      <c r="AJ116" s="6">
        <f>M116/M$103</f>
        <v>1.2064191295484068</v>
      </c>
      <c r="AK116" s="6">
        <f>N116/N$103</f>
        <v>0.82228265501415898</v>
      </c>
      <c r="AL116" s="6">
        <f>O116/O$103</f>
        <v>0.85422720162611998</v>
      </c>
      <c r="AM116" s="6">
        <f>P116/P$103</f>
        <v>0.80354356600343013</v>
      </c>
      <c r="AN116" s="6">
        <f>Q116/Q$103</f>
        <v>1.2414981872978044</v>
      </c>
      <c r="AO116" s="6">
        <f>R116/R$103</f>
        <v>0.9795461584230809</v>
      </c>
      <c r="AP116" s="6">
        <f>S116/S$103</f>
        <v>0.97660557331411568</v>
      </c>
      <c r="AQ116" s="6">
        <f>T116/T$103</f>
        <v>0.79843128569089883</v>
      </c>
      <c r="AR116" s="6">
        <f>U116/U$103</f>
        <v>0.73574916478397789</v>
      </c>
      <c r="AS116" s="6">
        <f>V116/V$103</f>
        <v>1.0246625251483663</v>
      </c>
      <c r="AT116" s="6">
        <f>W116/W$103</f>
        <v>0.93719276501762872</v>
      </c>
      <c r="AU116" s="6">
        <f>X116/X$103</f>
        <v>2.180747789413247</v>
      </c>
      <c r="AV116" s="6">
        <f>AVERAGE(AA116:AU116)</f>
        <v>1.1008736396346928</v>
      </c>
      <c r="AW116" s="6">
        <f>STDEV(AA116:AU116)/SQRT(21)</f>
        <v>0.11914706729354253</v>
      </c>
      <c r="AY116" s="25">
        <v>7</v>
      </c>
      <c r="AZ116" s="6">
        <v>513334.7232277898</v>
      </c>
      <c r="BA116" s="6">
        <v>320720.94205354113</v>
      </c>
      <c r="BB116" s="6">
        <v>138602.50348198679</v>
      </c>
      <c r="BC116" s="6">
        <v>116698.05738528524</v>
      </c>
      <c r="BD116" s="6">
        <v>275259.83345623279</v>
      </c>
      <c r="BE116" s="6">
        <v>155391.04522248093</v>
      </c>
      <c r="BF116" s="6">
        <v>551798.97861672379</v>
      </c>
      <c r="BG116" s="6">
        <v>681384.79092458368</v>
      </c>
      <c r="BH116" s="6">
        <v>171096.9300604928</v>
      </c>
      <c r="BI116" s="6">
        <v>63325.174465118856</v>
      </c>
      <c r="BJ116" s="6">
        <v>190039.76549254055</v>
      </c>
      <c r="BK116" s="6">
        <v>4567.4846973261383</v>
      </c>
      <c r="BL116" s="6">
        <v>60976.629604886424</v>
      </c>
      <c r="BM116" s="6">
        <v>153921.92519852094</v>
      </c>
      <c r="BN116" s="6">
        <v>6730.1689391990385</v>
      </c>
      <c r="BO116" s="6">
        <v>4155.5254149712582</v>
      </c>
      <c r="BP116" s="6">
        <v>32994.385875372813</v>
      </c>
      <c r="BQ116" s="6">
        <v>31069.825653699609</v>
      </c>
      <c r="BR116" s="6">
        <v>4400.6515362272885</v>
      </c>
      <c r="BS116" s="6">
        <v>13269.448464316663</v>
      </c>
      <c r="BT116" s="6">
        <v>124897.4099332003</v>
      </c>
      <c r="BU116" s="6">
        <f>AVERAGE(AZ116:BT116)</f>
        <v>172125.53331926171</v>
      </c>
      <c r="BV116" s="6">
        <f>STDEV(AZ116:BT116)/SQRT(21)</f>
        <v>42551.249793366303</v>
      </c>
    </row>
    <row r="117" spans="3:74" x14ac:dyDescent="0.2">
      <c r="C117" s="25">
        <v>7.5</v>
      </c>
      <c r="D117" s="6">
        <v>397953.93568781274</v>
      </c>
      <c r="E117" s="6">
        <v>235561.54367489505</v>
      </c>
      <c r="F117" s="6">
        <v>95056.776345555016</v>
      </c>
      <c r="G117" s="6">
        <v>137447.30378474935</v>
      </c>
      <c r="H117" s="6">
        <v>157800.61509685079</v>
      </c>
      <c r="I117" s="6">
        <v>277087.39025484375</v>
      </c>
      <c r="J117" s="6">
        <v>87759.462570330303</v>
      </c>
      <c r="K117" s="6">
        <v>98944.858507471421</v>
      </c>
      <c r="L117" s="6">
        <v>125941.68643100558</v>
      </c>
      <c r="M117" s="6">
        <v>192379.4586630546</v>
      </c>
      <c r="N117" s="6">
        <v>171256.44884164844</v>
      </c>
      <c r="O117" s="6">
        <v>15952.560767002864</v>
      </c>
      <c r="P117" s="6">
        <v>60134.209772857415</v>
      </c>
      <c r="Q117" s="6">
        <v>68765.32329887485</v>
      </c>
      <c r="R117" s="6">
        <v>72555.012434611082</v>
      </c>
      <c r="S117" s="6">
        <v>58548.184361011321</v>
      </c>
      <c r="T117" s="6">
        <v>112332.4933412016</v>
      </c>
      <c r="U117" s="6">
        <v>62506.451842874449</v>
      </c>
      <c r="V117" s="6">
        <v>44739.188740806283</v>
      </c>
      <c r="W117" s="6">
        <v>135211.91611749883</v>
      </c>
      <c r="X117" s="6">
        <v>57233.60022776902</v>
      </c>
      <c r="Z117" s="25">
        <v>7.5</v>
      </c>
      <c r="AA117" s="6">
        <f>D117/D$103</f>
        <v>0.96913941583708962</v>
      </c>
      <c r="AB117" s="6">
        <f>E117/E$103</f>
        <v>0.88347611729303888</v>
      </c>
      <c r="AC117" s="6">
        <f>F117/F$103</f>
        <v>0.44428018163306809</v>
      </c>
      <c r="AD117" s="6">
        <f>G117/G$103</f>
        <v>0.80066876559645528</v>
      </c>
      <c r="AE117" s="6">
        <f>H117/H$103</f>
        <v>0.93207779680535074</v>
      </c>
      <c r="AF117" s="6">
        <f>I117/I$103</f>
        <v>0.709720389811619</v>
      </c>
      <c r="AG117" s="6">
        <f>J117/J$103</f>
        <v>3.4533557141383544</v>
      </c>
      <c r="AH117" s="6">
        <f>K117/K$103</f>
        <v>1.8255884338585973</v>
      </c>
      <c r="AI117" s="6">
        <f>L117/L$103</f>
        <v>1.4465607676556411</v>
      </c>
      <c r="AJ117" s="6">
        <f>M117/M$103</f>
        <v>1.1760604626218629</v>
      </c>
      <c r="AK117" s="6">
        <f>N117/N$103</f>
        <v>0.84835541827439953</v>
      </c>
      <c r="AL117" s="6">
        <f>O117/O$103</f>
        <v>1.01743406832257</v>
      </c>
      <c r="AM117" s="6">
        <f>P117/P$103</f>
        <v>0.81250080594204954</v>
      </c>
      <c r="AN117" s="6">
        <f>Q117/Q$103</f>
        <v>1.3323094630010903</v>
      </c>
      <c r="AO117" s="6">
        <f>R117/R$103</f>
        <v>0.9953702900326088</v>
      </c>
      <c r="AP117" s="6">
        <f>S117/S$103</f>
        <v>0.98637598986883224</v>
      </c>
      <c r="AQ117" s="6">
        <f>T117/T$103</f>
        <v>0.84781051683791875</v>
      </c>
      <c r="AR117" s="6">
        <f>U117/U$103</f>
        <v>0.68832285133590954</v>
      </c>
      <c r="AS117" s="6">
        <f>V117/V$103</f>
        <v>1.1667670197653541</v>
      </c>
      <c r="AT117" s="6">
        <f>W117/W$103</f>
        <v>1.0089036925541031</v>
      </c>
      <c r="AU117" s="6">
        <f>X117/X$103</f>
        <v>2.2489482694203398</v>
      </c>
      <c r="AV117" s="6">
        <f>AVERAGE(AA117:AU117)</f>
        <v>1.1711441157431548</v>
      </c>
      <c r="AW117" s="6">
        <f>STDEV(AA117:AU117)/SQRT(21)</f>
        <v>0.14346884809990845</v>
      </c>
      <c r="AY117" s="25">
        <v>7.5</v>
      </c>
      <c r="AZ117" s="6">
        <v>485096.83141970134</v>
      </c>
      <c r="BA117" s="6">
        <v>346912.8457107108</v>
      </c>
      <c r="BB117" s="6">
        <v>154125.42249585266</v>
      </c>
      <c r="BC117" s="6">
        <v>146025.84570726805</v>
      </c>
      <c r="BD117" s="6">
        <v>303783.16936745745</v>
      </c>
      <c r="BE117" s="6">
        <v>204452.80157221283</v>
      </c>
      <c r="BF117" s="6">
        <v>625264.58021052019</v>
      </c>
      <c r="BG117" s="6">
        <v>755345.89906939433</v>
      </c>
      <c r="BH117" s="6">
        <v>173530.77961175126</v>
      </c>
      <c r="BI117" s="6">
        <v>67724.032223568807</v>
      </c>
      <c r="BJ117" s="6">
        <v>180335.82775549669</v>
      </c>
      <c r="BK117" s="6">
        <v>7657.6241489598706</v>
      </c>
      <c r="BL117" s="6">
        <v>61344.165553222621</v>
      </c>
      <c r="BM117" s="6">
        <v>154221.28032602664</v>
      </c>
      <c r="BN117" s="6">
        <v>4828.0379041248598</v>
      </c>
      <c r="BO117" s="6">
        <v>5295.3363242066971</v>
      </c>
      <c r="BP117" s="6">
        <v>49217.850364439619</v>
      </c>
      <c r="BQ117" s="6">
        <v>40595.312215330749</v>
      </c>
      <c r="BR117" s="6">
        <v>6616.0188541899406</v>
      </c>
      <c r="BS117" s="6">
        <v>14115.80549255068</v>
      </c>
      <c r="BT117" s="6">
        <v>149037.21928408544</v>
      </c>
      <c r="BU117" s="6">
        <f>AVERAGE(AZ117:BT117)</f>
        <v>187406.03264814627</v>
      </c>
      <c r="BV117" s="6">
        <f>STDEV(AZ117:BT117)/SQRT(21)</f>
        <v>45778.864871221893</v>
      </c>
    </row>
    <row r="118" spans="3:74" x14ac:dyDescent="0.2">
      <c r="C118" s="25">
        <v>8</v>
      </c>
      <c r="D118" s="6">
        <v>389459.72037384997</v>
      </c>
      <c r="E118" s="6">
        <v>230677.08469097826</v>
      </c>
      <c r="F118" s="6">
        <v>89674.290073897952</v>
      </c>
      <c r="G118" s="6">
        <v>147055.04075025118</v>
      </c>
      <c r="H118" s="6">
        <v>154909.55198647507</v>
      </c>
      <c r="I118" s="6">
        <v>260682.11821502572</v>
      </c>
      <c r="J118" s="6">
        <v>89535.706710959959</v>
      </c>
      <c r="K118" s="6">
        <v>102774.21415388516</v>
      </c>
      <c r="L118" s="6">
        <v>141492.71080387567</v>
      </c>
      <c r="M118" s="6">
        <v>203188.25598250993</v>
      </c>
      <c r="N118" s="6">
        <v>171263.87082570139</v>
      </c>
      <c r="O118" s="6">
        <v>15360.637104783194</v>
      </c>
      <c r="P118" s="6">
        <v>57860.914932875225</v>
      </c>
      <c r="Q118" s="6">
        <v>68018.98713519008</v>
      </c>
      <c r="R118" s="6">
        <v>64301.367807220646</v>
      </c>
      <c r="S118" s="6">
        <v>52128.83609318408</v>
      </c>
      <c r="T118" s="6">
        <v>106774.90869072871</v>
      </c>
      <c r="U118" s="6">
        <v>63608.184216154557</v>
      </c>
      <c r="V118" s="6">
        <v>39230.803793618317</v>
      </c>
      <c r="W118" s="6">
        <v>129649.32417723774</v>
      </c>
      <c r="X118" s="6">
        <v>56314.06339391954</v>
      </c>
      <c r="Z118" s="25">
        <v>8</v>
      </c>
      <c r="AA118" s="6">
        <f>D118/D$103</f>
        <v>0.94845340640451492</v>
      </c>
      <c r="AB118" s="6">
        <f>E118/E$103</f>
        <v>0.86515690104548548</v>
      </c>
      <c r="AC118" s="6">
        <f>F118/F$103</f>
        <v>0.41912330097349043</v>
      </c>
      <c r="AD118" s="6">
        <f>G118/G$103</f>
        <v>0.85663650511931189</v>
      </c>
      <c r="AE118" s="6">
        <f>H118/H$103</f>
        <v>0.9150012110601663</v>
      </c>
      <c r="AF118" s="6">
        <f>I118/I$103</f>
        <v>0.66770059217175948</v>
      </c>
      <c r="AG118" s="6">
        <f>J118/J$103</f>
        <v>3.5232513433171726</v>
      </c>
      <c r="AH118" s="6">
        <f>K118/K$103</f>
        <v>1.896242204884973</v>
      </c>
      <c r="AI118" s="6">
        <f>L118/L$103</f>
        <v>1.6251791615499789</v>
      </c>
      <c r="AJ118" s="6">
        <f>M118/M$103</f>
        <v>1.2421371595012778</v>
      </c>
      <c r="AK118" s="6">
        <f>N118/N$103</f>
        <v>0.84839218465854604</v>
      </c>
      <c r="AL118" s="6">
        <f>O118/O$103</f>
        <v>0.97968192880185634</v>
      </c>
      <c r="AM118" s="6">
        <f>P118/P$103</f>
        <v>0.78178527984457136</v>
      </c>
      <c r="AN118" s="6">
        <f>Q118/Q$103</f>
        <v>1.3178494025264904</v>
      </c>
      <c r="AO118" s="6">
        <f>R118/R$103</f>
        <v>0.88213989600579068</v>
      </c>
      <c r="AP118" s="6">
        <f>S118/S$103</f>
        <v>0.87822761479800027</v>
      </c>
      <c r="AQ118" s="6">
        <f>T118/T$103</f>
        <v>0.80586558554741294</v>
      </c>
      <c r="AR118" s="6">
        <f>U118/U$103</f>
        <v>0.70045516002128394</v>
      </c>
      <c r="AS118" s="6">
        <f>V118/V$103</f>
        <v>1.0231121599111606</v>
      </c>
      <c r="AT118" s="6">
        <f>W118/W$103</f>
        <v>0.96739759080028886</v>
      </c>
      <c r="AU118" s="6">
        <f>X118/X$103</f>
        <v>2.2128158094156536</v>
      </c>
      <c r="AV118" s="6">
        <f>AVERAGE(AA118:AU118)</f>
        <v>1.1598383046837708</v>
      </c>
      <c r="AW118" s="6">
        <f>STDEV(AA118:AU118)/SQRT(21)</f>
        <v>0.14944475674849539</v>
      </c>
      <c r="AY118" s="25">
        <v>8</v>
      </c>
      <c r="AZ118" s="6">
        <v>484653.82151480805</v>
      </c>
      <c r="BA118" s="6">
        <v>379972.36920991575</v>
      </c>
      <c r="BB118" s="6">
        <v>170117.58913442685</v>
      </c>
      <c r="BC118" s="6">
        <v>191571.508317517</v>
      </c>
      <c r="BD118" s="6">
        <v>321111.49080052518</v>
      </c>
      <c r="BE118" s="6">
        <v>233942.81503001301</v>
      </c>
      <c r="BF118" s="6">
        <v>692139.35232956882</v>
      </c>
      <c r="BG118" s="6">
        <v>798472.68037341256</v>
      </c>
      <c r="BH118" s="6">
        <v>184563.61182676972</v>
      </c>
      <c r="BI118" s="6">
        <v>66756.493429338661</v>
      </c>
      <c r="BJ118" s="6">
        <v>185414.98423679534</v>
      </c>
      <c r="BK118" s="6">
        <v>12944.570524463508</v>
      </c>
      <c r="BL118" s="6">
        <v>62575.256887446711</v>
      </c>
      <c r="BM118" s="6">
        <v>156054.43413954051</v>
      </c>
      <c r="BN118" s="6">
        <v>4778.5781665380318</v>
      </c>
      <c r="BO118" s="6">
        <v>4771.1882511339973</v>
      </c>
      <c r="BP118" s="6">
        <v>56255.761654890819</v>
      </c>
      <c r="BQ118" s="6">
        <v>51763.2977670049</v>
      </c>
      <c r="BR118" s="6">
        <v>16052.094069146446</v>
      </c>
      <c r="BS118" s="6">
        <v>13030.688787251775</v>
      </c>
      <c r="BT118" s="6">
        <v>160058.71498521382</v>
      </c>
      <c r="BU118" s="6">
        <f>AVERAGE(AZ118:BT118)</f>
        <v>202238.15721122478</v>
      </c>
      <c r="BV118" s="6">
        <f>STDEV(AZ118:BT118)/SQRT(21)</f>
        <v>48641.807316364771</v>
      </c>
    </row>
    <row r="119" spans="3:74" x14ac:dyDescent="0.2">
      <c r="C119" s="25">
        <v>8.5</v>
      </c>
      <c r="D119" s="6">
        <v>369573.98276927951</v>
      </c>
      <c r="E119" s="6">
        <v>234803.84745718527</v>
      </c>
      <c r="F119" s="6">
        <v>90778.944847103063</v>
      </c>
      <c r="G119" s="6">
        <v>153178.57541587585</v>
      </c>
      <c r="H119" s="6">
        <v>160582.7952734663</v>
      </c>
      <c r="I119" s="6">
        <v>269919.08230619697</v>
      </c>
      <c r="J119" s="6">
        <v>102296.8255140875</v>
      </c>
      <c r="K119" s="6">
        <v>116372.07646716062</v>
      </c>
      <c r="L119" s="6">
        <v>138273.5654327783</v>
      </c>
      <c r="M119" s="6">
        <v>211868.0639718638</v>
      </c>
      <c r="N119" s="6">
        <v>172938.51555779501</v>
      </c>
      <c r="O119" s="6">
        <v>15818.508966366213</v>
      </c>
      <c r="P119" s="6">
        <v>61737.11188521982</v>
      </c>
      <c r="Q119" s="6">
        <v>63377.67706016478</v>
      </c>
      <c r="R119" s="6">
        <v>65281.665380327577</v>
      </c>
      <c r="S119" s="6">
        <v>50875.799263708577</v>
      </c>
      <c r="T119" s="6">
        <v>103407.47061356639</v>
      </c>
      <c r="U119" s="6">
        <v>58916.296349104501</v>
      </c>
      <c r="V119" s="6">
        <v>51158.097384283581</v>
      </c>
      <c r="W119" s="6">
        <v>130145.65316340464</v>
      </c>
      <c r="X119" s="6">
        <v>59947.597009994439</v>
      </c>
      <c r="Z119" s="25">
        <v>8.5</v>
      </c>
      <c r="AA119" s="6">
        <f>D119/D$103</f>
        <v>0.90002555986927768</v>
      </c>
      <c r="AB119" s="6">
        <f>E119/E$103</f>
        <v>0.88063436943357631</v>
      </c>
      <c r="AC119" s="6">
        <f>F119/F$103</f>
        <v>0.42428628084877368</v>
      </c>
      <c r="AD119" s="6">
        <f>G119/G$103</f>
        <v>0.89230779736591037</v>
      </c>
      <c r="AE119" s="6">
        <f>H119/H$103</f>
        <v>0.94851124586221103</v>
      </c>
      <c r="AF119" s="6">
        <f>I119/I$103</f>
        <v>0.69135977691283557</v>
      </c>
      <c r="AG119" s="6">
        <f>J119/J$103</f>
        <v>4.0254044017667079</v>
      </c>
      <c r="AH119" s="6">
        <f>K119/K$103</f>
        <v>2.1471304323156373</v>
      </c>
      <c r="AI119" s="6">
        <f>L119/L$103</f>
        <v>1.5882041969360123</v>
      </c>
      <c r="AJ119" s="6">
        <f>M119/M$103</f>
        <v>1.2951988484693675</v>
      </c>
      <c r="AK119" s="6">
        <f>N119/N$103</f>
        <v>0.85668789522457522</v>
      </c>
      <c r="AL119" s="6">
        <f>O119/O$103</f>
        <v>1.0088844147039591</v>
      </c>
      <c r="AM119" s="6">
        <f>P119/P$103</f>
        <v>0.83415834934471533</v>
      </c>
      <c r="AN119" s="6">
        <f>Q119/Q$103</f>
        <v>1.2279252803522596</v>
      </c>
      <c r="AO119" s="6">
        <f>R119/R$103</f>
        <v>0.89558843728391524</v>
      </c>
      <c r="AP119" s="6">
        <f>S119/S$103</f>
        <v>0.8571173881273495</v>
      </c>
      <c r="AQ119" s="6">
        <f>T119/T$103</f>
        <v>0.78045041553113836</v>
      </c>
      <c r="AR119" s="6">
        <f>U119/U$103</f>
        <v>0.64878795544351497</v>
      </c>
      <c r="AS119" s="6">
        <f>V119/V$103</f>
        <v>1.3341677062526591</v>
      </c>
      <c r="AT119" s="6">
        <f>W119/W$103</f>
        <v>0.97110102287376288</v>
      </c>
      <c r="AU119" s="6">
        <f>X119/X$103</f>
        <v>2.3555925892308696</v>
      </c>
      <c r="AV119" s="6">
        <f>AVERAGE(AA119:AU119)</f>
        <v>1.2173106840070966</v>
      </c>
      <c r="AW119" s="6">
        <f>STDEV(AA119:AU119)/SQRT(21)</f>
        <v>0.17340205872058909</v>
      </c>
      <c r="AY119" s="25">
        <v>8.5</v>
      </c>
      <c r="AZ119" s="6">
        <v>468287.43522775947</v>
      </c>
      <c r="BA119" s="6">
        <v>424106.1700075593</v>
      </c>
      <c r="BB119" s="6">
        <v>188931.80628620597</v>
      </c>
      <c r="BC119" s="6">
        <v>236853.29909567934</v>
      </c>
      <c r="BD119" s="6">
        <v>366951.96129566018</v>
      </c>
      <c r="BE119" s="6">
        <v>304505.73558626877</v>
      </c>
      <c r="BF119" s="6">
        <v>798566.51264098822</v>
      </c>
      <c r="BG119" s="6">
        <v>928939.27536125877</v>
      </c>
      <c r="BH119" s="6">
        <v>196582.63733567376</v>
      </c>
      <c r="BI119" s="6">
        <v>69414.700221002349</v>
      </c>
      <c r="BJ119" s="6">
        <v>191937.56908459926</v>
      </c>
      <c r="BK119" s="6">
        <v>19488.58294030352</v>
      </c>
      <c r="BL119" s="6">
        <v>67724.299325571032</v>
      </c>
      <c r="BM119" s="6">
        <v>151607.00546952593</v>
      </c>
      <c r="BN119" s="6">
        <v>4600.4202040991331</v>
      </c>
      <c r="BO119" s="6">
        <v>4375.3198296891369</v>
      </c>
      <c r="BP119" s="6">
        <v>66067.082409607799</v>
      </c>
      <c r="BQ119" s="6">
        <v>67408.53750306947</v>
      </c>
      <c r="BR119" s="6">
        <v>29160.541697597822</v>
      </c>
      <c r="BS119" s="6">
        <v>12346.587163039105</v>
      </c>
      <c r="BT119" s="6">
        <v>183597.5686731649</v>
      </c>
      <c r="BU119" s="6">
        <f>AVERAGE(AZ119:BT119)</f>
        <v>227688.24035039643</v>
      </c>
      <c r="BV119" s="6">
        <f>STDEV(AZ119:BT119)/SQRT(21)</f>
        <v>55252.699547374592</v>
      </c>
    </row>
    <row r="120" spans="3:74" x14ac:dyDescent="0.2">
      <c r="C120" s="25">
        <v>9</v>
      </c>
      <c r="D120" s="6">
        <v>348434.49554918736</v>
      </c>
      <c r="E120" s="6">
        <v>236299.42913745012</v>
      </c>
      <c r="F120" s="6">
        <v>90482.332798097981</v>
      </c>
      <c r="G120" s="6">
        <v>153695.54538349892</v>
      </c>
      <c r="H120" s="6">
        <v>161170.19478066941</v>
      </c>
      <c r="I120" s="6">
        <v>266565.29169247858</v>
      </c>
      <c r="J120" s="6">
        <v>108899.92779301616</v>
      </c>
      <c r="K120" s="6">
        <v>121198.96236374319</v>
      </c>
      <c r="L120" s="6">
        <v>138758.69158727201</v>
      </c>
      <c r="M120" s="6">
        <v>193153.87783877127</v>
      </c>
      <c r="N120" s="6">
        <v>171281.84700726083</v>
      </c>
      <c r="O120" s="6">
        <v>46124.128191282478</v>
      </c>
      <c r="P120" s="6">
        <v>50847.569510720874</v>
      </c>
      <c r="Q120" s="6">
        <v>64793.552207627494</v>
      </c>
      <c r="R120" s="6">
        <v>53532.179915959176</v>
      </c>
      <c r="S120" s="6">
        <v>49516.690762573337</v>
      </c>
      <c r="T120" s="6">
        <v>101975.62959536833</v>
      </c>
      <c r="U120" s="6">
        <v>53369.390778102541</v>
      </c>
      <c r="V120" s="6">
        <v>39826.97837748161</v>
      </c>
      <c r="W120" s="6">
        <v>134315.70059303529</v>
      </c>
      <c r="X120" s="6">
        <v>63889.746902421924</v>
      </c>
      <c r="Z120" s="25">
        <v>9</v>
      </c>
      <c r="AA120" s="6">
        <f>D120/D$103</f>
        <v>0.8485444499760777</v>
      </c>
      <c r="AB120" s="6">
        <f>E120/E$103</f>
        <v>0.88624356470102861</v>
      </c>
      <c r="AC120" s="6">
        <f>F120/F$103</f>
        <v>0.42289996353324127</v>
      </c>
      <c r="AD120" s="6">
        <f>G120/G$103</f>
        <v>0.89531929118521025</v>
      </c>
      <c r="AE120" s="6">
        <f>H120/H$103</f>
        <v>0.95198082700536679</v>
      </c>
      <c r="AF120" s="6">
        <f>I120/I$103</f>
        <v>0.68276951382101614</v>
      </c>
      <c r="AG120" s="6">
        <f>J120/J$103</f>
        <v>4.285238046118212</v>
      </c>
      <c r="AH120" s="6">
        <f>K120/K$103</f>
        <v>2.2361891989587868</v>
      </c>
      <c r="AI120" s="6">
        <f>L120/L$103</f>
        <v>1.5937763349813345</v>
      </c>
      <c r="AJ120" s="6">
        <f>M120/M$103</f>
        <v>1.1807946675124783</v>
      </c>
      <c r="AK120" s="6">
        <f>N120/N$103</f>
        <v>0.84848123351556126</v>
      </c>
      <c r="AL120" s="6">
        <f>O120/O$103</f>
        <v>2.9417383252071487</v>
      </c>
      <c r="AM120" s="6">
        <f>P120/P$103</f>
        <v>0.68702476283811953</v>
      </c>
      <c r="AN120" s="6">
        <f>Q120/Q$103</f>
        <v>1.2553574767980442</v>
      </c>
      <c r="AO120" s="6">
        <f>R120/R$103</f>
        <v>0.73439917741103888</v>
      </c>
      <c r="AP120" s="6">
        <f>S120/S$103</f>
        <v>0.83422014532165878</v>
      </c>
      <c r="AQ120" s="6">
        <f>T120/T$103</f>
        <v>0.769643837331356</v>
      </c>
      <c r="AR120" s="6">
        <f>U120/U$103</f>
        <v>0.58770527123803873</v>
      </c>
      <c r="AS120" s="6">
        <f>V120/V$103</f>
        <v>1.0386599796649769</v>
      </c>
      <c r="AT120" s="6">
        <f>W120/W$103</f>
        <v>1.0022164479833671</v>
      </c>
      <c r="AU120" s="6">
        <f>X120/X$103</f>
        <v>2.5104961973052897</v>
      </c>
      <c r="AV120" s="6">
        <f>AVERAGE(AA120:AU120)</f>
        <v>1.2949380339241596</v>
      </c>
      <c r="AW120" s="6">
        <f>STDEV(AA120:AU120)/SQRT(21)</f>
        <v>0.2065759277493735</v>
      </c>
      <c r="AY120" s="25">
        <v>9</v>
      </c>
      <c r="AZ120" s="6">
        <v>436957.57157640567</v>
      </c>
      <c r="BA120" s="6">
        <v>464811.9933269035</v>
      </c>
      <c r="BB120" s="6">
        <v>206299.15811325103</v>
      </c>
      <c r="BC120" s="6">
        <v>255575.86245394661</v>
      </c>
      <c r="BD120" s="6">
        <v>395692.70336864446</v>
      </c>
      <c r="BE120" s="6">
        <v>325178.13427893957</v>
      </c>
      <c r="BF120" s="6">
        <v>849490.21392808366</v>
      </c>
      <c r="BG120" s="6">
        <v>992947.04788096435</v>
      </c>
      <c r="BH120" s="6">
        <v>210204.71296584656</v>
      </c>
      <c r="BI120" s="6">
        <v>70811.015264212663</v>
      </c>
      <c r="BJ120" s="6">
        <v>296822.02899340191</v>
      </c>
      <c r="BK120" s="6">
        <v>25618.998349841211</v>
      </c>
      <c r="BL120" s="6">
        <v>68084.080931475473</v>
      </c>
      <c r="BM120" s="6">
        <v>139895.31896242205</v>
      </c>
      <c r="BN120" s="6">
        <v>5107.5379470028292</v>
      </c>
      <c r="BO120" s="6">
        <v>4589.9472870990012</v>
      </c>
      <c r="BP120" s="6">
        <v>73175.250003987298</v>
      </c>
      <c r="BQ120" s="6">
        <v>82401.986644804056</v>
      </c>
      <c r="BR120" s="6">
        <v>44504.219850233159</v>
      </c>
      <c r="BS120" s="6">
        <v>14816.534874752759</v>
      </c>
      <c r="BT120" s="6">
        <v>207372.54470101287</v>
      </c>
      <c r="BU120" s="6">
        <f>AVERAGE(AZ120:BT120)</f>
        <v>246207.46960491571</v>
      </c>
      <c r="BV120" s="6">
        <f>STDEV(AZ120:BT120)/SQRT(21)</f>
        <v>58377.51505773644</v>
      </c>
    </row>
    <row r="121" spans="3:74" x14ac:dyDescent="0.2">
      <c r="C121" s="25">
        <v>9.5</v>
      </c>
      <c r="D121" s="6">
        <v>319800.04080799839</v>
      </c>
      <c r="E121" s="6">
        <v>233834.16312592861</v>
      </c>
      <c r="F121" s="6">
        <v>86982.071094630184</v>
      </c>
      <c r="G121" s="6">
        <v>155978.00602880429</v>
      </c>
      <c r="H121" s="6">
        <v>163668.42322979803</v>
      </c>
      <c r="I121" s="6">
        <v>262569.49992523441</v>
      </c>
      <c r="J121" s="6">
        <v>114592.22118691122</v>
      </c>
      <c r="K121" s="6">
        <v>129943.41274078841</v>
      </c>
      <c r="L121" s="6">
        <v>131603.07271387981</v>
      </c>
      <c r="M121" s="6">
        <v>201138.95423904693</v>
      </c>
      <c r="N121" s="6">
        <v>171517.01268546446</v>
      </c>
      <c r="O121" s="6">
        <v>19039.811496735554</v>
      </c>
      <c r="P121" s="6">
        <v>56751.348062607365</v>
      </c>
      <c r="Q121" s="6">
        <v>67799.413413161368</v>
      </c>
      <c r="R121" s="6">
        <v>51184.868364634247</v>
      </c>
      <c r="S121" s="6">
        <v>49072.481480929448</v>
      </c>
      <c r="T121" s="6">
        <v>101528.33378522782</v>
      </c>
      <c r="U121" s="6">
        <v>58044.881696410885</v>
      </c>
      <c r="V121" s="6">
        <v>56571.676436432004</v>
      </c>
      <c r="W121" s="6">
        <v>148254.20698844932</v>
      </c>
      <c r="X121" s="6">
        <v>70710.945536882195</v>
      </c>
      <c r="Z121" s="25">
        <v>9.5</v>
      </c>
      <c r="AA121" s="6">
        <f>D121/D$103</f>
        <v>0.77881080431498939</v>
      </c>
      <c r="AB121" s="6">
        <f>E121/E$103</f>
        <v>0.87699755786147648</v>
      </c>
      <c r="AC121" s="6">
        <f>F121/F$103</f>
        <v>0.40654029970741595</v>
      </c>
      <c r="AD121" s="6">
        <f>G121/G$103</f>
        <v>0.90861525914585572</v>
      </c>
      <c r="AE121" s="6">
        <f>H121/H$103</f>
        <v>0.96673706396522341</v>
      </c>
      <c r="AF121" s="6">
        <f>I121/I$103</f>
        <v>0.67253485504406363</v>
      </c>
      <c r="AG121" s="6">
        <f>J121/J$103</f>
        <v>4.5092311443280604</v>
      </c>
      <c r="AH121" s="6">
        <f>K121/K$103</f>
        <v>2.3975292393569321</v>
      </c>
      <c r="AI121" s="6">
        <f>L121/L$103</f>
        <v>1.5115872058384909</v>
      </c>
      <c r="AJ121" s="6">
        <f>M121/M$103</f>
        <v>1.2296093003773467</v>
      </c>
      <c r="AK121" s="6">
        <f>N121/N$103</f>
        <v>0.8496461769594178</v>
      </c>
      <c r="AL121" s="6">
        <f>O121/O$103</f>
        <v>1.2143349995123085</v>
      </c>
      <c r="AM121" s="6">
        <f>P121/P$103</f>
        <v>0.76679341448632476</v>
      </c>
      <c r="AN121" s="6">
        <f>Q121/Q$103</f>
        <v>1.3135952212960211</v>
      </c>
      <c r="AO121" s="6">
        <f>R121/R$103</f>
        <v>0.70219679605599661</v>
      </c>
      <c r="AP121" s="6">
        <f>S121/S$103</f>
        <v>0.82673643981187372</v>
      </c>
      <c r="AQ121" s="6">
        <f>T121/T$103</f>
        <v>0.76626794776730256</v>
      </c>
      <c r="AR121" s="6">
        <f>U121/U$103</f>
        <v>0.6391919121431251</v>
      </c>
      <c r="AS121" s="6">
        <f>V121/V$103</f>
        <v>1.4753500941035642</v>
      </c>
      <c r="AT121" s="6">
        <f>W121/W$103</f>
        <v>1.1062206731642439</v>
      </c>
      <c r="AU121" s="6">
        <f>X121/X$103</f>
        <v>2.7785297091460981</v>
      </c>
      <c r="AV121" s="6">
        <f>AVERAGE(AA121:AU121)</f>
        <v>1.2712883863993401</v>
      </c>
      <c r="AW121" s="6">
        <f>STDEV(AA121:AU121)/SQRT(21)</f>
        <v>0.20409398685042301</v>
      </c>
      <c r="AY121" s="25">
        <v>9.5</v>
      </c>
      <c r="AZ121" s="6">
        <v>423689.14631418942</v>
      </c>
      <c r="BA121" s="6">
        <v>511534.35602012346</v>
      </c>
      <c r="BB121" s="6">
        <v>220104.06039583756</v>
      </c>
      <c r="BC121" s="6">
        <v>298554.20341632242</v>
      </c>
      <c r="BD121" s="6">
        <v>409483.60640995664</v>
      </c>
      <c r="BE121" s="6">
        <v>363584.02580479777</v>
      </c>
      <c r="BF121" s="6">
        <v>939654.83631892118</v>
      </c>
      <c r="BG121" s="6">
        <v>1043350.1071525223</v>
      </c>
      <c r="BH121" s="6">
        <v>215007.88010909467</v>
      </c>
      <c r="BI121" s="6">
        <v>71501.667419183636</v>
      </c>
      <c r="BJ121" s="6">
        <v>229222.07620357571</v>
      </c>
      <c r="BK121" s="6">
        <v>34574.602659134587</v>
      </c>
      <c r="BL121" s="6">
        <v>78800.88041610994</v>
      </c>
      <c r="BM121" s="6">
        <v>159851.02186411514</v>
      </c>
      <c r="BN121" s="6">
        <v>5594.3744104279212</v>
      </c>
      <c r="BO121" s="6">
        <v>4608.081319958862</v>
      </c>
      <c r="BP121" s="6">
        <v>78743.759868578432</v>
      </c>
      <c r="BQ121" s="6">
        <v>99550.390912763469</v>
      </c>
      <c r="BR121" s="6">
        <v>64434.352680019321</v>
      </c>
      <c r="BS121" s="6">
        <v>13582.722059354046</v>
      </c>
      <c r="BT121" s="6">
        <v>194826.07095756996</v>
      </c>
      <c r="BU121" s="6">
        <f>AVERAGE(AZ121:BT121)</f>
        <v>260012.01060535989</v>
      </c>
      <c r="BV121" s="6">
        <f>STDEV(AZ121:BT121)/SQRT(21)</f>
        <v>62215.596729817298</v>
      </c>
    </row>
    <row r="122" spans="3:74" x14ac:dyDescent="0.2">
      <c r="C122" s="25">
        <v>10</v>
      </c>
      <c r="D122" s="6">
        <v>314341.78830394038</v>
      </c>
      <c r="E122" s="6">
        <v>229970.28386726792</v>
      </c>
      <c r="F122" s="6">
        <v>86701.383036292493</v>
      </c>
      <c r="G122" s="6">
        <v>153694.76387183208</v>
      </c>
      <c r="H122" s="6">
        <v>164025.50313843277</v>
      </c>
      <c r="I122" s="6">
        <v>259374.12684510712</v>
      </c>
      <c r="J122" s="6">
        <v>119170.28694531095</v>
      </c>
      <c r="K122" s="6">
        <v>134663.9506732689</v>
      </c>
      <c r="L122" s="6">
        <v>142862.48067411908</v>
      </c>
      <c r="M122" s="6">
        <v>201461.98205048993</v>
      </c>
      <c r="N122" s="6">
        <v>181097.25068829255</v>
      </c>
      <c r="O122" s="6">
        <v>17221.408261367025</v>
      </c>
      <c r="P122" s="6">
        <v>47054.383788254752</v>
      </c>
      <c r="Q122" s="6">
        <v>78750.961713318495</v>
      </c>
      <c r="R122" s="6">
        <v>68347.868964925816</v>
      </c>
      <c r="S122" s="6">
        <v>56420.739371717857</v>
      </c>
      <c r="T122" s="6">
        <v>112001.70656629291</v>
      </c>
      <c r="U122" s="6">
        <v>48734.424879003185</v>
      </c>
      <c r="V122" s="6">
        <v>59312.890560194661</v>
      </c>
      <c r="W122" s="6">
        <v>144313.91950815672</v>
      </c>
      <c r="X122" s="6">
        <v>67659.163002575835</v>
      </c>
      <c r="Z122" s="25">
        <v>10</v>
      </c>
      <c r="AA122" s="6">
        <f>D122/D$103</f>
        <v>0.76551829186846376</v>
      </c>
      <c r="AB122" s="6">
        <f>E122/E$103</f>
        <v>0.86250603691168215</v>
      </c>
      <c r="AC122" s="6">
        <f>F122/F$103</f>
        <v>0.40522840857945286</v>
      </c>
      <c r="AD122" s="6">
        <f>G122/G$103</f>
        <v>0.89531473866242983</v>
      </c>
      <c r="AE122" s="6">
        <f>H122/H$103</f>
        <v>0.96884622085488104</v>
      </c>
      <c r="AF122" s="6">
        <f>I122/I$103</f>
        <v>0.66435035618998106</v>
      </c>
      <c r="AG122" s="6">
        <f>J122/J$103</f>
        <v>4.6893791202093045</v>
      </c>
      <c r="AH122" s="6">
        <f>K122/K$103</f>
        <v>2.4846258260934366</v>
      </c>
      <c r="AI122" s="6">
        <f>L122/L$103</f>
        <v>1.6409122790836748</v>
      </c>
      <c r="AJ122" s="6">
        <f>M122/M$103</f>
        <v>1.2315840446666044</v>
      </c>
      <c r="AK122" s="6">
        <f>N122/N$103</f>
        <v>0.89710393328351701</v>
      </c>
      <c r="AL122" s="6">
        <f>O122/O$103</f>
        <v>1.0983595502641361</v>
      </c>
      <c r="AM122" s="6">
        <f>P122/P$103</f>
        <v>0.63577329602358934</v>
      </c>
      <c r="AN122" s="6">
        <f>Q122/Q$103</f>
        <v>1.5257784952900457</v>
      </c>
      <c r="AO122" s="6">
        <f>R122/R$103</f>
        <v>0.937653180282218</v>
      </c>
      <c r="AP122" s="6">
        <f>S122/S$103</f>
        <v>0.95053438897021847</v>
      </c>
      <c r="AQ122" s="6">
        <f>T122/T$103</f>
        <v>0.84531395953506738</v>
      </c>
      <c r="AR122" s="6">
        <f>U122/U$103</f>
        <v>0.53666489301384324</v>
      </c>
      <c r="AS122" s="6">
        <f>V122/V$103</f>
        <v>1.546839057666376</v>
      </c>
      <c r="AT122" s="6">
        <f>W122/W$103</f>
        <v>1.0768196358685567</v>
      </c>
      <c r="AU122" s="6">
        <f>X122/X$103</f>
        <v>2.658612369998079</v>
      </c>
      <c r="AV122" s="6">
        <f>AVERAGE(AA122:AU122)</f>
        <v>1.3008437182531216</v>
      </c>
      <c r="AW122" s="6">
        <f>STDEV(AA122:AU122)/SQRT(21)</f>
        <v>0.21079132368404305</v>
      </c>
      <c r="AY122" s="25">
        <v>10</v>
      </c>
      <c r="AZ122" s="6">
        <v>404561.74732476904</v>
      </c>
      <c r="BA122" s="6">
        <v>535211.66227875813</v>
      </c>
      <c r="BB122" s="6">
        <v>241435.1995599833</v>
      </c>
      <c r="BC122" s="6">
        <v>302014.79289940826</v>
      </c>
      <c r="BD122" s="6">
        <v>440066.47362457513</v>
      </c>
      <c r="BE122" s="6">
        <v>385771.96505244268</v>
      </c>
      <c r="BF122" s="6">
        <v>946233.32149742497</v>
      </c>
      <c r="BG122" s="6">
        <v>1064131.8695250424</v>
      </c>
      <c r="BH122" s="6">
        <v>218506.42205298075</v>
      </c>
      <c r="BI122" s="6">
        <v>74238.730068201796</v>
      </c>
      <c r="BJ122" s="6">
        <v>243903.21460428566</v>
      </c>
      <c r="BK122" s="6">
        <v>36930.496973450186</v>
      </c>
      <c r="BL122" s="6">
        <v>89304.713844881335</v>
      </c>
      <c r="BM122" s="6">
        <v>152853.75895850526</v>
      </c>
      <c r="BN122" s="6">
        <v>5809.2144756024345</v>
      </c>
      <c r="BO122" s="6">
        <v>5236.164726573561</v>
      </c>
      <c r="BP122" s="6">
        <v>82289.031722993983</v>
      </c>
      <c r="BQ122" s="6">
        <v>116693.6305379308</v>
      </c>
      <c r="BR122" s="6">
        <v>77576.818571665382</v>
      </c>
      <c r="BS122" s="6">
        <v>12997.391805542307</v>
      </c>
      <c r="BT122" s="6">
        <v>187053.50691767817</v>
      </c>
      <c r="BU122" s="6">
        <f>AVERAGE(AZ122:BT122)</f>
        <v>267753.33938203315</v>
      </c>
      <c r="BV122" s="6">
        <f>STDEV(AZ122:BT122)/SQRT(21)</f>
        <v>63083.169803101708</v>
      </c>
    </row>
    <row r="123" spans="3:74" x14ac:dyDescent="0.2">
      <c r="C123" s="25">
        <v>10.5</v>
      </c>
      <c r="D123" s="6">
        <v>299794.19369181432</v>
      </c>
      <c r="E123" s="6">
        <v>222980.08497771286</v>
      </c>
      <c r="F123" s="6">
        <v>84267.185933660381</v>
      </c>
      <c r="G123" s="6">
        <v>149678.07301551857</v>
      </c>
      <c r="H123" s="6">
        <v>160284.88696246472</v>
      </c>
      <c r="I123" s="6">
        <v>248693.09807104862</v>
      </c>
      <c r="J123" s="6">
        <v>130241.50018945395</v>
      </c>
      <c r="K123" s="6">
        <v>142765.60781933035</v>
      </c>
      <c r="L123" s="6">
        <v>146410.21863541065</v>
      </c>
      <c r="M123" s="6">
        <v>192724.62631591456</v>
      </c>
      <c r="N123" s="6">
        <v>180107.31235658206</v>
      </c>
      <c r="O123" s="6">
        <v>46572.295457720815</v>
      </c>
      <c r="P123" s="6">
        <v>69526.527804288344</v>
      </c>
      <c r="Q123" s="6">
        <v>75134.779750164365</v>
      </c>
      <c r="R123" s="6">
        <v>68663.000600291562</v>
      </c>
      <c r="S123" s="6">
        <v>41583.175592088584</v>
      </c>
      <c r="T123" s="6">
        <v>102381.0587090703</v>
      </c>
      <c r="U123" s="6">
        <v>69414.145734813021</v>
      </c>
      <c r="V123" s="6">
        <v>58445.916053752146</v>
      </c>
      <c r="W123" s="6">
        <v>140777.08073591787</v>
      </c>
      <c r="X123" s="6">
        <v>77127.773584702954</v>
      </c>
      <c r="Z123" s="25">
        <v>10.5</v>
      </c>
      <c r="AA123" s="6">
        <f>D123/D$103</f>
        <v>0.7300904544232506</v>
      </c>
      <c r="AB123" s="6">
        <f>E123/E$103</f>
        <v>0.83628922037318365</v>
      </c>
      <c r="AC123" s="6">
        <f>F123/F$103</f>
        <v>0.39385136033034451</v>
      </c>
      <c r="AD123" s="6">
        <f>G123/G$103</f>
        <v>0.87191639747165894</v>
      </c>
      <c r="AE123" s="6">
        <f>H123/H$103</f>
        <v>0.94675159668721931</v>
      </c>
      <c r="AF123" s="6">
        <f>I123/I$103</f>
        <v>0.63699240280876834</v>
      </c>
      <c r="AG123" s="6">
        <f>J123/J$103</f>
        <v>5.1250339931919839</v>
      </c>
      <c r="AH123" s="6">
        <f>K123/K$103</f>
        <v>2.6341059689127913</v>
      </c>
      <c r="AI123" s="6">
        <f>L123/L$103</f>
        <v>1.6816614439881676</v>
      </c>
      <c r="AJ123" s="6">
        <f>M123/M$103</f>
        <v>1.1781705529211375</v>
      </c>
      <c r="AK123" s="6">
        <f>N123/N$103</f>
        <v>0.89220006219927739</v>
      </c>
      <c r="AL123" s="6">
        <f>O123/O$103</f>
        <v>2.9703218643543265</v>
      </c>
      <c r="AM123" s="6">
        <f>P123/P$103</f>
        <v>0.93940470971041956</v>
      </c>
      <c r="AN123" s="6">
        <f>Q123/Q$103</f>
        <v>1.4557159518696625</v>
      </c>
      <c r="AO123" s="6">
        <f>R123/R$103</f>
        <v>0.94197641939095833</v>
      </c>
      <c r="AP123" s="6">
        <f>S123/S$103</f>
        <v>0.70056221954937059</v>
      </c>
      <c r="AQ123" s="6">
        <f>T123/T$103</f>
        <v>0.77270374507670236</v>
      </c>
      <c r="AR123" s="6">
        <f>U123/U$103</f>
        <v>0.7643905757974897</v>
      </c>
      <c r="AS123" s="6">
        <f>V123/V$103</f>
        <v>1.5242289637070314</v>
      </c>
      <c r="AT123" s="6">
        <f>W123/W$103</f>
        <v>1.050428990726161</v>
      </c>
      <c r="AU123" s="6">
        <f>X123/X$103</f>
        <v>3.030673804151196</v>
      </c>
      <c r="AV123" s="6">
        <f>AVERAGE(AA123:AU123)</f>
        <v>1.4322605094114809</v>
      </c>
      <c r="AW123" s="6">
        <f>STDEV(AA123:AU123)/SQRT(21)</f>
        <v>0.24680436048247001</v>
      </c>
      <c r="AY123" s="25">
        <v>10.5</v>
      </c>
      <c r="AZ123" s="6">
        <v>373304.81522616738</v>
      </c>
      <c r="BA123" s="6">
        <v>558375.32257644075</v>
      </c>
      <c r="BB123" s="6">
        <v>253164.083638654</v>
      </c>
      <c r="BC123" s="6">
        <v>312299.65390197607</v>
      </c>
      <c r="BD123" s="6">
        <v>435080.91581086675</v>
      </c>
      <c r="BE123" s="6">
        <v>392716.18994723685</v>
      </c>
      <c r="BF123" s="6">
        <v>1026697.4956330264</v>
      </c>
      <c r="BG123" s="6">
        <v>1141813.0109249249</v>
      </c>
      <c r="BH123" s="6">
        <v>232431.49023715823</v>
      </c>
      <c r="BI123" s="6">
        <v>72864.436047939293</v>
      </c>
      <c r="BJ123" s="6">
        <v>256321.73733439556</v>
      </c>
      <c r="BK123" s="6">
        <v>37479.335254113124</v>
      </c>
      <c r="BL123" s="6">
        <v>99118.54997773112</v>
      </c>
      <c r="BM123" s="6">
        <v>158883.29346594485</v>
      </c>
      <c r="BN123" s="6">
        <v>6453.9490609724717</v>
      </c>
      <c r="BO123" s="6">
        <v>5702.8303995945917</v>
      </c>
      <c r="BP123" s="6">
        <v>90403.27596931369</v>
      </c>
      <c r="BQ123" s="6">
        <v>122971.74496803782</v>
      </c>
      <c r="BR123" s="6">
        <v>104470.54753547773</v>
      </c>
      <c r="BS123" s="6">
        <v>14136.787152258015</v>
      </c>
      <c r="BT123" s="6">
        <v>207891.31012846925</v>
      </c>
      <c r="BU123" s="6">
        <f>AVERAGE(AZ123:BT123)</f>
        <v>281075.27500908088</v>
      </c>
      <c r="BV123" s="6">
        <f>STDEV(AZ123:BT123)/SQRT(21)</f>
        <v>67157.747330428858</v>
      </c>
    </row>
    <row r="124" spans="3:74" x14ac:dyDescent="0.2">
      <c r="C124" s="25">
        <v>11</v>
      </c>
      <c r="D124" s="6">
        <v>294852.92371036066</v>
      </c>
      <c r="E124" s="6">
        <v>229617.86095977892</v>
      </c>
      <c r="F124" s="6">
        <v>91825.004657434591</v>
      </c>
      <c r="G124" s="6">
        <v>155839.45517472367</v>
      </c>
      <c r="H124" s="6">
        <v>166861.06364993437</v>
      </c>
      <c r="I124" s="6">
        <v>259793.34800162347</v>
      </c>
      <c r="J124" s="6">
        <v>130673.74120349738</v>
      </c>
      <c r="K124" s="6">
        <v>146055.71443548054</v>
      </c>
      <c r="L124" s="6">
        <v>118597.70598758286</v>
      </c>
      <c r="M124" s="6">
        <v>194797.53332858058</v>
      </c>
      <c r="N124" s="6">
        <v>173891.16239164924</v>
      </c>
      <c r="O124" s="6">
        <v>48405.444391159377</v>
      </c>
      <c r="P124" s="6">
        <v>39987.771998472992</v>
      </c>
      <c r="Q124" s="6">
        <v>79874.522640480078</v>
      </c>
      <c r="R124" s="6">
        <v>61524.78346625503</v>
      </c>
      <c r="S124" s="6">
        <v>55445.078721575512</v>
      </c>
      <c r="T124" s="6">
        <v>108592.80052313433</v>
      </c>
      <c r="U124" s="6">
        <v>42536.932740825228</v>
      </c>
      <c r="V124" s="6">
        <v>64305.01023060333</v>
      </c>
      <c r="W124" s="6">
        <v>157138.91802391931</v>
      </c>
      <c r="X124" s="6">
        <v>62903.893829554647</v>
      </c>
      <c r="Z124" s="25">
        <v>11</v>
      </c>
      <c r="AA124" s="6">
        <f>D124/D$103</f>
        <v>0.71805695236718337</v>
      </c>
      <c r="AB124" s="6">
        <f>E124/E$103</f>
        <v>0.86118427098547812</v>
      </c>
      <c r="AC124" s="6">
        <f>F124/F$103</f>
        <v>0.42917539723163611</v>
      </c>
      <c r="AD124" s="6">
        <f>G124/G$103</f>
        <v>0.90780816189291302</v>
      </c>
      <c r="AE124" s="6">
        <f>H124/H$103</f>
        <v>0.98559497048837597</v>
      </c>
      <c r="AF124" s="6">
        <f>I124/I$103</f>
        <v>0.6654241322371206</v>
      </c>
      <c r="AG124" s="6">
        <f>J124/J$103</f>
        <v>5.1420427798460224</v>
      </c>
      <c r="AH124" s="6">
        <f>K124/K$103</f>
        <v>2.6948102912516001</v>
      </c>
      <c r="AI124" s="6">
        <f>L124/L$103</f>
        <v>1.362208125659653</v>
      </c>
      <c r="AJ124" s="6">
        <f>M124/M$103</f>
        <v>1.1908427165566424</v>
      </c>
      <c r="AK124" s="6">
        <f>N124/N$103</f>
        <v>0.8614070349046784</v>
      </c>
      <c r="AL124" s="6">
        <f>O124/O$103</f>
        <v>3.087237775500546</v>
      </c>
      <c r="AM124" s="6">
        <f>P124/P$103</f>
        <v>0.54029307276689575</v>
      </c>
      <c r="AN124" s="6">
        <f>Q124/Q$103</f>
        <v>1.5475471831068621</v>
      </c>
      <c r="AO124" s="6">
        <f>R124/R$103</f>
        <v>0.84404839180740454</v>
      </c>
      <c r="AP124" s="6">
        <f>S124/S$103</f>
        <v>0.93409718856744917</v>
      </c>
      <c r="AQ124" s="6">
        <f>T124/T$103</f>
        <v>0.81958581705074007</v>
      </c>
      <c r="AR124" s="6">
        <f>U124/U$103</f>
        <v>0.46841793075775684</v>
      </c>
      <c r="AS124" s="6">
        <f>V124/V$103</f>
        <v>1.6770300770856017</v>
      </c>
      <c r="AT124" s="6">
        <f>W124/W$103</f>
        <v>1.1725152574608848</v>
      </c>
      <c r="AU124" s="6">
        <f>X124/X$103</f>
        <v>2.4717578940480389</v>
      </c>
      <c r="AV124" s="6">
        <f>AVERAGE(AA124:AU124)</f>
        <v>1.3990993057892132</v>
      </c>
      <c r="AW124" s="6">
        <f>STDEV(AA124:AU124)/SQRT(21)</f>
        <v>0.24534613154170756</v>
      </c>
      <c r="AY124" s="25">
        <v>11</v>
      </c>
      <c r="AZ124" s="6">
        <v>386222.22896110441</v>
      </c>
      <c r="BA124" s="6">
        <v>605192.11219143437</v>
      </c>
      <c r="BB124" s="6">
        <v>285679.98545106139</v>
      </c>
      <c r="BC124" s="6">
        <v>351480.35056380479</v>
      </c>
      <c r="BD124" s="6">
        <v>482403.33806945919</v>
      </c>
      <c r="BE124" s="6">
        <v>443317.6040843355</v>
      </c>
      <c r="BF124" s="6">
        <v>1122101.5091974537</v>
      </c>
      <c r="BG124" s="6">
        <v>1179329.8761711807</v>
      </c>
      <c r="BH124" s="6">
        <v>234845.99341279501</v>
      </c>
      <c r="BI124" s="6">
        <v>73063.89265147374</v>
      </c>
      <c r="BJ124" s="6">
        <v>262714.51690146915</v>
      </c>
      <c r="BK124" s="6">
        <v>43756.395781333187</v>
      </c>
      <c r="BL124" s="6">
        <v>117520.75777820194</v>
      </c>
      <c r="BM124" s="6">
        <v>170565.88377373974</v>
      </c>
      <c r="BN124" s="6">
        <v>9221.7648572163616</v>
      </c>
      <c r="BO124" s="6">
        <v>6915.4755339603225</v>
      </c>
      <c r="BP124" s="6">
        <v>98093.590009410022</v>
      </c>
      <c r="BQ124" s="6">
        <v>136634.64904984829</v>
      </c>
      <c r="BR124" s="6">
        <v>120544.11923689541</v>
      </c>
      <c r="BS124" s="6">
        <v>14828.228210795187</v>
      </c>
      <c r="BT124" s="6">
        <v>188603.97467681242</v>
      </c>
      <c r="BU124" s="6">
        <f>AVERAGE(AZ124:BT124)</f>
        <v>301573.15459827549</v>
      </c>
      <c r="BV124" s="6">
        <f>STDEV(AZ124:BT124)/SQRT(21)</f>
        <v>71430.15125823069</v>
      </c>
    </row>
    <row r="125" spans="3:74" x14ac:dyDescent="0.2">
      <c r="C125" s="25">
        <v>11.5</v>
      </c>
      <c r="D125" s="6">
        <v>300072.23624785681</v>
      </c>
      <c r="E125" s="6">
        <v>237963.72807131868</v>
      </c>
      <c r="F125" s="6">
        <v>96186.803048180038</v>
      </c>
      <c r="G125" s="6">
        <v>161437.47906665178</v>
      </c>
      <c r="H125" s="6">
        <v>169951.83539864392</v>
      </c>
      <c r="I125" s="6">
        <v>264408.34810843138</v>
      </c>
      <c r="J125" s="6">
        <v>141477.07368686952</v>
      </c>
      <c r="K125" s="6">
        <v>158878.51902780114</v>
      </c>
      <c r="L125" s="6">
        <v>133943.9043540906</v>
      </c>
      <c r="M125" s="6">
        <v>180946.23068209723</v>
      </c>
      <c r="N125" s="6">
        <v>175085.71597179191</v>
      </c>
      <c r="O125" s="6">
        <v>16462.675069763576</v>
      </c>
      <c r="P125" s="6">
        <v>60753.741967296555</v>
      </c>
      <c r="Q125" s="6">
        <v>61885.890674761373</v>
      </c>
      <c r="R125" s="6">
        <v>59105.8442672155</v>
      </c>
      <c r="S125" s="6">
        <v>37162.595203672507</v>
      </c>
      <c r="T125" s="6">
        <v>90088.438412095871</v>
      </c>
      <c r="U125" s="6">
        <v>63442.503742781773</v>
      </c>
      <c r="V125" s="6">
        <v>54309.918155173364</v>
      </c>
      <c r="W125" s="6">
        <v>122758.17484976219</v>
      </c>
      <c r="X125" s="6">
        <v>55494.014348373792</v>
      </c>
      <c r="Z125" s="25">
        <v>11.5</v>
      </c>
      <c r="AA125" s="6">
        <f>D125/D$103</f>
        <v>0.73076757299446193</v>
      </c>
      <c r="AB125" s="6">
        <f>E125/E$103</f>
        <v>0.89248553585290058</v>
      </c>
      <c r="AC125" s="6">
        <f>F125/F$103</f>
        <v>0.44956174585177661</v>
      </c>
      <c r="AD125" s="6">
        <f>G125/G$103</f>
        <v>0.94041820774982465</v>
      </c>
      <c r="AE125" s="6">
        <f>H125/H$103</f>
        <v>1.0038511713288942</v>
      </c>
      <c r="AF125" s="6">
        <f>I125/I$103</f>
        <v>0.67724480611106319</v>
      </c>
      <c r="AG125" s="6">
        <f>J125/J$103</f>
        <v>5.5671564812123151</v>
      </c>
      <c r="AH125" s="6">
        <f>K125/K$103</f>
        <v>2.9313982666803766</v>
      </c>
      <c r="AI125" s="6">
        <f>L125/L$103</f>
        <v>1.5384738968966656</v>
      </c>
      <c r="AJ125" s="6">
        <f>M125/M$103</f>
        <v>1.1061664755923204</v>
      </c>
      <c r="AK125" s="6">
        <f>N125/N$103</f>
        <v>0.86732451135001898</v>
      </c>
      <c r="AL125" s="6">
        <f>O125/O$103</f>
        <v>1.049968510782799</v>
      </c>
      <c r="AM125" s="6">
        <f>P125/P$103</f>
        <v>0.82087158871595156</v>
      </c>
      <c r="AN125" s="6">
        <f>Q125/Q$103</f>
        <v>1.1990223242880411</v>
      </c>
      <c r="AO125" s="6">
        <f>R125/R$103</f>
        <v>0.81086336252649638</v>
      </c>
      <c r="AP125" s="6">
        <f>S125/S$103</f>
        <v>0.62608758973792378</v>
      </c>
      <c r="AQ125" s="6">
        <f>T125/T$103</f>
        <v>0.6799272700133856</v>
      </c>
      <c r="AR125" s="6">
        <f>U125/U$103</f>
        <v>0.69863068186774369</v>
      </c>
      <c r="AS125" s="6">
        <f>V125/V$103</f>
        <v>1.4163650064538458</v>
      </c>
      <c r="AT125" s="6">
        <f>W125/W$103</f>
        <v>0.91597826177909447</v>
      </c>
      <c r="AU125" s="6">
        <f>X125/X$103</f>
        <v>2.1805926420020985</v>
      </c>
      <c r="AV125" s="6">
        <f>AVERAGE(AA125:AU125)</f>
        <v>1.2906264718946667</v>
      </c>
      <c r="AW125" s="6">
        <f>STDEV(AA125:AU125)/SQRT(21)</f>
        <v>0.24710869012986245</v>
      </c>
      <c r="AY125" s="25">
        <v>11.5</v>
      </c>
      <c r="AZ125" s="6">
        <v>391360.79512071231</v>
      </c>
      <c r="BA125" s="6">
        <v>654775.17399577715</v>
      </c>
      <c r="BB125" s="6">
        <v>308114.22691021347</v>
      </c>
      <c r="BC125" s="6">
        <v>355042.64820810535</v>
      </c>
      <c r="BD125" s="6">
        <v>506343.15929569612</v>
      </c>
      <c r="BE125" s="6">
        <v>501578.87766218785</v>
      </c>
      <c r="BF125" s="6">
        <v>1165395.4345168446</v>
      </c>
      <c r="BG125" s="6">
        <v>1288734.4787316262</v>
      </c>
      <c r="BH125" s="6">
        <v>235304.88944254126</v>
      </c>
      <c r="BI125" s="6">
        <v>75249.083117479779</v>
      </c>
      <c r="BJ125" s="6">
        <v>262230.90768368274</v>
      </c>
      <c r="BK125" s="6">
        <v>48612.186252704632</v>
      </c>
      <c r="BL125" s="6">
        <v>126612.72427944263</v>
      </c>
      <c r="BM125" s="6">
        <v>178186.05713859395</v>
      </c>
      <c r="BN125" s="6">
        <v>13882.535803104363</v>
      </c>
      <c r="BO125" s="6">
        <v>8613.1191033341765</v>
      </c>
      <c r="BP125" s="6">
        <v>105940.60511331918</v>
      </c>
      <c r="BQ125" s="6">
        <v>145846.62912003041</v>
      </c>
      <c r="BR125" s="6">
        <v>142795.01834247453</v>
      </c>
      <c r="BS125" s="6">
        <v>16847.692224760845</v>
      </c>
      <c r="BT125" s="6">
        <v>200017.1095359475</v>
      </c>
      <c r="BU125" s="6">
        <f>AVERAGE(AZ125:BT125)</f>
        <v>320546.826266599</v>
      </c>
      <c r="BV125" s="6">
        <f>STDEV(AZ125:BT125)/SQRT(21)</f>
        <v>76305.438950002368</v>
      </c>
    </row>
    <row r="126" spans="3:74" x14ac:dyDescent="0.2">
      <c r="C126" s="25">
        <v>12</v>
      </c>
      <c r="D126" s="6">
        <v>293020.7663985723</v>
      </c>
      <c r="E126" s="6">
        <v>231661.49675468548</v>
      </c>
      <c r="F126" s="6">
        <v>98420.774819690734</v>
      </c>
      <c r="G126" s="6">
        <v>154829.29552305458</v>
      </c>
      <c r="H126" s="6">
        <v>167726.01212208412</v>
      </c>
      <c r="I126" s="6">
        <v>257255.6341187277</v>
      </c>
      <c r="J126" s="6">
        <v>144090.53754882311</v>
      </c>
      <c r="K126" s="6">
        <v>160595.05611183846</v>
      </c>
      <c r="L126" s="6">
        <v>137955.30156468807</v>
      </c>
      <c r="M126" s="6">
        <v>189245.58193325571</v>
      </c>
      <c r="N126" s="6">
        <v>168082.65411965508</v>
      </c>
      <c r="O126" s="6">
        <v>45913.912311241846</v>
      </c>
      <c r="P126" s="6">
        <v>60799.85048037157</v>
      </c>
      <c r="Q126" s="6">
        <v>57856.486727190488</v>
      </c>
      <c r="R126" s="6">
        <v>61038.354343538282</v>
      </c>
      <c r="S126" s="6">
        <v>31051.724223590136</v>
      </c>
      <c r="T126" s="6">
        <v>87662.562401314208</v>
      </c>
      <c r="U126" s="6">
        <v>64743.138233406993</v>
      </c>
      <c r="V126" s="6">
        <v>58829.32173864956</v>
      </c>
      <c r="W126" s="6">
        <v>128255.26244615516</v>
      </c>
      <c r="X126" s="6">
        <v>61982.476826919723</v>
      </c>
      <c r="Z126" s="25">
        <v>12</v>
      </c>
      <c r="AA126" s="6">
        <f>D126/D$103</f>
        <v>0.7135950895543447</v>
      </c>
      <c r="AB126" s="6">
        <f>E126/E$103</f>
        <v>0.86884894913743038</v>
      </c>
      <c r="AC126" s="6">
        <f>F126/F$103</f>
        <v>0.46000297290119707</v>
      </c>
      <c r="AD126" s="6">
        <f>G126/G$103</f>
        <v>0.90192370101891961</v>
      </c>
      <c r="AE126" s="6">
        <f>H126/H$103</f>
        <v>0.99070394465667488</v>
      </c>
      <c r="AF126" s="6">
        <f>I126/I$103</f>
        <v>0.6589241349454984</v>
      </c>
      <c r="AG126" s="6">
        <f>J126/J$103</f>
        <v>5.6699969054473502</v>
      </c>
      <c r="AH126" s="6">
        <f>K126/K$103</f>
        <v>2.9630693438255449</v>
      </c>
      <c r="AI126" s="6">
        <f>L126/L$103</f>
        <v>1.5845486319012065</v>
      </c>
      <c r="AJ126" s="6">
        <f>M126/M$103</f>
        <v>1.1569023438587656</v>
      </c>
      <c r="AK126" s="6">
        <f>N126/N$103</f>
        <v>0.83263334785249465</v>
      </c>
      <c r="AL126" s="6">
        <f>O126/O$103</f>
        <v>2.9283310233212876</v>
      </c>
      <c r="AM126" s="6">
        <f>P126/P$103</f>
        <v>0.82149458192024827</v>
      </c>
      <c r="AN126" s="6">
        <f>Q126/Q$103</f>
        <v>1.1209537171461843</v>
      </c>
      <c r="AO126" s="6">
        <f>R126/R$103</f>
        <v>0.8373751506251329</v>
      </c>
      <c r="AP126" s="6">
        <f>S126/S$103</f>
        <v>0.52313620913194547</v>
      </c>
      <c r="AQ126" s="6">
        <f>T126/T$103</f>
        <v>0.66161838063230072</v>
      </c>
      <c r="AR126" s="6">
        <f>U126/U$103</f>
        <v>0.71295330640870191</v>
      </c>
      <c r="AS126" s="6">
        <f>V126/V$103</f>
        <v>1.5342279181118714</v>
      </c>
      <c r="AT126" s="6">
        <f>W126/W$103</f>
        <v>0.95699559319147343</v>
      </c>
      <c r="AU126" s="6">
        <f>X126/X$103</f>
        <v>2.4355515543237578</v>
      </c>
      <c r="AV126" s="6">
        <f>AVERAGE(AA126:AU126)</f>
        <v>1.3968469904720155</v>
      </c>
      <c r="AW126" s="6">
        <f>STDEV(AA126:AU126)/SQRT(21)</f>
        <v>0.26650390838697785</v>
      </c>
      <c r="AY126" s="25">
        <v>12</v>
      </c>
      <c r="AZ126" s="6">
        <v>370492.06054380251</v>
      </c>
      <c r="BA126" s="6">
        <v>648900.56825587142</v>
      </c>
      <c r="BB126" s="6">
        <v>333635.77087196044</v>
      </c>
      <c r="BC126" s="6">
        <v>374664.06162777712</v>
      </c>
      <c r="BD126" s="6">
        <v>526947.28512077127</v>
      </c>
      <c r="BE126" s="6">
        <v>505081.06722491613</v>
      </c>
      <c r="BF126" s="6">
        <v>1194983.1636191187</v>
      </c>
      <c r="BG126" s="6">
        <v>1323432.0745654777</v>
      </c>
      <c r="BH126" s="6">
        <v>242317.14843860592</v>
      </c>
      <c r="BI126" s="6">
        <v>76850.122383023219</v>
      </c>
      <c r="BJ126" s="6">
        <v>277103.38347144576</v>
      </c>
      <c r="BK126" s="6">
        <v>55727.448144609793</v>
      </c>
      <c r="BL126" s="6">
        <v>135248.75532862503</v>
      </c>
      <c r="BM126" s="6">
        <v>183623.92229822671</v>
      </c>
      <c r="BN126" s="6">
        <v>22497.298687934137</v>
      </c>
      <c r="BO126" s="6">
        <v>15697.017572623072</v>
      </c>
      <c r="BP126" s="6">
        <v>119061.3087928037</v>
      </c>
      <c r="BQ126" s="6">
        <v>156700.25268727771</v>
      </c>
      <c r="BR126" s="6">
        <v>163725.11513596494</v>
      </c>
      <c r="BS126" s="6">
        <v>19463.723705543551</v>
      </c>
      <c r="BT126" s="6">
        <v>228063.34557233681</v>
      </c>
      <c r="BU126" s="6">
        <f>AVERAGE(AZ126:BT126)</f>
        <v>332105.47114517685</v>
      </c>
      <c r="BV126" s="6">
        <f>STDEV(AZ126:BT126)/SQRT(21)</f>
        <v>77479.505671742052</v>
      </c>
    </row>
    <row r="127" spans="3:74" x14ac:dyDescent="0.2">
      <c r="C127" s="25">
        <v>12.5</v>
      </c>
      <c r="D127" s="6">
        <v>300021.71350957919</v>
      </c>
      <c r="E127" s="6">
        <v>237537.47100070378</v>
      </c>
      <c r="F127" s="6">
        <v>103474.2244262484</v>
      </c>
      <c r="G127" s="6">
        <v>166912.86144914592</v>
      </c>
      <c r="H127" s="6">
        <v>178710.02320102157</v>
      </c>
      <c r="I127" s="6">
        <v>276938.73496678274</v>
      </c>
      <c r="J127" s="6">
        <v>159364.7215264985</v>
      </c>
      <c r="K127" s="6">
        <v>180772.49776308442</v>
      </c>
      <c r="L127" s="6">
        <v>117671.27789604901</v>
      </c>
      <c r="M127" s="6">
        <v>178345.29439256038</v>
      </c>
      <c r="N127" s="6">
        <v>174079.25407925408</v>
      </c>
      <c r="O127" s="6">
        <v>48651.552168807088</v>
      </c>
      <c r="P127" s="6">
        <v>66086.681618629504</v>
      </c>
      <c r="Q127" s="6">
        <v>60756.361296459494</v>
      </c>
      <c r="R127" s="6">
        <v>54515.586141840315</v>
      </c>
      <c r="S127" s="6">
        <v>36769.111531754425</v>
      </c>
      <c r="T127" s="6">
        <v>98979.648798226437</v>
      </c>
      <c r="U127" s="6">
        <v>65402.358942674044</v>
      </c>
      <c r="V127" s="6">
        <v>62723.759884974839</v>
      </c>
      <c r="W127" s="6">
        <v>138066.40148291807</v>
      </c>
      <c r="X127" s="6">
        <v>65486.950285651357</v>
      </c>
      <c r="Z127" s="25">
        <v>12.5</v>
      </c>
      <c r="AA127" s="6">
        <f>D127/D$103</f>
        <v>0.73064453469110602</v>
      </c>
      <c r="AB127" s="6">
        <f>E127/E$103</f>
        <v>0.89088685409933177</v>
      </c>
      <c r="AC127" s="6">
        <f>F127/F$103</f>
        <v>0.48362198877138951</v>
      </c>
      <c r="AD127" s="6">
        <f>G127/G$103</f>
        <v>0.97231383271039651</v>
      </c>
      <c r="AE127" s="6">
        <f>H127/H$103</f>
        <v>1.0555829873667302</v>
      </c>
      <c r="AF127" s="6">
        <f>I127/I$103</f>
        <v>0.70933963019317081</v>
      </c>
      <c r="AG127" s="6">
        <f>J127/J$103</f>
        <v>6.2710396759159401</v>
      </c>
      <c r="AH127" s="6">
        <f>K127/K$103</f>
        <v>3.3353545202259927</v>
      </c>
      <c r="AI127" s="6">
        <f>L127/L$103</f>
        <v>1.3515672126367746</v>
      </c>
      <c r="AJ127" s="6">
        <f>M127/M$103</f>
        <v>1.0902663459361694</v>
      </c>
      <c r="AK127" s="6">
        <f>N127/N$103</f>
        <v>0.86233878727599778</v>
      </c>
      <c r="AL127" s="6">
        <f>O127/O$103</f>
        <v>3.102934217038376</v>
      </c>
      <c r="AM127" s="6">
        <f>P127/P$103</f>
        <v>0.89292737495003149</v>
      </c>
      <c r="AN127" s="6">
        <f>Q127/Q$103</f>
        <v>1.177137999351348</v>
      </c>
      <c r="AO127" s="6">
        <f>R127/R$103</f>
        <v>0.74789036578561685</v>
      </c>
      <c r="AP127" s="6">
        <f>S127/S$103</f>
        <v>0.61945847133534049</v>
      </c>
      <c r="AQ127" s="6">
        <f>T127/T$103</f>
        <v>0.74703217838467695</v>
      </c>
      <c r="AR127" s="6">
        <f>U127/U$103</f>
        <v>0.72021266388115945</v>
      </c>
      <c r="AS127" s="6">
        <f>V127/V$103</f>
        <v>1.6357921645262012</v>
      </c>
      <c r="AT127" s="6">
        <f>W127/W$103</f>
        <v>1.0302028569192505</v>
      </c>
      <c r="AU127" s="6">
        <f>X127/X$103</f>
        <v>2.5732570191010735</v>
      </c>
      <c r="AV127" s="6">
        <f>AVERAGE(AA127:AU127)</f>
        <v>1.4761810324331466</v>
      </c>
      <c r="AW127" s="6">
        <f>STDEV(AA127:AU127)/SQRT(21)</f>
        <v>0.29585335431573168</v>
      </c>
      <c r="AY127" s="25">
        <v>12.5</v>
      </c>
      <c r="AZ127" s="6">
        <v>381419.81509349565</v>
      </c>
      <c r="BA127" s="6">
        <v>687770.83387639117</v>
      </c>
      <c r="BB127" s="6">
        <v>373076.74565084319</v>
      </c>
      <c r="BC127" s="6">
        <v>427943.61951546272</v>
      </c>
      <c r="BD127" s="6">
        <v>565231.27281883417</v>
      </c>
      <c r="BE127" s="6">
        <v>584375.15220131155</v>
      </c>
      <c r="BF127" s="6">
        <v>1318569.6821224561</v>
      </c>
      <c r="BG127" s="6">
        <v>1449990.4915850528</v>
      </c>
      <c r="BH127" s="6">
        <v>249386.18196917791</v>
      </c>
      <c r="BI127" s="6">
        <v>81563.928297014485</v>
      </c>
      <c r="BJ127" s="6">
        <v>288552.9854760624</v>
      </c>
      <c r="BK127" s="6">
        <v>60132.597999418475</v>
      </c>
      <c r="BL127" s="6">
        <v>149416.8933320608</v>
      </c>
      <c r="BM127" s="6">
        <v>185843.71983717318</v>
      </c>
      <c r="BN127" s="6">
        <v>33997.255809964838</v>
      </c>
      <c r="BO127" s="6">
        <v>26167.260369934265</v>
      </c>
      <c r="BP127" s="6">
        <v>130487.6473308984</v>
      </c>
      <c r="BQ127" s="6">
        <v>175765.78503362561</v>
      </c>
      <c r="BR127" s="6">
        <v>193106.73230077335</v>
      </c>
      <c r="BS127" s="6">
        <v>24011.021591205947</v>
      </c>
      <c r="BT127" s="6">
        <v>251970.04085338177</v>
      </c>
      <c r="BU127" s="6">
        <f>AVERAGE(AZ127:BT127)</f>
        <v>363751.41252688278</v>
      </c>
      <c r="BV127" s="6">
        <f>STDEV(AZ127:BT127)/SQRT(21)</f>
        <v>84908.901534676683</v>
      </c>
    </row>
    <row r="128" spans="3:74" x14ac:dyDescent="0.2">
      <c r="C128" s="25">
        <v>13</v>
      </c>
      <c r="D128" s="6">
        <v>290521.33740601217</v>
      </c>
      <c r="E128" s="6">
        <v>240285.10544013759</v>
      </c>
      <c r="F128" s="6">
        <v>103595.27336923253</v>
      </c>
      <c r="G128" s="6">
        <v>170773.91983923188</v>
      </c>
      <c r="H128" s="6">
        <v>179546.62685922915</v>
      </c>
      <c r="I128" s="6">
        <v>278120.50071561319</v>
      </c>
      <c r="J128" s="6">
        <v>166136.73572005614</v>
      </c>
      <c r="K128" s="6">
        <v>181572.98439888531</v>
      </c>
      <c r="L128" s="6">
        <v>139500.65971069862</v>
      </c>
      <c r="M128" s="6">
        <v>183824.09321704967</v>
      </c>
      <c r="N128" s="6">
        <v>163435.56151735314</v>
      </c>
      <c r="O128" s="6">
        <v>21035.729525003491</v>
      </c>
      <c r="P128" s="6">
        <v>68572.703919323016</v>
      </c>
      <c r="Q128" s="6">
        <v>62266.752463151803</v>
      </c>
      <c r="R128" s="6">
        <v>47065.346025212239</v>
      </c>
      <c r="S128" s="6">
        <v>38780.995533562855</v>
      </c>
      <c r="T128" s="6">
        <v>103490.64578382429</v>
      </c>
      <c r="U128" s="6">
        <v>67753.111063583725</v>
      </c>
      <c r="V128" s="6">
        <v>64787.265663883205</v>
      </c>
      <c r="W128" s="6">
        <v>129065.32623538026</v>
      </c>
      <c r="X128" s="6">
        <v>67731.710658139651</v>
      </c>
      <c r="Z128" s="25">
        <v>13</v>
      </c>
      <c r="AA128" s="6">
        <f>D128/D$103</f>
        <v>0.70750821633473604</v>
      </c>
      <c r="AB128" s="6">
        <f>E128/E$103</f>
        <v>0.90119188678175399</v>
      </c>
      <c r="AC128" s="6">
        <f>F128/F$103</f>
        <v>0.48418775218608789</v>
      </c>
      <c r="AD128" s="6">
        <f>G128/G$103</f>
        <v>0.99480557150745086</v>
      </c>
      <c r="AE128" s="6">
        <f>H128/H$103</f>
        <v>1.0605245377787031</v>
      </c>
      <c r="AF128" s="6">
        <f>I128/I$103</f>
        <v>0.71236655699469209</v>
      </c>
      <c r="AG128" s="6">
        <f>J128/J$103</f>
        <v>6.5375200442614805</v>
      </c>
      <c r="AH128" s="6">
        <f>K128/K$103</f>
        <v>3.3501239500459983</v>
      </c>
      <c r="AI128" s="6">
        <f>L128/L$103</f>
        <v>1.6022985487821477</v>
      </c>
      <c r="AJ128" s="6">
        <f>M128/M$103</f>
        <v>1.1237595199211652</v>
      </c>
      <c r="AK128" s="6">
        <f>N128/N$103</f>
        <v>0.8096129815243861</v>
      </c>
      <c r="AL128" s="6">
        <f>O128/O$103</f>
        <v>1.3416321168340271</v>
      </c>
      <c r="AM128" s="6">
        <f>P128/P$103</f>
        <v>0.92651715904352938</v>
      </c>
      <c r="AN128" s="6">
        <f>Q128/Q$103</f>
        <v>1.2064014180001823</v>
      </c>
      <c r="AO128" s="6">
        <f>R128/R$103</f>
        <v>0.64568174618977603</v>
      </c>
      <c r="AP128" s="6">
        <f>S128/S$103</f>
        <v>0.65335318720814506</v>
      </c>
      <c r="AQ128" s="6">
        <f>T128/T$103</f>
        <v>0.78107816607763647</v>
      </c>
      <c r="AR128" s="6">
        <f>U128/U$103</f>
        <v>0.7460992140682654</v>
      </c>
      <c r="AS128" s="6">
        <f>V128/V$103</f>
        <v>1.6896069643848655</v>
      </c>
      <c r="AT128" s="6">
        <f>W128/W$103</f>
        <v>0.96304000385897226</v>
      </c>
      <c r="AU128" s="6">
        <f>X128/X$103</f>
        <v>2.6614630717498726</v>
      </c>
      <c r="AV128" s="6">
        <f>AVERAGE(AA128:AU128)</f>
        <v>1.4237510768349464</v>
      </c>
      <c r="AW128" s="6">
        <f>STDEV(AA128:AU128)/SQRT(21)</f>
        <v>0.29696347546931234</v>
      </c>
      <c r="AY128" s="25">
        <v>13</v>
      </c>
      <c r="AZ128" s="6">
        <v>396886.87649018795</v>
      </c>
      <c r="BA128" s="6">
        <v>703361.24651356763</v>
      </c>
      <c r="BB128" s="6">
        <v>390062.98625835008</v>
      </c>
      <c r="BC128" s="6">
        <v>444191.80529195041</v>
      </c>
      <c r="BD128" s="6">
        <v>593173.4681030917</v>
      </c>
      <c r="BE128" s="6">
        <v>614599.38478627731</v>
      </c>
      <c r="BF128" s="6">
        <v>1352474.1020001094</v>
      </c>
      <c r="BG128" s="6">
        <v>1482290.21145252</v>
      </c>
      <c r="BH128" s="6">
        <v>257282.76851353771</v>
      </c>
      <c r="BI128" s="6">
        <v>85936.606386096653</v>
      </c>
      <c r="BJ128" s="6">
        <v>288045.38531899778</v>
      </c>
      <c r="BK128" s="6">
        <v>69590.707755746291</v>
      </c>
      <c r="BL128" s="6">
        <v>162262.4387605777</v>
      </c>
      <c r="BM128" s="6">
        <v>192452.28736227099</v>
      </c>
      <c r="BN128" s="6">
        <v>44865.298859446011</v>
      </c>
      <c r="BO128" s="6">
        <v>36970.275090794363</v>
      </c>
      <c r="BP128" s="6">
        <v>123125.64793696867</v>
      </c>
      <c r="BQ128" s="6">
        <v>182385.49464128702</v>
      </c>
      <c r="BR128" s="6">
        <v>219256.29734268357</v>
      </c>
      <c r="BS128" s="6">
        <v>32225.673092472724</v>
      </c>
      <c r="BT128" s="6">
        <v>274311.1195867926</v>
      </c>
      <c r="BU128" s="6">
        <f>AVERAGE(AZ128:BT128)</f>
        <v>378369.05150208215</v>
      </c>
      <c r="BV128" s="6">
        <f>STDEV(AZ128:BT128)/SQRT(21)</f>
        <v>86632.02772907677</v>
      </c>
    </row>
    <row r="129" spans="2:74" x14ac:dyDescent="0.2">
      <c r="C129" s="25">
        <v>13.5</v>
      </c>
      <c r="D129" s="6">
        <v>295645.23840702628</v>
      </c>
      <c r="E129" s="6">
        <v>239697.10398039775</v>
      </c>
      <c r="F129" s="6">
        <v>109088.69529732174</v>
      </c>
      <c r="G129" s="6">
        <v>172996.9855978564</v>
      </c>
      <c r="H129" s="6">
        <v>185272.2792755526</v>
      </c>
      <c r="I129" s="6">
        <v>287006.32302992756</v>
      </c>
      <c r="J129" s="6">
        <v>171851.09633078898</v>
      </c>
      <c r="K129" s="6">
        <v>193180.88174701275</v>
      </c>
      <c r="L129" s="6">
        <v>121719.76460874702</v>
      </c>
      <c r="M129" s="6">
        <v>174591.73974002519</v>
      </c>
      <c r="N129" s="6">
        <v>167737.06656861477</v>
      </c>
      <c r="O129" s="6">
        <v>23728.811319258522</v>
      </c>
      <c r="P129" s="6">
        <v>71017.389609976453</v>
      </c>
      <c r="Q129" s="6">
        <v>68999.025463837243</v>
      </c>
      <c r="R129" s="6">
        <v>72039.126146985669</v>
      </c>
      <c r="S129" s="6">
        <v>44560.734105395983</v>
      </c>
      <c r="T129" s="6">
        <v>113481.23574538667</v>
      </c>
      <c r="U129" s="6">
        <v>66238.365691563085</v>
      </c>
      <c r="V129" s="6">
        <v>83367.009069291598</v>
      </c>
      <c r="W129" s="6">
        <v>144349.07944298218</v>
      </c>
      <c r="X129" s="6">
        <v>74004.759512982564</v>
      </c>
      <c r="Z129" s="25">
        <v>13.5</v>
      </c>
      <c r="AA129" s="6">
        <f>D129/D$103</f>
        <v>0.71998648072065596</v>
      </c>
      <c r="AB129" s="6">
        <f>E129/E$103</f>
        <v>0.89898658094740891</v>
      </c>
      <c r="AC129" s="6">
        <f>F129/F$103</f>
        <v>0.50986312837522241</v>
      </c>
      <c r="AD129" s="6">
        <f>G129/G$103</f>
        <v>1.0077555477367783</v>
      </c>
      <c r="AE129" s="6">
        <f>H129/H$103</f>
        <v>1.0943441365565947</v>
      </c>
      <c r="AF129" s="6">
        <f>I129/I$103</f>
        <v>0.73512634144721367</v>
      </c>
      <c r="AG129" s="6">
        <f>J129/J$103</f>
        <v>6.7623814926996682</v>
      </c>
      <c r="AH129" s="6">
        <f>K129/K$103</f>
        <v>3.5642962017407056</v>
      </c>
      <c r="AI129" s="6">
        <f>L129/L$103</f>
        <v>1.3980679560595841</v>
      </c>
      <c r="AJ129" s="6">
        <f>M129/M$103</f>
        <v>1.0673199916225904</v>
      </c>
      <c r="AK129" s="6">
        <f>N129/N$103</f>
        <v>0.83092140606346265</v>
      </c>
      <c r="AL129" s="6">
        <f>O129/O$103</f>
        <v>1.513393453855352</v>
      </c>
      <c r="AM129" s="6">
        <f>P129/P$103</f>
        <v>0.95954842529669404</v>
      </c>
      <c r="AN129" s="6">
        <f>Q129/Q$103</f>
        <v>1.336837378976268</v>
      </c>
      <c r="AO129" s="6">
        <f>R129/R$103</f>
        <v>0.98829293084670367</v>
      </c>
      <c r="AP129" s="6">
        <f>S129/S$103</f>
        <v>0.75072589683518187</v>
      </c>
      <c r="AQ129" s="6">
        <f>T129/T$103</f>
        <v>0.85648045607311041</v>
      </c>
      <c r="AR129" s="6">
        <f>U129/U$103</f>
        <v>0.72941879432314782</v>
      </c>
      <c r="AS129" s="6">
        <f>V129/V$103</f>
        <v>2.1741537890205298</v>
      </c>
      <c r="AT129" s="6">
        <f>W129/W$103</f>
        <v>1.0770819869178869</v>
      </c>
      <c r="AU129" s="6">
        <f>X129/X$103</f>
        <v>2.9079574790550993</v>
      </c>
      <c r="AV129" s="6">
        <f>AVERAGE(AA129:AU129)</f>
        <v>1.5182352311985647</v>
      </c>
      <c r="AW129" s="6">
        <f>STDEV(AA129:AU129)/SQRT(21)</f>
        <v>0.30976146927274523</v>
      </c>
      <c r="AY129" s="25">
        <v>13.5</v>
      </c>
      <c r="AZ129" s="6">
        <v>395364.63881065469</v>
      </c>
      <c r="BA129" s="6">
        <v>731512.06892057438</v>
      </c>
      <c r="BB129" s="6">
        <v>405118.69804742595</v>
      </c>
      <c r="BC129" s="6">
        <v>475085.74299430609</v>
      </c>
      <c r="BD129" s="6">
        <v>629904.821855722</v>
      </c>
      <c r="BE129" s="6">
        <v>681535.53500096127</v>
      </c>
      <c r="BF129" s="6">
        <v>1419887.5429846027</v>
      </c>
      <c r="BG129" s="6">
        <v>1578938.8852724405</v>
      </c>
      <c r="BH129" s="6">
        <v>271704.44400403911</v>
      </c>
      <c r="BI129" s="6">
        <v>87606.362332961042</v>
      </c>
      <c r="BJ129" s="6">
        <v>286683.53068547806</v>
      </c>
      <c r="BK129" s="6">
        <v>78184.863097238529</v>
      </c>
      <c r="BL129" s="6">
        <v>196760.5339759496</v>
      </c>
      <c r="BM129" s="6">
        <v>236815.7846881251</v>
      </c>
      <c r="BN129" s="6">
        <v>68620.529971700525</v>
      </c>
      <c r="BO129" s="6">
        <v>59306.236616835326</v>
      </c>
      <c r="BP129" s="6">
        <v>156415.73230833025</v>
      </c>
      <c r="BQ129" s="6">
        <v>205230.56327875605</v>
      </c>
      <c r="BR129" s="6">
        <v>273572.20592580846</v>
      </c>
      <c r="BS129" s="6">
        <v>46250.461306253441</v>
      </c>
      <c r="BT129" s="6">
        <v>327038.57300561096</v>
      </c>
      <c r="BU129" s="6">
        <f>AVERAGE(AZ129:BT129)</f>
        <v>410073.22643256054</v>
      </c>
      <c r="BV129" s="6">
        <f>STDEV(AZ129:BT129)/SQRT(21)</f>
        <v>90548.994157866167</v>
      </c>
    </row>
    <row r="130" spans="2:74" x14ac:dyDescent="0.2">
      <c r="C130" s="25">
        <v>14</v>
      </c>
      <c r="D130" s="6">
        <v>303446.66181437235</v>
      </c>
      <c r="E130" s="6">
        <v>245662.68279331643</v>
      </c>
      <c r="F130" s="6">
        <v>113854.35980234733</v>
      </c>
      <c r="G130" s="6">
        <v>175384.67120687728</v>
      </c>
      <c r="H130" s="6">
        <v>185997.41011852305</v>
      </c>
      <c r="I130" s="6">
        <v>288595.73195479886</v>
      </c>
      <c r="J130" s="6">
        <v>179980.22052918424</v>
      </c>
      <c r="K130" s="6">
        <v>202561.44508402757</v>
      </c>
      <c r="L130" s="6">
        <v>123703.17065865839</v>
      </c>
      <c r="M130" s="6">
        <v>190885.95011208541</v>
      </c>
      <c r="N130" s="6">
        <v>167777.51297712349</v>
      </c>
      <c r="O130" s="6">
        <v>30859.762935998759</v>
      </c>
      <c r="P130" s="6">
        <v>82945.218553158993</v>
      </c>
      <c r="Q130" s="6">
        <v>80777.996931843081</v>
      </c>
      <c r="R130" s="6">
        <v>75855.608438384355</v>
      </c>
      <c r="S130" s="6">
        <v>43690.996080067955</v>
      </c>
      <c r="T130" s="6">
        <v>118506.19627107288</v>
      </c>
      <c r="U130" s="6">
        <v>74048.52546279793</v>
      </c>
      <c r="V130" s="6">
        <v>92933.41812752308</v>
      </c>
      <c r="W130" s="6">
        <v>135098.05861748234</v>
      </c>
      <c r="X130" s="6">
        <v>71589.655848533599</v>
      </c>
      <c r="Z130" s="25">
        <v>14</v>
      </c>
      <c r="AA130" s="6">
        <f>D130/D$103</f>
        <v>0.73898533019961765</v>
      </c>
      <c r="AB130" s="6">
        <f>E130/E$103</f>
        <v>0.92136054880659779</v>
      </c>
      <c r="AC130" s="6">
        <f>F130/F$103</f>
        <v>0.53213708267173843</v>
      </c>
      <c r="AD130" s="6">
        <f>G130/G$103</f>
        <v>1.021664480371798</v>
      </c>
      <c r="AE130" s="6">
        <f>H130/H$103</f>
        <v>1.0986272526781427</v>
      </c>
      <c r="AF130" s="6">
        <f>I130/I$103</f>
        <v>0.7391973889268274</v>
      </c>
      <c r="AG130" s="6">
        <f>J130/J$103</f>
        <v>7.0822644623449209</v>
      </c>
      <c r="AH130" s="6">
        <f>K130/K$103</f>
        <v>3.7373728849504664</v>
      </c>
      <c r="AI130" s="6">
        <f>L130/L$103</f>
        <v>1.4208492722340693</v>
      </c>
      <c r="AJ130" s="6">
        <f>M130/M$103</f>
        <v>1.1669302968048414</v>
      </c>
      <c r="AK130" s="6">
        <f>N130/N$103</f>
        <v>0.83112176599174692</v>
      </c>
      <c r="AL130" s="6">
        <f>O130/O$103</f>
        <v>1.9681964927153337</v>
      </c>
      <c r="AM130" s="6">
        <f>P130/P$103</f>
        <v>1.1207107764123327</v>
      </c>
      <c r="AN130" s="6">
        <f>Q130/Q$103</f>
        <v>1.5650517521282199</v>
      </c>
      <c r="AO130" s="6">
        <f>R130/R$103</f>
        <v>1.0406506241034921</v>
      </c>
      <c r="AP130" s="6">
        <f>S130/S$103</f>
        <v>0.73607320153775457</v>
      </c>
      <c r="AQ130" s="6">
        <f>T130/T$103</f>
        <v>0.89440549675953118</v>
      </c>
      <c r="AR130" s="6">
        <f>U130/U$103</f>
        <v>0.81542449908845882</v>
      </c>
      <c r="AS130" s="6">
        <f>V130/V$103</f>
        <v>2.4236391038167828</v>
      </c>
      <c r="AT130" s="6">
        <f>W130/W$103</f>
        <v>1.008054127992857</v>
      </c>
      <c r="AU130" s="6">
        <f>X130/X$103</f>
        <v>2.8130579238110114</v>
      </c>
      <c r="AV130" s="6">
        <f>AVERAGE(AA130:AU130)</f>
        <v>1.6036083221117399</v>
      </c>
      <c r="AW130" s="6">
        <f>STDEV(AA130:AU130)/SQRT(21)</f>
        <v>0.32419369005004772</v>
      </c>
      <c r="AY130" s="25">
        <v>14</v>
      </c>
      <c r="AZ130" s="6">
        <v>405275.82455488632</v>
      </c>
      <c r="BA130" s="6">
        <v>760091.42924171721</v>
      </c>
      <c r="BB130" s="6">
        <v>449495.71072451933</v>
      </c>
      <c r="BC130" s="6">
        <v>503567.87987049232</v>
      </c>
      <c r="BD130" s="6">
        <v>677922.08773223509</v>
      </c>
      <c r="BE130" s="6">
        <v>708312.69091918913</v>
      </c>
      <c r="BF130" s="6">
        <v>1493323.3562187369</v>
      </c>
      <c r="BG130" s="6">
        <v>1633076.6061297581</v>
      </c>
      <c r="BH130" s="6">
        <v>290804.46948463138</v>
      </c>
      <c r="BI130" s="6">
        <v>94126.486221018189</v>
      </c>
      <c r="BJ130" s="6">
        <v>316522.49405900814</v>
      </c>
      <c r="BK130" s="6">
        <v>101364.26971977508</v>
      </c>
      <c r="BL130" s="6">
        <v>260015.13090920658</v>
      </c>
      <c r="BM130" s="6">
        <v>279067.19636670535</v>
      </c>
      <c r="BN130" s="6">
        <v>82246.912786210436</v>
      </c>
      <c r="BO130" s="6">
        <v>88680.786371156442</v>
      </c>
      <c r="BP130" s="6">
        <v>170069.53858913219</v>
      </c>
      <c r="BQ130" s="6">
        <v>223756.1686588563</v>
      </c>
      <c r="BR130" s="6">
        <v>318067.57526180369</v>
      </c>
      <c r="BS130" s="6">
        <v>55993.45670770391</v>
      </c>
      <c r="BT130" s="6">
        <v>364767.57084878878</v>
      </c>
      <c r="BU130" s="6">
        <f>AVERAGE(AZ130:BT130)</f>
        <v>441740.36387502536</v>
      </c>
      <c r="BV130" s="6">
        <f>STDEV(AZ130:BT130)/SQRT(21)</f>
        <v>93074.209590809405</v>
      </c>
    </row>
    <row r="131" spans="2:74" x14ac:dyDescent="0.2">
      <c r="C131" s="25">
        <v>14.5</v>
      </c>
      <c r="D131" s="6">
        <v>294866.81061129773</v>
      </c>
      <c r="E131" s="6">
        <v>229710.00703803141</v>
      </c>
      <c r="F131" s="6">
        <v>110829.95484506266</v>
      </c>
      <c r="G131" s="6">
        <v>177346.04220162999</v>
      </c>
      <c r="H131" s="6">
        <v>188190.85987662093</v>
      </c>
      <c r="I131" s="6">
        <v>280394.82622348494</v>
      </c>
      <c r="J131" s="6">
        <v>176717.51341071949</v>
      </c>
      <c r="K131" s="6">
        <v>196571.82632270583</v>
      </c>
      <c r="L131" s="6">
        <v>149078.88197249451</v>
      </c>
      <c r="M131" s="6">
        <v>169011.27191210602</v>
      </c>
      <c r="N131" s="6">
        <v>169821.96317152499</v>
      </c>
      <c r="O131" s="6">
        <v>27252.089131231045</v>
      </c>
      <c r="P131" s="6">
        <v>74441.150505821715</v>
      </c>
      <c r="Q131" s="6">
        <v>77839.607201309322</v>
      </c>
      <c r="R131" s="6">
        <v>74386.952233942196</v>
      </c>
      <c r="S131" s="6">
        <v>51001.69416580964</v>
      </c>
      <c r="T131" s="6">
        <v>104391.2183607394</v>
      </c>
      <c r="U131" s="6">
        <v>64406.5334315566</v>
      </c>
      <c r="V131" s="6">
        <v>81269.147818392972</v>
      </c>
      <c r="W131" s="6">
        <v>133264.86051466755</v>
      </c>
      <c r="X131" s="6">
        <v>72084.462553752688</v>
      </c>
      <c r="Z131" s="25">
        <v>14.5</v>
      </c>
      <c r="AA131" s="6">
        <f>D131/D$103</f>
        <v>0.71809077121367537</v>
      </c>
      <c r="AB131" s="6">
        <f>E131/E$103</f>
        <v>0.86152986584857949</v>
      </c>
      <c r="AC131" s="6">
        <f>F131/F$103</f>
        <v>0.51800149723099342</v>
      </c>
      <c r="AD131" s="6">
        <f>G131/G$103</f>
        <v>1.0330900118300557</v>
      </c>
      <c r="AE131" s="6">
        <f>H131/H$103</f>
        <v>1.1115832593241008</v>
      </c>
      <c r="AF131" s="6">
        <f>I131/I$103</f>
        <v>0.71819192199784399</v>
      </c>
      <c r="AG131" s="6">
        <f>J131/J$103</f>
        <v>6.953876161629422</v>
      </c>
      <c r="AH131" s="6">
        <f>K131/K$103</f>
        <v>3.6268610412949851</v>
      </c>
      <c r="AI131" s="6">
        <f>L131/L$103</f>
        <v>1.7123135957490647</v>
      </c>
      <c r="AJ131" s="6">
        <f>M131/M$103</f>
        <v>1.0332052913268388</v>
      </c>
      <c r="AK131" s="6">
        <f>N131/N$103</f>
        <v>0.84124938694584239</v>
      </c>
      <c r="AL131" s="6">
        <f>O131/O$103</f>
        <v>1.7381036386603292</v>
      </c>
      <c r="AM131" s="6">
        <f>P131/P$103</f>
        <v>1.0058084243510554</v>
      </c>
      <c r="AN131" s="6">
        <f>Q131/Q$103</f>
        <v>1.5081212491338507</v>
      </c>
      <c r="AO131" s="6">
        <f>R131/R$103</f>
        <v>1.020502371031504</v>
      </c>
      <c r="AP131" s="6">
        <f>S131/S$103</f>
        <v>0.85923837121221636</v>
      </c>
      <c r="AQ131" s="6">
        <f>T131/T$103</f>
        <v>0.78787508546555862</v>
      </c>
      <c r="AR131" s="6">
        <f>U131/U$103</f>
        <v>0.70924660461789424</v>
      </c>
      <c r="AS131" s="6">
        <f>V131/V$103</f>
        <v>2.1194430222747824</v>
      </c>
      <c r="AT131" s="6">
        <f>W131/W$103</f>
        <v>0.9943754494546001</v>
      </c>
      <c r="AU131" s="6">
        <f>X131/X$103</f>
        <v>2.8325009551592322</v>
      </c>
      <c r="AV131" s="6">
        <f>AVERAGE(AA131:AU131)</f>
        <v>1.5572956178929727</v>
      </c>
      <c r="AW131" s="6">
        <f>STDEV(AA131:AU131)/SQRT(21)</f>
        <v>0.31753721329650941</v>
      </c>
      <c r="AY131" s="25">
        <v>14.5</v>
      </c>
      <c r="AZ131" s="6">
        <v>384391.434712235</v>
      </c>
      <c r="BA131" s="6">
        <v>744173.61780882615</v>
      </c>
      <c r="BB131" s="6">
        <v>454497.92855051759</v>
      </c>
      <c r="BC131" s="6">
        <v>512234.62096684152</v>
      </c>
      <c r="BD131" s="6">
        <v>671785.18371971732</v>
      </c>
      <c r="BE131" s="6">
        <v>723237.24179180991</v>
      </c>
      <c r="BF131" s="6">
        <v>1460274.9346443387</v>
      </c>
      <c r="BG131" s="6">
        <v>1570784.3710914929</v>
      </c>
      <c r="BH131" s="6">
        <v>303083.60465445486</v>
      </c>
      <c r="BI131" s="6">
        <v>103070.66530421488</v>
      </c>
      <c r="BJ131" s="6">
        <v>312422.10888754216</v>
      </c>
      <c r="BK131" s="6">
        <v>90799.62843106527</v>
      </c>
      <c r="BL131" s="6">
        <v>264194.84077750205</v>
      </c>
      <c r="BM131" s="6">
        <v>302004.00072740496</v>
      </c>
      <c r="BN131" s="6">
        <v>99514.42843666923</v>
      </c>
      <c r="BO131" s="6">
        <v>102839.93859269966</v>
      </c>
      <c r="BP131" s="6">
        <v>166068.99631573071</v>
      </c>
      <c r="BQ131" s="6">
        <v>216278.95408062226</v>
      </c>
      <c r="BR131" s="6">
        <v>317864.21523758728</v>
      </c>
      <c r="BS131" s="6">
        <v>66765.63154381061</v>
      </c>
      <c r="BT131" s="6">
        <v>346447.58223723969</v>
      </c>
      <c r="BU131" s="6">
        <f>AVERAGE(AZ131:BT131)</f>
        <v>438701.61564344401</v>
      </c>
      <c r="BV131" s="6">
        <f>STDEV(AZ131:BT131)/SQRT(21)</f>
        <v>89876.807860294008</v>
      </c>
    </row>
    <row r="132" spans="2:74" x14ac:dyDescent="0.2">
      <c r="C132" s="25">
        <v>15</v>
      </c>
      <c r="D132" s="6">
        <v>314746.42701611307</v>
      </c>
      <c r="E132" s="6">
        <v>246193.72833198652</v>
      </c>
      <c r="F132" s="6">
        <v>118190.60883759303</v>
      </c>
      <c r="G132" s="6">
        <v>184291.67131852181</v>
      </c>
      <c r="H132" s="6">
        <v>197379.2917393572</v>
      </c>
      <c r="I132" s="6">
        <v>302573.66543481511</v>
      </c>
      <c r="J132" s="6">
        <v>189918.28457177442</v>
      </c>
      <c r="K132" s="6">
        <v>211184.94354683382</v>
      </c>
      <c r="L132" s="6">
        <v>143454.860408454</v>
      </c>
      <c r="M132" s="6">
        <v>189333.62641889055</v>
      </c>
      <c r="N132" s="6">
        <v>172566.32688959854</v>
      </c>
      <c r="O132" s="6">
        <v>26284.348413846226</v>
      </c>
      <c r="P132" s="6">
        <v>73507.090252592723</v>
      </c>
      <c r="Q132" s="6">
        <v>77943.402296921107</v>
      </c>
      <c r="R132" s="6">
        <v>70991.145699339671</v>
      </c>
      <c r="S132" s="6">
        <v>51150.641646669537</v>
      </c>
      <c r="T132" s="6">
        <v>121180.4813473899</v>
      </c>
      <c r="U132" s="6">
        <v>88174.029451137874</v>
      </c>
      <c r="V132" s="6">
        <v>112862.01128131394</v>
      </c>
      <c r="W132" s="6">
        <v>123993.72002665031</v>
      </c>
      <c r="X132" s="6">
        <v>93894.313026615142</v>
      </c>
      <c r="Z132" s="25">
        <v>15</v>
      </c>
      <c r="AA132" s="6">
        <f>D132/D$103</f>
        <v>0.7665037107573669</v>
      </c>
      <c r="AB132" s="6">
        <f>E132/E$103</f>
        <v>0.92335224084295808</v>
      </c>
      <c r="AC132" s="6">
        <f>F132/F$103</f>
        <v>0.55240401768731096</v>
      </c>
      <c r="AD132" s="6">
        <f>G132/G$103</f>
        <v>1.0735502328615403</v>
      </c>
      <c r="AE132" s="6">
        <f>H132/H$103</f>
        <v>1.1658563895109439</v>
      </c>
      <c r="AF132" s="6">
        <f>I132/I$103</f>
        <v>0.774999900145667</v>
      </c>
      <c r="AG132" s="6">
        <f>J132/J$103</f>
        <v>7.4733296448766389</v>
      </c>
      <c r="AH132" s="6">
        <f>K132/K$103</f>
        <v>3.8964812943268639</v>
      </c>
      <c r="AI132" s="6">
        <f>L132/L$103</f>
        <v>1.6477163271119866</v>
      </c>
      <c r="AJ132" s="6">
        <f>M132/M$103</f>
        <v>1.1574405803172036</v>
      </c>
      <c r="AK132" s="6">
        <f>N132/N$103</f>
        <v>0.85484417911682875</v>
      </c>
      <c r="AL132" s="6">
        <f>O132/O$103</f>
        <v>1.6763823645933555</v>
      </c>
      <c r="AM132" s="6">
        <f>P132/P$103</f>
        <v>0.99318790914991373</v>
      </c>
      <c r="AN132" s="6">
        <f>Q132/Q$103</f>
        <v>1.510132250921709</v>
      </c>
      <c r="AO132" s="6">
        <f>R132/R$103</f>
        <v>0.973915859337523</v>
      </c>
      <c r="AP132" s="6">
        <f>S132/S$103</f>
        <v>0.86174772689036594</v>
      </c>
      <c r="AQ132" s="6">
        <f>T132/T$103</f>
        <v>0.91458921159827822</v>
      </c>
      <c r="AR132" s="6">
        <f>U132/U$103</f>
        <v>0.9709749566036584</v>
      </c>
      <c r="AS132" s="6">
        <f>V132/V$103</f>
        <v>2.9433629945845383</v>
      </c>
      <c r="AT132" s="6">
        <f>W132/W$103</f>
        <v>0.92519746469458741</v>
      </c>
      <c r="AU132" s="6">
        <f>X132/X$103</f>
        <v>3.6895014807606659</v>
      </c>
      <c r="AV132" s="6">
        <f>AVERAGE(AA132:AU132)</f>
        <v>1.7021652731757098</v>
      </c>
      <c r="AW132" s="6">
        <f>STDEV(AA132:AU132)/SQRT(21)</f>
        <v>0.35359008139421305</v>
      </c>
      <c r="AY132" s="25">
        <v>15</v>
      </c>
      <c r="AZ132" s="6">
        <v>408469.72620342748</v>
      </c>
      <c r="BA132" s="6">
        <v>793517.77754607296</v>
      </c>
      <c r="BB132" s="6">
        <v>485899.68329444737</v>
      </c>
      <c r="BC132" s="6">
        <v>563409.56793569273</v>
      </c>
      <c r="BD132" s="6">
        <v>740558.04751713097</v>
      </c>
      <c r="BE132" s="6">
        <v>810918.22784269322</v>
      </c>
      <c r="BF132" s="6">
        <v>1585794.6461976944</v>
      </c>
      <c r="BG132" s="6">
        <v>1740295.0778105289</v>
      </c>
      <c r="BH132" s="6">
        <v>312538.94283853797</v>
      </c>
      <c r="BI132" s="6">
        <v>107115.87969233938</v>
      </c>
      <c r="BJ132" s="6">
        <v>296821.16649984225</v>
      </c>
      <c r="BK132" s="6">
        <v>95719.669364065805</v>
      </c>
      <c r="BL132" s="6">
        <v>269484.37599414645</v>
      </c>
      <c r="BM132" s="6">
        <v>311700.07600449497</v>
      </c>
      <c r="BN132" s="6">
        <v>97857.495069033524</v>
      </c>
      <c r="BO132" s="6">
        <v>136325.05129695593</v>
      </c>
      <c r="BP132" s="6">
        <v>219444.24950956154</v>
      </c>
      <c r="BQ132" s="6">
        <v>280093.04278257012</v>
      </c>
      <c r="BR132" s="6">
        <v>418441.09867458505</v>
      </c>
      <c r="BS132" s="6">
        <v>90063.525499351046</v>
      </c>
      <c r="BT132" s="6">
        <v>424493.73769496678</v>
      </c>
      <c r="BU132" s="6">
        <f>AVERAGE(AZ132:BT132)</f>
        <v>485188.62215562572</v>
      </c>
      <c r="BV132" s="6">
        <f>STDEV(AZ132:BT132)/SQRT(21)</f>
        <v>98200.852353637049</v>
      </c>
    </row>
    <row r="134" spans="2:74" x14ac:dyDescent="0.3">
      <c r="B134" s="14" t="s">
        <v>247</v>
      </c>
      <c r="C134" s="35" t="s">
        <v>188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29"/>
      <c r="AE134" s="29"/>
    </row>
    <row r="135" spans="2:74" x14ac:dyDescent="0.3">
      <c r="C135" s="48" t="s">
        <v>184</v>
      </c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3" t="s">
        <v>1</v>
      </c>
      <c r="Z135" s="3">
        <f>AVERAGE(F149,J149,N149,R149,V149,Z149)</f>
        <v>11.822205027232521</v>
      </c>
      <c r="AA135" s="29"/>
      <c r="AE135" s="29"/>
    </row>
    <row r="136" spans="2:74" x14ac:dyDescent="0.3"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3" t="s">
        <v>2</v>
      </c>
      <c r="Z136" s="3">
        <f>STDEV(F149,J149,N149,R149,V149,Z149)/SQRT(6)</f>
        <v>1.0453109849536599</v>
      </c>
      <c r="AA136" s="29"/>
      <c r="AE136" s="29"/>
    </row>
    <row r="137" spans="2:74" x14ac:dyDescent="0.3">
      <c r="C137" s="34" t="s">
        <v>3</v>
      </c>
      <c r="D137" s="34"/>
      <c r="E137" s="34"/>
      <c r="F137" s="34"/>
      <c r="G137" s="34" t="s">
        <v>4</v>
      </c>
      <c r="H137" s="34"/>
      <c r="I137" s="34"/>
      <c r="J137" s="34"/>
      <c r="K137" s="34" t="s">
        <v>5</v>
      </c>
      <c r="L137" s="34"/>
      <c r="M137" s="34"/>
      <c r="N137" s="34"/>
      <c r="O137" s="34" t="s">
        <v>6</v>
      </c>
      <c r="P137" s="34"/>
      <c r="Q137" s="34"/>
      <c r="R137" s="34"/>
      <c r="S137" s="34" t="s">
        <v>19</v>
      </c>
      <c r="T137" s="34"/>
      <c r="U137" s="34"/>
      <c r="V137" s="34"/>
      <c r="W137" s="34" t="s">
        <v>183</v>
      </c>
      <c r="X137" s="34"/>
      <c r="Y137" s="34"/>
      <c r="Z137" s="34"/>
      <c r="AA137" s="29"/>
      <c r="AE137" s="29"/>
    </row>
    <row r="138" spans="2:74" x14ac:dyDescent="0.3">
      <c r="C138" s="3" t="s">
        <v>20</v>
      </c>
      <c r="D138" s="3" t="s">
        <v>180</v>
      </c>
      <c r="E138" s="3" t="s">
        <v>28</v>
      </c>
      <c r="F138" s="3" t="s">
        <v>179</v>
      </c>
      <c r="G138" s="3" t="s">
        <v>21</v>
      </c>
      <c r="H138" s="3" t="s">
        <v>180</v>
      </c>
      <c r="I138" s="3" t="s">
        <v>28</v>
      </c>
      <c r="J138" s="3" t="s">
        <v>179</v>
      </c>
      <c r="K138" s="3" t="s">
        <v>22</v>
      </c>
      <c r="L138" s="3" t="s">
        <v>180</v>
      </c>
      <c r="M138" s="3" t="s">
        <v>28</v>
      </c>
      <c r="N138" s="3" t="s">
        <v>179</v>
      </c>
      <c r="O138" s="3" t="s">
        <v>23</v>
      </c>
      <c r="P138" s="3" t="s">
        <v>180</v>
      </c>
      <c r="Q138" s="3" t="s">
        <v>28</v>
      </c>
      <c r="R138" s="3" t="s">
        <v>179</v>
      </c>
      <c r="S138" s="3" t="s">
        <v>24</v>
      </c>
      <c r="T138" s="3" t="s">
        <v>180</v>
      </c>
      <c r="U138" s="3" t="s">
        <v>28</v>
      </c>
      <c r="V138" s="3" t="s">
        <v>179</v>
      </c>
      <c r="W138" s="3" t="s">
        <v>31</v>
      </c>
      <c r="X138" s="3" t="s">
        <v>180</v>
      </c>
      <c r="Y138" s="3" t="s">
        <v>28</v>
      </c>
      <c r="Z138" s="3" t="s">
        <v>179</v>
      </c>
      <c r="AA138" s="29"/>
      <c r="AE138" s="29"/>
    </row>
    <row r="139" spans="2:74" x14ac:dyDescent="0.3">
      <c r="C139" s="18">
        <v>1</v>
      </c>
      <c r="D139" s="6">
        <v>1</v>
      </c>
      <c r="E139" s="6">
        <v>9</v>
      </c>
      <c r="F139" s="6">
        <f>(D139/E139)*100</f>
        <v>11.111111111111111</v>
      </c>
      <c r="G139" s="18">
        <v>1</v>
      </c>
      <c r="H139" s="6">
        <v>2</v>
      </c>
      <c r="I139" s="6">
        <v>8</v>
      </c>
      <c r="J139" s="6">
        <f>(H139/I139)*100</f>
        <v>25</v>
      </c>
      <c r="K139" s="18">
        <v>1</v>
      </c>
      <c r="L139" s="6">
        <v>0</v>
      </c>
      <c r="M139" s="6">
        <v>2</v>
      </c>
      <c r="N139" s="6">
        <f>(L139/M139)*100</f>
        <v>0</v>
      </c>
      <c r="O139" s="18">
        <v>1</v>
      </c>
      <c r="P139" s="6">
        <v>0</v>
      </c>
      <c r="Q139" s="6">
        <v>7</v>
      </c>
      <c r="R139" s="6">
        <f>(P139/Q139)*100</f>
        <v>0</v>
      </c>
      <c r="S139" s="18">
        <v>1</v>
      </c>
      <c r="T139" s="6">
        <v>2</v>
      </c>
      <c r="U139" s="6">
        <v>11</v>
      </c>
      <c r="V139" s="6">
        <f>(T139/U139)*100</f>
        <v>18.181818181818183</v>
      </c>
      <c r="W139" s="18">
        <v>1</v>
      </c>
      <c r="X139" s="6">
        <v>1</v>
      </c>
      <c r="Y139" s="6">
        <v>14</v>
      </c>
      <c r="Z139" s="6">
        <f>(X139/Y139)*100</f>
        <v>7.1428571428571423</v>
      </c>
      <c r="AA139" s="29"/>
      <c r="AE139" s="29"/>
    </row>
    <row r="140" spans="2:74" x14ac:dyDescent="0.3">
      <c r="C140" s="18">
        <v>2</v>
      </c>
      <c r="D140" s="6">
        <v>2</v>
      </c>
      <c r="E140" s="6">
        <v>11</v>
      </c>
      <c r="F140" s="6">
        <f>(D140/E140)*100</f>
        <v>18.181818181818183</v>
      </c>
      <c r="G140" s="18">
        <v>2</v>
      </c>
      <c r="H140" s="6">
        <v>1</v>
      </c>
      <c r="I140" s="6">
        <v>8</v>
      </c>
      <c r="J140" s="6">
        <f>(H140/I140)*100</f>
        <v>12.5</v>
      </c>
      <c r="K140" s="18">
        <v>2</v>
      </c>
      <c r="L140" s="6">
        <v>0</v>
      </c>
      <c r="M140" s="6">
        <v>4</v>
      </c>
      <c r="N140" s="6">
        <f>(L140/M140)*100</f>
        <v>0</v>
      </c>
      <c r="O140" s="18">
        <v>2</v>
      </c>
      <c r="P140" s="6">
        <v>1</v>
      </c>
      <c r="Q140" s="6">
        <v>7</v>
      </c>
      <c r="R140" s="6">
        <f>(P140/Q140)*100</f>
        <v>14.285714285714285</v>
      </c>
      <c r="S140" s="18">
        <v>2</v>
      </c>
      <c r="T140" s="6">
        <v>1</v>
      </c>
      <c r="U140" s="6">
        <v>9</v>
      </c>
      <c r="V140" s="6">
        <f>(T140/U140)*100</f>
        <v>11.111111111111111</v>
      </c>
      <c r="W140" s="18">
        <v>2</v>
      </c>
      <c r="X140" s="6">
        <v>1</v>
      </c>
      <c r="Y140" s="6">
        <v>9</v>
      </c>
      <c r="Z140" s="6">
        <f>(X140/Y140)*100</f>
        <v>11.111111111111111</v>
      </c>
      <c r="AA140" s="29"/>
      <c r="AE140" s="29"/>
    </row>
    <row r="141" spans="2:74" x14ac:dyDescent="0.3">
      <c r="C141" s="18">
        <v>3</v>
      </c>
      <c r="D141" s="6">
        <v>1</v>
      </c>
      <c r="E141" s="6">
        <v>4</v>
      </c>
      <c r="F141" s="6">
        <f>(D141/E141)*100</f>
        <v>25</v>
      </c>
      <c r="G141" s="18">
        <v>3</v>
      </c>
      <c r="H141" s="6">
        <v>2</v>
      </c>
      <c r="I141" s="6">
        <v>11</v>
      </c>
      <c r="J141" s="6">
        <f>(H141/I141)*100</f>
        <v>18.181818181818183</v>
      </c>
      <c r="K141" s="18">
        <v>3</v>
      </c>
      <c r="L141" s="6">
        <v>1</v>
      </c>
      <c r="M141" s="6">
        <v>6</v>
      </c>
      <c r="N141" s="6">
        <f>(L141/M141)*100</f>
        <v>16.666666666666664</v>
      </c>
      <c r="O141" s="18">
        <v>3</v>
      </c>
      <c r="P141" s="6">
        <v>0</v>
      </c>
      <c r="Q141" s="6">
        <v>9</v>
      </c>
      <c r="R141" s="6">
        <f>(P141/Q141)*100</f>
        <v>0</v>
      </c>
      <c r="S141" s="18">
        <v>3</v>
      </c>
      <c r="T141" s="6">
        <v>0</v>
      </c>
      <c r="U141" s="6">
        <v>6</v>
      </c>
      <c r="V141" s="6">
        <f>(T141/U141)*100</f>
        <v>0</v>
      </c>
      <c r="W141" s="18">
        <v>3</v>
      </c>
      <c r="X141" s="6">
        <v>1</v>
      </c>
      <c r="Y141" s="6">
        <v>7</v>
      </c>
      <c r="Z141" s="6">
        <f>(X141/Y141)*100</f>
        <v>14.285714285714285</v>
      </c>
      <c r="AA141" s="29"/>
      <c r="AE141" s="29"/>
    </row>
    <row r="142" spans="2:74" x14ac:dyDescent="0.3">
      <c r="C142" s="18">
        <v>4</v>
      </c>
      <c r="D142" s="6">
        <v>0</v>
      </c>
      <c r="E142" s="6">
        <v>6</v>
      </c>
      <c r="F142" s="6">
        <f>(D142/E142)*100</f>
        <v>0</v>
      </c>
      <c r="G142" s="18">
        <v>4</v>
      </c>
      <c r="H142" s="6">
        <v>1</v>
      </c>
      <c r="I142" s="6">
        <v>8</v>
      </c>
      <c r="J142" s="6">
        <f>(H142/I142)*100</f>
        <v>12.5</v>
      </c>
      <c r="K142" s="18">
        <v>4</v>
      </c>
      <c r="L142" s="6">
        <v>0</v>
      </c>
      <c r="M142" s="6">
        <v>9</v>
      </c>
      <c r="N142" s="6">
        <f>(L142/M142)*100</f>
        <v>0</v>
      </c>
      <c r="O142" s="18">
        <v>4</v>
      </c>
      <c r="P142" s="6">
        <v>1</v>
      </c>
      <c r="Q142" s="6">
        <v>10</v>
      </c>
      <c r="R142" s="6">
        <f>(P142/Q142)*100</f>
        <v>10</v>
      </c>
      <c r="S142" s="18">
        <v>4</v>
      </c>
      <c r="T142" s="6">
        <v>1</v>
      </c>
      <c r="U142" s="6">
        <v>5</v>
      </c>
      <c r="V142" s="6">
        <f>(T142/U142)*100</f>
        <v>20</v>
      </c>
      <c r="W142" s="18">
        <v>4</v>
      </c>
      <c r="X142" s="6">
        <v>3</v>
      </c>
      <c r="Y142" s="6">
        <v>13</v>
      </c>
      <c r="Z142" s="6">
        <f>(X142/Y142)*100</f>
        <v>23.076923076923077</v>
      </c>
      <c r="AA142" s="29"/>
      <c r="AE142" s="29"/>
    </row>
    <row r="143" spans="2:74" x14ac:dyDescent="0.3">
      <c r="C143" s="18">
        <v>5</v>
      </c>
      <c r="D143" s="6">
        <v>0</v>
      </c>
      <c r="E143" s="6">
        <v>4</v>
      </c>
      <c r="F143" s="6">
        <f>(D143/E143)*100</f>
        <v>0</v>
      </c>
      <c r="G143" s="18">
        <v>5</v>
      </c>
      <c r="H143" s="6">
        <v>1</v>
      </c>
      <c r="I143" s="6">
        <v>16</v>
      </c>
      <c r="J143" s="6">
        <f>(H143/I143)*100</f>
        <v>6.25</v>
      </c>
      <c r="K143" s="18">
        <v>5</v>
      </c>
      <c r="L143" s="6">
        <v>2</v>
      </c>
      <c r="M143" s="6">
        <v>3</v>
      </c>
      <c r="N143" s="6">
        <f>(L143/M143)*100</f>
        <v>66.666666666666657</v>
      </c>
      <c r="O143" s="18">
        <v>5</v>
      </c>
      <c r="P143" s="6">
        <v>1</v>
      </c>
      <c r="Q143" s="6">
        <v>9</v>
      </c>
      <c r="R143" s="6">
        <f>(P143/Q143)*100</f>
        <v>11.111111111111111</v>
      </c>
      <c r="S143" s="18">
        <v>5</v>
      </c>
      <c r="T143" s="6">
        <v>1</v>
      </c>
      <c r="U143" s="6">
        <v>8</v>
      </c>
      <c r="V143" s="6">
        <f>(T143/U143)*100</f>
        <v>12.5</v>
      </c>
      <c r="W143" s="18">
        <v>5</v>
      </c>
      <c r="X143" s="6">
        <v>2</v>
      </c>
      <c r="Y143" s="6">
        <v>15</v>
      </c>
      <c r="Z143" s="6">
        <f>(X143/Y143)*100</f>
        <v>13.333333333333334</v>
      </c>
      <c r="AA143" s="29"/>
      <c r="AE143" s="29"/>
    </row>
    <row r="144" spans="2:74" x14ac:dyDescent="0.3">
      <c r="C144" s="18">
        <v>6</v>
      </c>
      <c r="D144" s="6">
        <v>0</v>
      </c>
      <c r="E144" s="6">
        <v>7</v>
      </c>
      <c r="F144" s="6">
        <f>(D144/E144)*100</f>
        <v>0</v>
      </c>
      <c r="G144" s="18">
        <v>6</v>
      </c>
      <c r="H144" s="6">
        <v>0</v>
      </c>
      <c r="I144" s="6">
        <v>5</v>
      </c>
      <c r="J144" s="6">
        <f>(H144/I144)*100</f>
        <v>0</v>
      </c>
      <c r="K144" s="18">
        <v>6</v>
      </c>
      <c r="L144" s="6">
        <v>1</v>
      </c>
      <c r="M144" s="6">
        <v>3</v>
      </c>
      <c r="N144" s="6">
        <f>(L144/M144)*100</f>
        <v>33.333333333333329</v>
      </c>
      <c r="O144" s="18">
        <v>6</v>
      </c>
      <c r="P144" s="6">
        <v>1</v>
      </c>
      <c r="Q144" s="6">
        <v>7</v>
      </c>
      <c r="R144" s="6">
        <f>(P144/Q144)*100</f>
        <v>14.285714285714285</v>
      </c>
      <c r="S144" s="18"/>
      <c r="T144" s="6"/>
      <c r="U144" s="6"/>
      <c r="V144" s="6"/>
      <c r="W144" s="18">
        <v>6</v>
      </c>
      <c r="X144" s="6">
        <v>1</v>
      </c>
      <c r="Y144" s="6">
        <v>4</v>
      </c>
      <c r="Z144" s="6">
        <f>(X144/Y144)*100</f>
        <v>25</v>
      </c>
      <c r="AA144" s="29"/>
      <c r="AE144" s="29"/>
    </row>
    <row r="145" spans="3:35" x14ac:dyDescent="0.3">
      <c r="C145" s="18">
        <v>7</v>
      </c>
      <c r="D145" s="6">
        <v>2</v>
      </c>
      <c r="E145" s="6">
        <v>10</v>
      </c>
      <c r="F145" s="6">
        <f>(D145/E145)*100</f>
        <v>20</v>
      </c>
      <c r="G145" s="18">
        <v>7</v>
      </c>
      <c r="H145" s="6">
        <v>1</v>
      </c>
      <c r="I145" s="6">
        <v>10</v>
      </c>
      <c r="J145" s="6">
        <f>(H145/I145)*100</f>
        <v>10</v>
      </c>
      <c r="K145" s="18">
        <v>7</v>
      </c>
      <c r="L145" s="6">
        <v>0</v>
      </c>
      <c r="M145" s="6">
        <v>1</v>
      </c>
      <c r="N145" s="6">
        <f>(L145/M145)*100</f>
        <v>0</v>
      </c>
      <c r="O145" s="18">
        <v>7</v>
      </c>
      <c r="P145" s="6">
        <v>0</v>
      </c>
      <c r="Q145" s="6">
        <v>8</v>
      </c>
      <c r="R145" s="6">
        <f>(P145/Q145)*100</f>
        <v>0</v>
      </c>
      <c r="S145" s="18"/>
      <c r="T145" s="6"/>
      <c r="U145" s="6"/>
      <c r="V145" s="6"/>
      <c r="W145" s="18">
        <v>7</v>
      </c>
      <c r="X145" s="6">
        <v>0</v>
      </c>
      <c r="Y145" s="6">
        <v>5</v>
      </c>
      <c r="Z145" s="6">
        <f>(X145/Y145)*100</f>
        <v>0</v>
      </c>
      <c r="AA145" s="29"/>
      <c r="AE145" s="29"/>
    </row>
    <row r="146" spans="3:35" x14ac:dyDescent="0.3">
      <c r="C146" s="18">
        <v>8</v>
      </c>
      <c r="D146" s="6">
        <v>1</v>
      </c>
      <c r="E146" s="6">
        <v>10</v>
      </c>
      <c r="F146" s="6">
        <f>(D146/E146)*100</f>
        <v>10</v>
      </c>
      <c r="G146" s="18">
        <v>8</v>
      </c>
      <c r="H146" s="6">
        <v>1</v>
      </c>
      <c r="I146" s="6">
        <v>11</v>
      </c>
      <c r="J146" s="6">
        <f>(H146/I146)*100</f>
        <v>9.0909090909090917</v>
      </c>
      <c r="K146" s="18"/>
      <c r="L146" s="6"/>
      <c r="M146" s="6"/>
      <c r="N146" s="6"/>
      <c r="O146" s="18"/>
      <c r="P146" s="6"/>
      <c r="Q146" s="6"/>
      <c r="R146" s="6"/>
      <c r="S146" s="18"/>
      <c r="T146" s="6"/>
      <c r="U146" s="6"/>
      <c r="V146" s="6"/>
      <c r="W146" s="18"/>
      <c r="X146" s="6"/>
      <c r="Y146" s="6"/>
      <c r="Z146" s="6"/>
      <c r="AA146" s="29"/>
      <c r="AE146" s="29"/>
    </row>
    <row r="147" spans="3:35" x14ac:dyDescent="0.3">
      <c r="C147" s="18">
        <v>9</v>
      </c>
      <c r="D147" s="6">
        <v>1</v>
      </c>
      <c r="E147" s="6">
        <v>13</v>
      </c>
      <c r="F147" s="6">
        <f>(D147/E147)*100</f>
        <v>7.6923076923076925</v>
      </c>
      <c r="G147" s="18"/>
      <c r="H147" s="6"/>
      <c r="I147" s="6"/>
      <c r="J147" s="6"/>
      <c r="K147" s="18"/>
      <c r="L147" s="6"/>
      <c r="M147" s="6"/>
      <c r="N147" s="6"/>
      <c r="O147" s="18"/>
      <c r="P147" s="6"/>
      <c r="Q147" s="6"/>
      <c r="R147" s="6"/>
      <c r="S147" s="18"/>
      <c r="T147" s="6"/>
      <c r="U147" s="6"/>
      <c r="V147" s="6"/>
      <c r="W147" s="18"/>
      <c r="X147" s="6"/>
      <c r="Y147" s="6"/>
      <c r="Z147" s="6"/>
      <c r="AA147" s="29"/>
      <c r="AE147" s="29"/>
    </row>
    <row r="148" spans="3:35" x14ac:dyDescent="0.3">
      <c r="C148" s="18">
        <v>10</v>
      </c>
      <c r="D148" s="6">
        <v>1</v>
      </c>
      <c r="E148" s="6">
        <v>3</v>
      </c>
      <c r="F148" s="6">
        <f>(D148/E148)*100</f>
        <v>33.333333333333329</v>
      </c>
      <c r="G148" s="18"/>
      <c r="H148" s="6"/>
      <c r="I148" s="6"/>
      <c r="J148" s="6"/>
      <c r="K148" s="18"/>
      <c r="L148" s="6"/>
      <c r="M148" s="6"/>
      <c r="N148" s="6"/>
      <c r="O148" s="18"/>
      <c r="P148" s="6"/>
      <c r="Q148" s="6"/>
      <c r="R148" s="6"/>
      <c r="S148" s="18"/>
      <c r="T148" s="6"/>
      <c r="U148" s="6"/>
      <c r="V148" s="6"/>
      <c r="W148" s="18"/>
      <c r="X148" s="6"/>
      <c r="Y148" s="6"/>
      <c r="Z148" s="6"/>
      <c r="AA148" s="29"/>
      <c r="AE148" s="29"/>
    </row>
    <row r="149" spans="3:35" x14ac:dyDescent="0.3">
      <c r="C149" s="3" t="s">
        <v>26</v>
      </c>
      <c r="D149" s="3">
        <f>SUM(D139:D148)</f>
        <v>9</v>
      </c>
      <c r="E149" s="3">
        <f>SUM(E139:E148)</f>
        <v>77</v>
      </c>
      <c r="F149" s="3">
        <f>(D149/E149)*100</f>
        <v>11.688311688311687</v>
      </c>
      <c r="G149" s="3" t="s">
        <v>26</v>
      </c>
      <c r="H149" s="3">
        <f>SUM(H139:H148)</f>
        <v>9</v>
      </c>
      <c r="I149" s="3">
        <f>SUM(I139:I148)</f>
        <v>77</v>
      </c>
      <c r="J149" s="3">
        <f>(H149/I149)*100</f>
        <v>11.688311688311687</v>
      </c>
      <c r="K149" s="3" t="s">
        <v>26</v>
      </c>
      <c r="L149" s="3">
        <f>SUM(L139:L148)</f>
        <v>4</v>
      </c>
      <c r="M149" s="3">
        <f>SUM(M139:M148)</f>
        <v>28</v>
      </c>
      <c r="N149" s="3">
        <f>(L149/M149)*100</f>
        <v>14.285714285714285</v>
      </c>
      <c r="O149" s="3" t="s">
        <v>26</v>
      </c>
      <c r="P149" s="3">
        <f>SUM(P139:P148)</f>
        <v>4</v>
      </c>
      <c r="Q149" s="3">
        <f>SUM(Q139:Q148)</f>
        <v>57</v>
      </c>
      <c r="R149" s="3">
        <f>(P149/Q149)*100</f>
        <v>7.0175438596491224</v>
      </c>
      <c r="S149" s="3" t="s">
        <v>26</v>
      </c>
      <c r="T149" s="3">
        <f>SUM(T139:T148)</f>
        <v>5</v>
      </c>
      <c r="U149" s="3">
        <f>SUM(U139:U148)</f>
        <v>39</v>
      </c>
      <c r="V149" s="3">
        <f>(T149/U149)*100</f>
        <v>12.820512820512819</v>
      </c>
      <c r="W149" s="3" t="s">
        <v>26</v>
      </c>
      <c r="X149" s="3">
        <f>SUM(X139:X148)</f>
        <v>9</v>
      </c>
      <c r="Y149" s="3">
        <f>SUM(Y139:Y148)</f>
        <v>67</v>
      </c>
      <c r="Z149" s="3">
        <f>(X149/Y149)*100</f>
        <v>13.432835820895523</v>
      </c>
      <c r="AA149" s="14"/>
      <c r="AB149" s="14"/>
      <c r="AC149" s="14"/>
      <c r="AD149" s="14"/>
      <c r="AE149" s="14"/>
      <c r="AF149" s="14"/>
      <c r="AG149" s="14"/>
      <c r="AH149" s="14"/>
      <c r="AI149" s="14"/>
    </row>
    <row r="150" spans="3:35" x14ac:dyDescent="0.3">
      <c r="C150" s="29"/>
      <c r="G150" s="29"/>
      <c r="K150" s="29"/>
      <c r="O150" s="29"/>
      <c r="S150" s="29"/>
      <c r="W150" s="29"/>
      <c r="AA150" s="29"/>
      <c r="AE150" s="29"/>
    </row>
    <row r="151" spans="3:35" x14ac:dyDescent="0.3">
      <c r="C151" s="81" t="s">
        <v>187</v>
      </c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29"/>
      <c r="AE151" s="29"/>
    </row>
    <row r="152" spans="3:35" x14ac:dyDescent="0.3">
      <c r="C152" s="48" t="s">
        <v>184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3" t="s">
        <v>1</v>
      </c>
      <c r="Z152" s="3">
        <f>AVERAGE(F164,J164,N164,R164,V164,Z164)</f>
        <v>12.52910657068872</v>
      </c>
      <c r="AA152" s="29"/>
      <c r="AE152" s="29"/>
    </row>
    <row r="153" spans="3:35" x14ac:dyDescent="0.3"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3" t="s">
        <v>2</v>
      </c>
      <c r="Z153" s="3">
        <f>STDEV(F164,J164,N164,R164,V164,Z164)/SQRT(6)</f>
        <v>0.72481134910536449</v>
      </c>
      <c r="AA153" s="29"/>
      <c r="AE153" s="29"/>
    </row>
    <row r="154" spans="3:35" x14ac:dyDescent="0.3">
      <c r="C154" s="34" t="s">
        <v>3</v>
      </c>
      <c r="D154" s="34"/>
      <c r="E154" s="34"/>
      <c r="F154" s="34"/>
      <c r="G154" s="34" t="s">
        <v>4</v>
      </c>
      <c r="H154" s="34"/>
      <c r="I154" s="34"/>
      <c r="J154" s="34"/>
      <c r="K154" s="34" t="s">
        <v>5</v>
      </c>
      <c r="L154" s="34"/>
      <c r="M154" s="34"/>
      <c r="N154" s="34"/>
      <c r="O154" s="34" t="s">
        <v>6</v>
      </c>
      <c r="P154" s="34"/>
      <c r="Q154" s="34"/>
      <c r="R154" s="34"/>
      <c r="S154" s="34" t="s">
        <v>19</v>
      </c>
      <c r="T154" s="34"/>
      <c r="U154" s="34"/>
      <c r="V154" s="34"/>
      <c r="W154" s="34" t="s">
        <v>183</v>
      </c>
      <c r="X154" s="34"/>
      <c r="Y154" s="34"/>
      <c r="Z154" s="34"/>
      <c r="AA154" s="29"/>
      <c r="AE154" s="29"/>
    </row>
    <row r="155" spans="3:35" x14ac:dyDescent="0.3">
      <c r="C155" s="3" t="s">
        <v>20</v>
      </c>
      <c r="D155" s="3" t="s">
        <v>180</v>
      </c>
      <c r="E155" s="3" t="s">
        <v>28</v>
      </c>
      <c r="F155" s="3" t="s">
        <v>179</v>
      </c>
      <c r="G155" s="3" t="s">
        <v>21</v>
      </c>
      <c r="H155" s="3" t="s">
        <v>180</v>
      </c>
      <c r="I155" s="3" t="s">
        <v>28</v>
      </c>
      <c r="J155" s="3" t="s">
        <v>179</v>
      </c>
      <c r="K155" s="3" t="s">
        <v>22</v>
      </c>
      <c r="L155" s="3" t="s">
        <v>180</v>
      </c>
      <c r="M155" s="3" t="s">
        <v>28</v>
      </c>
      <c r="N155" s="3" t="s">
        <v>179</v>
      </c>
      <c r="O155" s="3" t="s">
        <v>23</v>
      </c>
      <c r="P155" s="3" t="s">
        <v>180</v>
      </c>
      <c r="Q155" s="3" t="s">
        <v>28</v>
      </c>
      <c r="R155" s="3" t="s">
        <v>179</v>
      </c>
      <c r="S155" s="3" t="s">
        <v>24</v>
      </c>
      <c r="T155" s="3" t="s">
        <v>180</v>
      </c>
      <c r="U155" s="3" t="s">
        <v>28</v>
      </c>
      <c r="V155" s="3" t="s">
        <v>179</v>
      </c>
      <c r="W155" s="3" t="s">
        <v>31</v>
      </c>
      <c r="X155" s="3" t="s">
        <v>180</v>
      </c>
      <c r="Y155" s="3" t="s">
        <v>28</v>
      </c>
      <c r="Z155" s="3" t="s">
        <v>179</v>
      </c>
      <c r="AA155" s="29"/>
      <c r="AE155" s="29"/>
    </row>
    <row r="156" spans="3:35" x14ac:dyDescent="0.3">
      <c r="C156" s="18">
        <v>1</v>
      </c>
      <c r="D156" s="6">
        <v>1</v>
      </c>
      <c r="E156" s="6">
        <v>12</v>
      </c>
      <c r="F156" s="6">
        <f>(D156/E156)*100</f>
        <v>8.3333333333333321</v>
      </c>
      <c r="G156" s="18">
        <v>1</v>
      </c>
      <c r="H156" s="6">
        <v>1</v>
      </c>
      <c r="I156" s="6">
        <v>8</v>
      </c>
      <c r="J156" s="6">
        <f>(H156/I156)*100</f>
        <v>12.5</v>
      </c>
      <c r="K156" s="18">
        <v>1</v>
      </c>
      <c r="L156" s="6">
        <v>0</v>
      </c>
      <c r="M156" s="6">
        <v>7</v>
      </c>
      <c r="N156" s="6">
        <f>(L156/M156)*100</f>
        <v>0</v>
      </c>
      <c r="O156" s="18">
        <v>1</v>
      </c>
      <c r="P156" s="6">
        <v>2</v>
      </c>
      <c r="Q156" s="6">
        <v>5</v>
      </c>
      <c r="R156" s="6">
        <f>(P156/Q156)*100</f>
        <v>40</v>
      </c>
      <c r="S156" s="18">
        <v>1</v>
      </c>
      <c r="T156" s="6">
        <v>1</v>
      </c>
      <c r="U156" s="6">
        <v>8</v>
      </c>
      <c r="V156" s="6">
        <f>(T156/U156)*100</f>
        <v>12.5</v>
      </c>
      <c r="W156" s="18">
        <v>1</v>
      </c>
      <c r="X156" s="6">
        <v>0</v>
      </c>
      <c r="Y156" s="6">
        <v>3</v>
      </c>
      <c r="Z156" s="6">
        <f>(X156/Y156)*100</f>
        <v>0</v>
      </c>
      <c r="AA156" s="29"/>
      <c r="AE156" s="29"/>
    </row>
    <row r="157" spans="3:35" x14ac:dyDescent="0.3">
      <c r="C157" s="18">
        <v>2</v>
      </c>
      <c r="D157" s="6">
        <v>0</v>
      </c>
      <c r="E157" s="6">
        <v>5</v>
      </c>
      <c r="F157" s="6">
        <f>(D157/E157)*100</f>
        <v>0</v>
      </c>
      <c r="G157" s="18">
        <v>2</v>
      </c>
      <c r="H157" s="6">
        <v>1</v>
      </c>
      <c r="I157" s="6">
        <v>6</v>
      </c>
      <c r="J157" s="6">
        <f>(H157/I157)*100</f>
        <v>16.666666666666664</v>
      </c>
      <c r="K157" s="18">
        <v>2</v>
      </c>
      <c r="L157" s="6">
        <v>0</v>
      </c>
      <c r="M157" s="6">
        <v>7</v>
      </c>
      <c r="N157" s="6">
        <f>(L157/M157)*100</f>
        <v>0</v>
      </c>
      <c r="O157" s="18">
        <v>2</v>
      </c>
      <c r="P157" s="6">
        <v>0</v>
      </c>
      <c r="Q157" s="6">
        <v>5</v>
      </c>
      <c r="R157" s="6">
        <f>(P157/Q157)*100</f>
        <v>0</v>
      </c>
      <c r="S157" s="18">
        <v>2</v>
      </c>
      <c r="T157" s="6">
        <v>0</v>
      </c>
      <c r="U157" s="6">
        <v>7</v>
      </c>
      <c r="V157" s="6">
        <f>(T157/U157)*100</f>
        <v>0</v>
      </c>
      <c r="W157" s="18">
        <v>2</v>
      </c>
      <c r="X157" s="6">
        <v>0</v>
      </c>
      <c r="Y157" s="6">
        <v>4</v>
      </c>
      <c r="Z157" s="6">
        <f>(X157/Y157)*100</f>
        <v>0</v>
      </c>
      <c r="AA157" s="29"/>
      <c r="AE157" s="29"/>
    </row>
    <row r="158" spans="3:35" x14ac:dyDescent="0.3">
      <c r="C158" s="18">
        <v>3</v>
      </c>
      <c r="D158" s="6">
        <v>1</v>
      </c>
      <c r="E158" s="6">
        <v>6</v>
      </c>
      <c r="F158" s="6">
        <f>(D158/E158)*100</f>
        <v>16.666666666666664</v>
      </c>
      <c r="G158" s="18">
        <v>3</v>
      </c>
      <c r="H158" s="6">
        <v>1</v>
      </c>
      <c r="I158" s="6">
        <v>6</v>
      </c>
      <c r="J158" s="6">
        <f>(H158/I158)*100</f>
        <v>16.666666666666664</v>
      </c>
      <c r="K158" s="18">
        <v>3</v>
      </c>
      <c r="L158" s="6">
        <v>1</v>
      </c>
      <c r="M158" s="6">
        <v>6</v>
      </c>
      <c r="N158" s="6">
        <f>(L158/M158)*100</f>
        <v>16.666666666666664</v>
      </c>
      <c r="O158" s="18">
        <v>3</v>
      </c>
      <c r="P158" s="6">
        <v>0</v>
      </c>
      <c r="Q158" s="6">
        <v>3</v>
      </c>
      <c r="R158" s="6">
        <f>(P158/Q158)*100</f>
        <v>0</v>
      </c>
      <c r="S158" s="18">
        <v>3</v>
      </c>
      <c r="T158" s="6">
        <v>1</v>
      </c>
      <c r="U158" s="6">
        <v>6</v>
      </c>
      <c r="V158" s="6">
        <f>(T158/U158)*100</f>
        <v>16.666666666666664</v>
      </c>
      <c r="W158" s="18">
        <v>3</v>
      </c>
      <c r="X158" s="6">
        <v>1</v>
      </c>
      <c r="Y158" s="6">
        <v>6</v>
      </c>
      <c r="Z158" s="6">
        <f>(X158/Y158)*100</f>
        <v>16.666666666666664</v>
      </c>
      <c r="AA158" s="29"/>
      <c r="AE158" s="29"/>
    </row>
    <row r="159" spans="3:35" x14ac:dyDescent="0.3">
      <c r="C159" s="18">
        <v>4</v>
      </c>
      <c r="D159" s="6">
        <v>2</v>
      </c>
      <c r="E159" s="6">
        <v>6</v>
      </c>
      <c r="F159" s="6">
        <f>(D159/E159)*100</f>
        <v>33.333333333333329</v>
      </c>
      <c r="G159" s="18">
        <v>4</v>
      </c>
      <c r="H159" s="6">
        <v>0</v>
      </c>
      <c r="I159" s="6">
        <v>2</v>
      </c>
      <c r="J159" s="6">
        <f>(H159/I159)*100</f>
        <v>0</v>
      </c>
      <c r="K159" s="18">
        <v>4</v>
      </c>
      <c r="L159" s="6">
        <v>1</v>
      </c>
      <c r="M159" s="6">
        <v>8</v>
      </c>
      <c r="N159" s="6">
        <f>(L159/M159)*100</f>
        <v>12.5</v>
      </c>
      <c r="O159" s="18">
        <v>4</v>
      </c>
      <c r="P159" s="6">
        <v>1</v>
      </c>
      <c r="Q159" s="6">
        <v>4</v>
      </c>
      <c r="R159" s="6">
        <f>(P159/Q159)*100</f>
        <v>25</v>
      </c>
      <c r="S159" s="18">
        <v>4</v>
      </c>
      <c r="T159" s="6">
        <v>2</v>
      </c>
      <c r="U159" s="6">
        <v>15</v>
      </c>
      <c r="V159" s="6">
        <f>(T159/U159)*100</f>
        <v>13.333333333333334</v>
      </c>
      <c r="W159" s="18">
        <v>4</v>
      </c>
      <c r="X159" s="6">
        <v>1</v>
      </c>
      <c r="Y159" s="6">
        <v>5</v>
      </c>
      <c r="Z159" s="6">
        <f>(X159/Y159)*100</f>
        <v>20</v>
      </c>
      <c r="AA159" s="29"/>
      <c r="AE159" s="29"/>
    </row>
    <row r="160" spans="3:35" x14ac:dyDescent="0.3">
      <c r="C160" s="18">
        <v>5</v>
      </c>
      <c r="D160" s="6">
        <v>1</v>
      </c>
      <c r="E160" s="6">
        <v>7</v>
      </c>
      <c r="F160" s="6">
        <f>(D160/E160)*100</f>
        <v>14.285714285714285</v>
      </c>
      <c r="G160" s="18">
        <v>5</v>
      </c>
      <c r="H160" s="6">
        <v>1</v>
      </c>
      <c r="I160" s="6">
        <v>10</v>
      </c>
      <c r="J160" s="6">
        <f>(H160/I160)*100</f>
        <v>10</v>
      </c>
      <c r="K160" s="18">
        <v>5</v>
      </c>
      <c r="L160" s="6">
        <v>0</v>
      </c>
      <c r="M160" s="6">
        <v>2</v>
      </c>
      <c r="N160" s="6">
        <f>(L160/M160)*100</f>
        <v>0</v>
      </c>
      <c r="O160" s="18">
        <v>5</v>
      </c>
      <c r="P160" s="6">
        <v>1</v>
      </c>
      <c r="Q160" s="6">
        <v>7</v>
      </c>
      <c r="R160" s="6">
        <f>(P160/Q160)*100</f>
        <v>14.285714285714285</v>
      </c>
      <c r="S160" s="18">
        <v>5</v>
      </c>
      <c r="T160" s="6">
        <v>1</v>
      </c>
      <c r="U160" s="6">
        <v>5</v>
      </c>
      <c r="V160" s="6">
        <f>(T160/U160)*100</f>
        <v>20</v>
      </c>
      <c r="W160" s="18">
        <v>5</v>
      </c>
      <c r="X160" s="6">
        <v>0</v>
      </c>
      <c r="Y160" s="6">
        <v>3</v>
      </c>
      <c r="Z160" s="6">
        <f>(X160/Y160)*100</f>
        <v>0</v>
      </c>
      <c r="AA160" s="29"/>
      <c r="AE160" s="29"/>
    </row>
    <row r="161" spans="3:35" x14ac:dyDescent="0.3">
      <c r="C161" s="18">
        <v>6</v>
      </c>
      <c r="D161" s="6">
        <v>1</v>
      </c>
      <c r="E161" s="6">
        <v>8</v>
      </c>
      <c r="F161" s="6">
        <f>(D161/E161)*100</f>
        <v>12.5</v>
      </c>
      <c r="G161" s="18">
        <v>6</v>
      </c>
      <c r="H161" s="6">
        <v>2</v>
      </c>
      <c r="I161" s="6">
        <v>10</v>
      </c>
      <c r="J161" s="6">
        <f>(H161/I161)*100</f>
        <v>20</v>
      </c>
      <c r="K161" s="18">
        <v>6</v>
      </c>
      <c r="L161" s="6">
        <v>1</v>
      </c>
      <c r="M161" s="6">
        <v>2</v>
      </c>
      <c r="N161" s="6">
        <f>(L161/M161)*100</f>
        <v>50</v>
      </c>
      <c r="O161" s="18">
        <v>6</v>
      </c>
      <c r="P161" s="6">
        <v>0</v>
      </c>
      <c r="Q161" s="6">
        <v>5</v>
      </c>
      <c r="R161" s="6">
        <f>(P161/Q161)*100</f>
        <v>0</v>
      </c>
      <c r="S161" s="18">
        <v>6</v>
      </c>
      <c r="T161" s="6">
        <v>1</v>
      </c>
      <c r="U161" s="6">
        <v>11</v>
      </c>
      <c r="V161" s="6">
        <f>(T161/U161)*100</f>
        <v>9.0909090909090917</v>
      </c>
      <c r="W161" s="18">
        <v>6</v>
      </c>
      <c r="X161" s="6">
        <v>0</v>
      </c>
      <c r="Y161" s="6">
        <v>3</v>
      </c>
      <c r="Z161" s="6">
        <f>(X161/Y161)*100</f>
        <v>0</v>
      </c>
      <c r="AA161" s="29"/>
      <c r="AE161" s="29"/>
    </row>
    <row r="162" spans="3:35" x14ac:dyDescent="0.3">
      <c r="C162" s="18"/>
      <c r="D162" s="6"/>
      <c r="E162" s="6"/>
      <c r="F162" s="6"/>
      <c r="G162" s="18"/>
      <c r="H162" s="6"/>
      <c r="I162" s="6"/>
      <c r="J162" s="6"/>
      <c r="K162" s="18">
        <v>7</v>
      </c>
      <c r="L162" s="6">
        <v>2</v>
      </c>
      <c r="M162" s="6">
        <v>7</v>
      </c>
      <c r="N162" s="6">
        <f>(L162/M162)*100</f>
        <v>28.571428571428569</v>
      </c>
      <c r="O162" s="18">
        <v>7</v>
      </c>
      <c r="P162" s="6"/>
      <c r="Q162" s="6"/>
      <c r="R162" s="6"/>
      <c r="S162" s="18">
        <v>7</v>
      </c>
      <c r="T162" s="6">
        <v>1</v>
      </c>
      <c r="U162" s="6">
        <v>8</v>
      </c>
      <c r="V162" s="6">
        <f>(T162/U162)*100</f>
        <v>12.5</v>
      </c>
      <c r="W162" s="18">
        <v>7</v>
      </c>
      <c r="X162" s="6">
        <v>1</v>
      </c>
      <c r="Y162" s="6">
        <v>5</v>
      </c>
      <c r="Z162" s="6">
        <f>(X162/Y162)*100</f>
        <v>20</v>
      </c>
      <c r="AA162" s="29"/>
      <c r="AE162" s="29"/>
    </row>
    <row r="163" spans="3:35" x14ac:dyDescent="0.3">
      <c r="C163" s="18"/>
      <c r="D163" s="6"/>
      <c r="E163" s="6"/>
      <c r="F163" s="6"/>
      <c r="G163" s="18"/>
      <c r="H163" s="6"/>
      <c r="I163" s="6"/>
      <c r="J163" s="6"/>
      <c r="K163" s="18"/>
      <c r="L163" s="6"/>
      <c r="M163" s="6"/>
      <c r="N163" s="6"/>
      <c r="O163" s="18"/>
      <c r="P163" s="6"/>
      <c r="Q163" s="6"/>
      <c r="R163" s="6"/>
      <c r="S163" s="18">
        <v>8</v>
      </c>
      <c r="T163" s="6">
        <v>0</v>
      </c>
      <c r="U163" s="6">
        <v>8</v>
      </c>
      <c r="V163" s="6">
        <f>(T163/U163)*100</f>
        <v>0</v>
      </c>
      <c r="W163" s="18"/>
      <c r="X163" s="6"/>
      <c r="Y163" s="6"/>
      <c r="Z163" s="6"/>
      <c r="AA163" s="29"/>
      <c r="AE163" s="29"/>
    </row>
    <row r="164" spans="3:35" x14ac:dyDescent="0.3">
      <c r="C164" s="3" t="s">
        <v>26</v>
      </c>
      <c r="D164" s="3">
        <f>SUM(D156:D163)</f>
        <v>6</v>
      </c>
      <c r="E164" s="3">
        <f>SUM(E156:E163)</f>
        <v>44</v>
      </c>
      <c r="F164" s="3">
        <f>(D164/E164)*100</f>
        <v>13.636363636363635</v>
      </c>
      <c r="G164" s="3" t="s">
        <v>26</v>
      </c>
      <c r="H164" s="3">
        <f>SUM(H156:H163)</f>
        <v>6</v>
      </c>
      <c r="I164" s="3">
        <f>SUM(I156:I163)</f>
        <v>42</v>
      </c>
      <c r="J164" s="3">
        <f>(H164/I164)*100</f>
        <v>14.285714285714285</v>
      </c>
      <c r="K164" s="3" t="s">
        <v>26</v>
      </c>
      <c r="L164" s="3">
        <f>SUM(L156:L163)</f>
        <v>5</v>
      </c>
      <c r="M164" s="3">
        <f>SUM(M156:M163)</f>
        <v>39</v>
      </c>
      <c r="N164" s="3">
        <f>(L164/M164)*100</f>
        <v>12.820512820512819</v>
      </c>
      <c r="O164" s="3" t="s">
        <v>26</v>
      </c>
      <c r="P164" s="3">
        <f>SUM(P156:P163)</f>
        <v>4</v>
      </c>
      <c r="Q164" s="3">
        <f>SUM(Q156:Q163)</f>
        <v>29</v>
      </c>
      <c r="R164" s="3">
        <f>(P164/Q164)*100</f>
        <v>13.793103448275861</v>
      </c>
      <c r="S164" s="3" t="s">
        <v>26</v>
      </c>
      <c r="T164" s="3">
        <f>SUM(T156:T163)</f>
        <v>7</v>
      </c>
      <c r="U164" s="3">
        <f>SUM(U156:U163)</f>
        <v>68</v>
      </c>
      <c r="V164" s="3">
        <f>(T164/U164)*100</f>
        <v>10.294117647058822</v>
      </c>
      <c r="W164" s="3" t="s">
        <v>26</v>
      </c>
      <c r="X164" s="3">
        <f>SUM(X156:X163)</f>
        <v>3</v>
      </c>
      <c r="Y164" s="3">
        <f>SUM(Y156:Y163)</f>
        <v>29</v>
      </c>
      <c r="Z164" s="3">
        <f>(X164/Y164)*100</f>
        <v>10.344827586206897</v>
      </c>
      <c r="AA164" s="14"/>
      <c r="AB164" s="14"/>
      <c r="AC164" s="14"/>
      <c r="AD164" s="14"/>
      <c r="AE164" s="14"/>
      <c r="AF164" s="14"/>
      <c r="AG164" s="14"/>
      <c r="AH164" s="14"/>
      <c r="AI164" s="14"/>
    </row>
    <row r="165" spans="3:35" x14ac:dyDescent="0.3">
      <c r="C165" s="29"/>
      <c r="G165" s="29"/>
      <c r="K165" s="29"/>
      <c r="O165" s="29"/>
      <c r="S165" s="29"/>
      <c r="W165" s="29"/>
      <c r="AA165" s="29"/>
      <c r="AE165" s="29"/>
    </row>
    <row r="166" spans="3:35" x14ac:dyDescent="0.3">
      <c r="C166" s="35" t="s">
        <v>188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29"/>
      <c r="AA166" s="29"/>
      <c r="AE166" s="29"/>
    </row>
    <row r="167" spans="3:35" x14ac:dyDescent="0.3">
      <c r="C167" s="48" t="s">
        <v>35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3" t="s">
        <v>1</v>
      </c>
      <c r="V167" s="3">
        <f>AVERAGE(F176,J176,N176,R176,V176,Z176)</f>
        <v>62.857142857142847</v>
      </c>
      <c r="W167" s="29"/>
      <c r="AA167" s="29"/>
      <c r="AE167" s="29"/>
    </row>
    <row r="168" spans="3:35" x14ac:dyDescent="0.3"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3" t="s">
        <v>2</v>
      </c>
      <c r="V168" s="3">
        <f>STDEV(F176,J176,N176,R176,V176,Z176)/SQRT(5)</f>
        <v>4.3330716823152038</v>
      </c>
      <c r="W168" s="29"/>
      <c r="AA168" s="29"/>
      <c r="AE168" s="29"/>
    </row>
    <row r="169" spans="3:35" x14ac:dyDescent="0.3">
      <c r="C169" s="34" t="s">
        <v>3</v>
      </c>
      <c r="D169" s="34"/>
      <c r="E169" s="34"/>
      <c r="F169" s="34"/>
      <c r="G169" s="34" t="s">
        <v>4</v>
      </c>
      <c r="H169" s="34"/>
      <c r="I169" s="34"/>
      <c r="J169" s="34"/>
      <c r="K169" s="34" t="s">
        <v>5</v>
      </c>
      <c r="L169" s="34"/>
      <c r="M169" s="34"/>
      <c r="N169" s="34"/>
      <c r="O169" s="34" t="s">
        <v>6</v>
      </c>
      <c r="P169" s="34"/>
      <c r="Q169" s="34"/>
      <c r="R169" s="34"/>
      <c r="S169" s="34" t="s">
        <v>19</v>
      </c>
      <c r="T169" s="34"/>
      <c r="U169" s="34"/>
      <c r="V169" s="34"/>
      <c r="W169" s="82"/>
      <c r="X169" s="82"/>
      <c r="Y169" s="82"/>
      <c r="Z169" s="82"/>
      <c r="AA169" s="29"/>
      <c r="AE169" s="29"/>
    </row>
    <row r="170" spans="3:35" x14ac:dyDescent="0.3">
      <c r="C170" s="3" t="s">
        <v>20</v>
      </c>
      <c r="D170" s="3" t="s">
        <v>180</v>
      </c>
      <c r="E170" s="3" t="s">
        <v>28</v>
      </c>
      <c r="F170" s="3" t="s">
        <v>179</v>
      </c>
      <c r="G170" s="3" t="s">
        <v>21</v>
      </c>
      <c r="H170" s="3" t="s">
        <v>180</v>
      </c>
      <c r="I170" s="3" t="s">
        <v>28</v>
      </c>
      <c r="J170" s="3" t="s">
        <v>179</v>
      </c>
      <c r="K170" s="3" t="s">
        <v>22</v>
      </c>
      <c r="L170" s="3" t="s">
        <v>180</v>
      </c>
      <c r="M170" s="3" t="s">
        <v>28</v>
      </c>
      <c r="N170" s="3" t="s">
        <v>179</v>
      </c>
      <c r="O170" s="3" t="s">
        <v>23</v>
      </c>
      <c r="P170" s="3" t="s">
        <v>180</v>
      </c>
      <c r="Q170" s="3" t="s">
        <v>28</v>
      </c>
      <c r="R170" s="3" t="s">
        <v>179</v>
      </c>
      <c r="S170" s="3" t="s">
        <v>24</v>
      </c>
      <c r="T170" s="3" t="s">
        <v>180</v>
      </c>
      <c r="U170" s="3" t="s">
        <v>28</v>
      </c>
      <c r="V170" s="3" t="s">
        <v>179</v>
      </c>
      <c r="W170" s="29"/>
      <c r="AA170" s="29"/>
      <c r="AE170" s="29"/>
    </row>
    <row r="171" spans="3:35" x14ac:dyDescent="0.3">
      <c r="C171" s="18">
        <v>1</v>
      </c>
      <c r="D171" s="6">
        <v>1</v>
      </c>
      <c r="E171" s="6">
        <v>1</v>
      </c>
      <c r="F171" s="6">
        <f>(D171/E171)*100</f>
        <v>100</v>
      </c>
      <c r="G171" s="18">
        <v>1</v>
      </c>
      <c r="H171" s="6">
        <v>4</v>
      </c>
      <c r="I171" s="6">
        <v>4</v>
      </c>
      <c r="J171" s="6">
        <f>(H171/I171)*100</f>
        <v>100</v>
      </c>
      <c r="K171" s="18">
        <v>1</v>
      </c>
      <c r="L171" s="6">
        <v>2</v>
      </c>
      <c r="M171" s="6">
        <v>2</v>
      </c>
      <c r="N171" s="6">
        <f>(L171/M171)*100</f>
        <v>100</v>
      </c>
      <c r="O171" s="18">
        <v>1</v>
      </c>
      <c r="P171" s="6">
        <v>1</v>
      </c>
      <c r="Q171" s="6">
        <v>2</v>
      </c>
      <c r="R171" s="6">
        <f>(P171/Q171)*100</f>
        <v>50</v>
      </c>
      <c r="S171" s="18">
        <v>1</v>
      </c>
      <c r="T171" s="6">
        <v>1</v>
      </c>
      <c r="U171" s="6">
        <v>1</v>
      </c>
      <c r="V171" s="6">
        <f>(T171/U171)*100</f>
        <v>100</v>
      </c>
      <c r="W171" s="29"/>
      <c r="AA171" s="29"/>
      <c r="AE171" s="29"/>
    </row>
    <row r="172" spans="3:35" x14ac:dyDescent="0.3">
      <c r="C172" s="18">
        <v>2</v>
      </c>
      <c r="D172" s="6">
        <v>0</v>
      </c>
      <c r="E172" s="6">
        <v>1</v>
      </c>
      <c r="F172" s="6">
        <f>(D172/E172)*100</f>
        <v>0</v>
      </c>
      <c r="G172" s="18">
        <v>2</v>
      </c>
      <c r="H172" s="6">
        <v>4</v>
      </c>
      <c r="I172" s="6">
        <v>7</v>
      </c>
      <c r="J172" s="6">
        <f>(H172/I172)*100</f>
        <v>57.142857142857139</v>
      </c>
      <c r="K172" s="18">
        <v>2</v>
      </c>
      <c r="L172" s="6">
        <v>1</v>
      </c>
      <c r="M172" s="6">
        <v>2</v>
      </c>
      <c r="N172" s="6">
        <f>(L172/M172)*100</f>
        <v>50</v>
      </c>
      <c r="O172" s="18">
        <v>2</v>
      </c>
      <c r="P172" s="6">
        <v>2</v>
      </c>
      <c r="Q172" s="6">
        <v>4</v>
      </c>
      <c r="R172" s="6">
        <f>(P172/Q172)*100</f>
        <v>50</v>
      </c>
      <c r="S172" s="18">
        <v>2</v>
      </c>
      <c r="T172" s="6">
        <v>1</v>
      </c>
      <c r="U172" s="6">
        <v>1</v>
      </c>
      <c r="V172" s="6">
        <f>(T172/U172)*100</f>
        <v>100</v>
      </c>
      <c r="W172" s="29"/>
      <c r="AA172" s="29"/>
      <c r="AE172" s="29"/>
    </row>
    <row r="173" spans="3:35" x14ac:dyDescent="0.3">
      <c r="C173" s="18">
        <v>3</v>
      </c>
      <c r="D173" s="6">
        <v>1</v>
      </c>
      <c r="E173" s="6">
        <v>1</v>
      </c>
      <c r="F173" s="6">
        <f>(D173/E173)*100</f>
        <v>100</v>
      </c>
      <c r="G173" s="18">
        <v>3</v>
      </c>
      <c r="H173" s="6">
        <v>4</v>
      </c>
      <c r="I173" s="6">
        <v>4</v>
      </c>
      <c r="J173" s="6">
        <f>(H173/I173)*100</f>
        <v>100</v>
      </c>
      <c r="K173" s="18">
        <v>3</v>
      </c>
      <c r="L173" s="6">
        <v>1</v>
      </c>
      <c r="M173" s="6">
        <v>3</v>
      </c>
      <c r="N173" s="6">
        <f>(L173/M173)*100</f>
        <v>33.333333333333329</v>
      </c>
      <c r="O173" s="18">
        <v>3</v>
      </c>
      <c r="P173" s="6">
        <v>1</v>
      </c>
      <c r="Q173" s="6">
        <v>1</v>
      </c>
      <c r="R173" s="6">
        <f>(P173/Q173)*100</f>
        <v>100</v>
      </c>
      <c r="S173" s="18">
        <v>3</v>
      </c>
      <c r="T173" s="6">
        <v>1</v>
      </c>
      <c r="U173" s="6">
        <v>2</v>
      </c>
      <c r="V173" s="6">
        <f>(T173/U173)*100</f>
        <v>50</v>
      </c>
      <c r="W173" s="29"/>
      <c r="AA173" s="29"/>
      <c r="AE173" s="29"/>
    </row>
    <row r="174" spans="3:35" x14ac:dyDescent="0.3">
      <c r="C174" s="18">
        <v>4</v>
      </c>
      <c r="D174" s="6">
        <v>1</v>
      </c>
      <c r="E174" s="6">
        <v>2</v>
      </c>
      <c r="F174" s="6">
        <f>(D174/E174)*100</f>
        <v>50</v>
      </c>
      <c r="G174" s="18"/>
      <c r="H174" s="6"/>
      <c r="I174" s="6"/>
      <c r="J174" s="6"/>
      <c r="K174" s="18">
        <v>4</v>
      </c>
      <c r="L174" s="6">
        <v>1</v>
      </c>
      <c r="M174" s="6">
        <v>1</v>
      </c>
      <c r="N174" s="6">
        <f>(L174/M174)*100</f>
        <v>100</v>
      </c>
      <c r="O174" s="18"/>
      <c r="P174" s="6"/>
      <c r="Q174" s="6"/>
      <c r="R174" s="6"/>
      <c r="S174" s="18">
        <v>4</v>
      </c>
      <c r="T174" s="6">
        <v>1</v>
      </c>
      <c r="U174" s="6">
        <v>2</v>
      </c>
      <c r="V174" s="6">
        <f>(T174/U174)*100</f>
        <v>50</v>
      </c>
      <c r="W174" s="29"/>
      <c r="AA174" s="29"/>
      <c r="AE174" s="29"/>
    </row>
    <row r="175" spans="3:35" x14ac:dyDescent="0.3">
      <c r="C175" s="18"/>
      <c r="D175" s="6"/>
      <c r="E175" s="6"/>
      <c r="F175" s="6"/>
      <c r="G175" s="18"/>
      <c r="H175" s="6"/>
      <c r="I175" s="6"/>
      <c r="J175" s="6"/>
      <c r="K175" s="18">
        <v>5</v>
      </c>
      <c r="L175" s="6">
        <v>1</v>
      </c>
      <c r="M175" s="6">
        <v>2</v>
      </c>
      <c r="N175" s="6">
        <f>(L175/M175)*100</f>
        <v>50</v>
      </c>
      <c r="O175" s="18"/>
      <c r="P175" s="6"/>
      <c r="Q175" s="6"/>
      <c r="R175" s="6"/>
      <c r="S175" s="18">
        <v>5</v>
      </c>
      <c r="T175" s="6">
        <v>0</v>
      </c>
      <c r="U175" s="6">
        <v>1</v>
      </c>
      <c r="V175" s="6">
        <f>(T175/U175)*100</f>
        <v>0</v>
      </c>
      <c r="W175" s="29"/>
      <c r="AA175" s="29"/>
      <c r="AE175" s="29"/>
    </row>
    <row r="176" spans="3:35" x14ac:dyDescent="0.3">
      <c r="C176" s="3" t="s">
        <v>26</v>
      </c>
      <c r="D176" s="3">
        <f>SUM(D171:D175)</f>
        <v>3</v>
      </c>
      <c r="E176" s="3">
        <f>SUM(E171:E175)</f>
        <v>5</v>
      </c>
      <c r="F176" s="3">
        <f>(D176/E176)*100</f>
        <v>60</v>
      </c>
      <c r="G176" s="3" t="s">
        <v>26</v>
      </c>
      <c r="H176" s="3">
        <f>SUM(H171:H175)</f>
        <v>12</v>
      </c>
      <c r="I176" s="3">
        <f>SUM(I171:I175)</f>
        <v>15</v>
      </c>
      <c r="J176" s="3">
        <f>(H176/I176)*100</f>
        <v>80</v>
      </c>
      <c r="K176" s="3" t="s">
        <v>26</v>
      </c>
      <c r="L176" s="3">
        <f>SUM(L171:L175)</f>
        <v>6</v>
      </c>
      <c r="M176" s="3">
        <f>SUM(M171:M175)</f>
        <v>10</v>
      </c>
      <c r="N176" s="3">
        <f>(L176/M176)*100</f>
        <v>60</v>
      </c>
      <c r="O176" s="3" t="s">
        <v>26</v>
      </c>
      <c r="P176" s="3">
        <f>SUM(P171:P175)</f>
        <v>4</v>
      </c>
      <c r="Q176" s="3">
        <f>SUM(Q171:Q175)</f>
        <v>7</v>
      </c>
      <c r="R176" s="3">
        <f>(P176/Q176)*100</f>
        <v>57.142857142857139</v>
      </c>
      <c r="S176" s="3" t="s">
        <v>26</v>
      </c>
      <c r="T176" s="3">
        <f>SUM(T171:T175)</f>
        <v>4</v>
      </c>
      <c r="U176" s="3">
        <f>SUM(U171:U175)</f>
        <v>7</v>
      </c>
      <c r="V176" s="3">
        <f>(T176/U176)*100</f>
        <v>57.142857142857139</v>
      </c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</row>
    <row r="177" spans="3:35" x14ac:dyDescent="0.3">
      <c r="C177" s="29"/>
      <c r="G177" s="29"/>
      <c r="K177" s="29"/>
      <c r="O177" s="29"/>
      <c r="S177" s="29"/>
      <c r="W177" s="29"/>
      <c r="AA177" s="29"/>
      <c r="AE177" s="29"/>
    </row>
    <row r="178" spans="3:35" x14ac:dyDescent="0.3">
      <c r="C178" s="81" t="s">
        <v>187</v>
      </c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29"/>
      <c r="AE178" s="29"/>
    </row>
    <row r="179" spans="3:35" x14ac:dyDescent="0.3">
      <c r="C179" s="48" t="s">
        <v>35</v>
      </c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3" t="s">
        <v>1</v>
      </c>
      <c r="Z179" s="3">
        <f>AVERAGE(F192,J192,N192,R192,V192,Z192)</f>
        <v>91.244169451406307</v>
      </c>
      <c r="AA179" s="29"/>
      <c r="AE179" s="29"/>
    </row>
    <row r="180" spans="3:35" x14ac:dyDescent="0.3"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3" t="s">
        <v>2</v>
      </c>
      <c r="Z180" s="3">
        <f>STDEV(F192,J192,N192,R192,V192,Z192)/SQRT(6)</f>
        <v>3.5297189086730794</v>
      </c>
      <c r="AA180" s="29"/>
      <c r="AE180" s="29"/>
    </row>
    <row r="181" spans="3:35" x14ac:dyDescent="0.3">
      <c r="C181" s="34" t="s">
        <v>3</v>
      </c>
      <c r="D181" s="34"/>
      <c r="E181" s="34"/>
      <c r="F181" s="34"/>
      <c r="G181" s="34" t="s">
        <v>4</v>
      </c>
      <c r="H181" s="34"/>
      <c r="I181" s="34"/>
      <c r="J181" s="34"/>
      <c r="K181" s="34" t="s">
        <v>5</v>
      </c>
      <c r="L181" s="34"/>
      <c r="M181" s="34"/>
      <c r="N181" s="34"/>
      <c r="O181" s="34" t="s">
        <v>6</v>
      </c>
      <c r="P181" s="34"/>
      <c r="Q181" s="34"/>
      <c r="R181" s="34"/>
      <c r="S181" s="34" t="s">
        <v>19</v>
      </c>
      <c r="T181" s="34"/>
      <c r="U181" s="34"/>
      <c r="V181" s="34"/>
      <c r="W181" s="34" t="s">
        <v>183</v>
      </c>
      <c r="X181" s="34"/>
      <c r="Y181" s="34"/>
      <c r="Z181" s="34"/>
      <c r="AA181" s="29"/>
      <c r="AE181" s="29"/>
    </row>
    <row r="182" spans="3:35" x14ac:dyDescent="0.3">
      <c r="C182" s="3" t="s">
        <v>20</v>
      </c>
      <c r="D182" s="3" t="s">
        <v>180</v>
      </c>
      <c r="E182" s="3" t="s">
        <v>28</v>
      </c>
      <c r="F182" s="3" t="s">
        <v>179</v>
      </c>
      <c r="G182" s="3" t="s">
        <v>21</v>
      </c>
      <c r="H182" s="3" t="s">
        <v>180</v>
      </c>
      <c r="I182" s="3" t="s">
        <v>28</v>
      </c>
      <c r="J182" s="3" t="s">
        <v>179</v>
      </c>
      <c r="K182" s="3" t="s">
        <v>22</v>
      </c>
      <c r="L182" s="3" t="s">
        <v>180</v>
      </c>
      <c r="M182" s="3" t="s">
        <v>28</v>
      </c>
      <c r="N182" s="3" t="s">
        <v>179</v>
      </c>
      <c r="O182" s="3" t="s">
        <v>23</v>
      </c>
      <c r="P182" s="3" t="s">
        <v>180</v>
      </c>
      <c r="Q182" s="3" t="s">
        <v>28</v>
      </c>
      <c r="R182" s="3" t="s">
        <v>179</v>
      </c>
      <c r="S182" s="3" t="s">
        <v>24</v>
      </c>
      <c r="T182" s="3" t="s">
        <v>180</v>
      </c>
      <c r="U182" s="3" t="s">
        <v>28</v>
      </c>
      <c r="V182" s="3" t="s">
        <v>179</v>
      </c>
      <c r="W182" s="3" t="s">
        <v>31</v>
      </c>
      <c r="X182" s="3" t="s">
        <v>180</v>
      </c>
      <c r="Y182" s="3" t="s">
        <v>28</v>
      </c>
      <c r="Z182" s="3" t="s">
        <v>179</v>
      </c>
      <c r="AA182" s="29"/>
      <c r="AE182" s="29"/>
    </row>
    <row r="183" spans="3:35" x14ac:dyDescent="0.3">
      <c r="C183" s="18">
        <v>1</v>
      </c>
      <c r="D183" s="6">
        <v>1</v>
      </c>
      <c r="E183" s="6">
        <v>1</v>
      </c>
      <c r="F183" s="6">
        <f>(D183/E183)*100</f>
        <v>100</v>
      </c>
      <c r="G183" s="18">
        <v>1</v>
      </c>
      <c r="H183" s="6">
        <v>2</v>
      </c>
      <c r="I183" s="6">
        <v>3</v>
      </c>
      <c r="J183" s="6">
        <f>(H183/I183)*100</f>
        <v>66.666666666666657</v>
      </c>
      <c r="K183" s="18">
        <v>1</v>
      </c>
      <c r="L183" s="6">
        <v>2</v>
      </c>
      <c r="M183" s="6">
        <v>3</v>
      </c>
      <c r="N183" s="6">
        <f>(L183/M183)*100</f>
        <v>66.666666666666657</v>
      </c>
      <c r="O183" s="18">
        <v>1</v>
      </c>
      <c r="P183" s="6">
        <v>3</v>
      </c>
      <c r="Q183" s="6">
        <v>3</v>
      </c>
      <c r="R183" s="6">
        <f>(P183/Q183)*100</f>
        <v>100</v>
      </c>
      <c r="S183" s="18">
        <v>1</v>
      </c>
      <c r="T183" s="6">
        <v>5</v>
      </c>
      <c r="U183" s="6">
        <v>6</v>
      </c>
      <c r="V183" s="6">
        <f>(T183/U183)*100</f>
        <v>83.333333333333343</v>
      </c>
      <c r="W183" s="18">
        <v>1</v>
      </c>
      <c r="X183" s="6">
        <v>2</v>
      </c>
      <c r="Y183" s="6">
        <v>2</v>
      </c>
      <c r="Z183" s="6">
        <f>(X183/Y183)*100</f>
        <v>100</v>
      </c>
      <c r="AA183" s="29"/>
      <c r="AE183" s="29"/>
    </row>
    <row r="184" spans="3:35" x14ac:dyDescent="0.3">
      <c r="C184" s="18">
        <v>2</v>
      </c>
      <c r="D184" s="6">
        <v>2</v>
      </c>
      <c r="E184" s="6">
        <v>2</v>
      </c>
      <c r="F184" s="6">
        <f>(D184/E184)*100</f>
        <v>100</v>
      </c>
      <c r="G184" s="18">
        <v>2</v>
      </c>
      <c r="H184" s="6">
        <v>2</v>
      </c>
      <c r="I184" s="6">
        <v>2</v>
      </c>
      <c r="J184" s="6">
        <f>(H184/I184)*100</f>
        <v>100</v>
      </c>
      <c r="K184" s="18">
        <v>2</v>
      </c>
      <c r="L184" s="6">
        <v>5</v>
      </c>
      <c r="M184" s="6">
        <v>5</v>
      </c>
      <c r="N184" s="6">
        <f>(L184/M184)*100</f>
        <v>100</v>
      </c>
      <c r="O184" s="18">
        <v>2</v>
      </c>
      <c r="P184" s="6">
        <v>1</v>
      </c>
      <c r="Q184" s="6">
        <v>1</v>
      </c>
      <c r="R184" s="6">
        <f>(P184/Q184)*100</f>
        <v>100</v>
      </c>
      <c r="S184" s="18">
        <v>2</v>
      </c>
      <c r="T184" s="6">
        <v>2</v>
      </c>
      <c r="U184" s="6">
        <v>2</v>
      </c>
      <c r="V184" s="6">
        <f>(T184/U184)*100</f>
        <v>100</v>
      </c>
      <c r="W184" s="18">
        <v>2</v>
      </c>
      <c r="X184" s="6">
        <v>2</v>
      </c>
      <c r="Y184" s="6">
        <v>3</v>
      </c>
      <c r="Z184" s="6">
        <f>(X184/Y184)*100</f>
        <v>66.666666666666657</v>
      </c>
      <c r="AA184" s="29"/>
      <c r="AE184" s="29"/>
    </row>
    <row r="185" spans="3:35" x14ac:dyDescent="0.3">
      <c r="C185" s="18">
        <v>3</v>
      </c>
      <c r="D185" s="6">
        <v>2</v>
      </c>
      <c r="E185" s="6">
        <v>2</v>
      </c>
      <c r="F185" s="6">
        <f>(D185/E185)*100</f>
        <v>100</v>
      </c>
      <c r="G185" s="18">
        <v>3</v>
      </c>
      <c r="H185" s="6">
        <v>2</v>
      </c>
      <c r="I185" s="6">
        <v>2</v>
      </c>
      <c r="J185" s="6">
        <f>(H185/I185)*100</f>
        <v>100</v>
      </c>
      <c r="K185" s="18">
        <v>3</v>
      </c>
      <c r="L185" s="6">
        <v>4</v>
      </c>
      <c r="M185" s="6">
        <v>4</v>
      </c>
      <c r="N185" s="6">
        <f>(L185/M185)*100</f>
        <v>100</v>
      </c>
      <c r="O185" s="18">
        <v>3</v>
      </c>
      <c r="P185" s="6">
        <v>2</v>
      </c>
      <c r="Q185" s="6">
        <v>2</v>
      </c>
      <c r="R185" s="6">
        <f>(P185/Q185)*100</f>
        <v>100</v>
      </c>
      <c r="S185" s="18">
        <v>3</v>
      </c>
      <c r="T185" s="6">
        <v>1</v>
      </c>
      <c r="U185" s="6">
        <v>1</v>
      </c>
      <c r="V185" s="6">
        <f>(T185/U185)*100</f>
        <v>100</v>
      </c>
      <c r="W185" s="18">
        <v>3</v>
      </c>
      <c r="X185" s="6">
        <v>1</v>
      </c>
      <c r="Y185" s="6">
        <v>2</v>
      </c>
      <c r="Z185" s="6">
        <f>(X185/Y185)*100</f>
        <v>50</v>
      </c>
      <c r="AA185" s="29"/>
      <c r="AE185" s="29"/>
    </row>
    <row r="186" spans="3:35" x14ac:dyDescent="0.3">
      <c r="C186" s="18">
        <v>4</v>
      </c>
      <c r="D186" s="6">
        <v>3</v>
      </c>
      <c r="E186" s="6">
        <v>3</v>
      </c>
      <c r="F186" s="6">
        <f>(D186/E186)*100</f>
        <v>100</v>
      </c>
      <c r="G186" s="18">
        <v>4</v>
      </c>
      <c r="H186" s="6">
        <v>5</v>
      </c>
      <c r="I186" s="6">
        <v>6</v>
      </c>
      <c r="J186" s="6">
        <f>(H186/I186)*100</f>
        <v>83.333333333333343</v>
      </c>
      <c r="K186" s="18">
        <v>4</v>
      </c>
      <c r="L186" s="6">
        <v>3</v>
      </c>
      <c r="M186" s="6">
        <v>3</v>
      </c>
      <c r="N186" s="6">
        <f>(L186/M186)*100</f>
        <v>100</v>
      </c>
      <c r="O186" s="18">
        <v>4</v>
      </c>
      <c r="P186" s="6">
        <v>2</v>
      </c>
      <c r="Q186" s="6">
        <v>2</v>
      </c>
      <c r="R186" s="6">
        <f>(P186/Q186)*100</f>
        <v>100</v>
      </c>
      <c r="S186" s="18">
        <v>4</v>
      </c>
      <c r="T186" s="6">
        <v>1</v>
      </c>
      <c r="U186" s="6">
        <v>1</v>
      </c>
      <c r="V186" s="6">
        <f>(T186/U186)*100</f>
        <v>100</v>
      </c>
      <c r="W186" s="18">
        <v>4</v>
      </c>
      <c r="X186" s="6">
        <v>2</v>
      </c>
      <c r="Y186" s="6">
        <v>3</v>
      </c>
      <c r="Z186" s="6">
        <f>(X186/Y186)*100</f>
        <v>66.666666666666657</v>
      </c>
      <c r="AA186" s="29"/>
      <c r="AE186" s="29"/>
    </row>
    <row r="187" spans="3:35" x14ac:dyDescent="0.3">
      <c r="C187" s="18">
        <v>5</v>
      </c>
      <c r="D187" s="6">
        <v>6</v>
      </c>
      <c r="E187" s="6">
        <v>6</v>
      </c>
      <c r="F187" s="6">
        <f>(D187/E187)*100</f>
        <v>100</v>
      </c>
      <c r="G187" s="18">
        <v>5</v>
      </c>
      <c r="H187" s="6">
        <v>1</v>
      </c>
      <c r="I187" s="6">
        <v>1</v>
      </c>
      <c r="J187" s="6">
        <f>(H187/I187)*100</f>
        <v>100</v>
      </c>
      <c r="K187" s="18">
        <v>5</v>
      </c>
      <c r="L187" s="6">
        <v>4</v>
      </c>
      <c r="M187" s="6">
        <v>4</v>
      </c>
      <c r="N187" s="6">
        <f>(L187/M187)*100</f>
        <v>100</v>
      </c>
      <c r="O187" s="18">
        <v>5</v>
      </c>
      <c r="P187" s="6">
        <v>1</v>
      </c>
      <c r="Q187" s="6">
        <v>1</v>
      </c>
      <c r="R187" s="6">
        <f>(P187/Q187)*100</f>
        <v>100</v>
      </c>
      <c r="S187" s="18">
        <v>5</v>
      </c>
      <c r="T187" s="6">
        <v>2</v>
      </c>
      <c r="U187" s="6">
        <v>2</v>
      </c>
      <c r="V187" s="6">
        <f>(T187/U187)*100</f>
        <v>100</v>
      </c>
      <c r="W187" s="18">
        <v>5</v>
      </c>
      <c r="X187" s="6">
        <v>4</v>
      </c>
      <c r="Y187" s="6">
        <v>5</v>
      </c>
      <c r="Z187" s="6">
        <f>(X187/Y187)*100</f>
        <v>80</v>
      </c>
      <c r="AA187" s="29"/>
      <c r="AE187" s="29"/>
    </row>
    <row r="188" spans="3:35" x14ac:dyDescent="0.3">
      <c r="C188" s="18"/>
      <c r="D188" s="6"/>
      <c r="E188" s="6"/>
      <c r="F188" s="6"/>
      <c r="G188" s="18">
        <v>6</v>
      </c>
      <c r="H188" s="6">
        <v>4</v>
      </c>
      <c r="I188" s="6">
        <v>4</v>
      </c>
      <c r="J188" s="6">
        <f>(H188/I188)*100</f>
        <v>100</v>
      </c>
      <c r="K188" s="18"/>
      <c r="L188" s="6"/>
      <c r="M188" s="6"/>
      <c r="N188" s="6"/>
      <c r="O188" s="18"/>
      <c r="P188" s="6"/>
      <c r="Q188" s="6"/>
      <c r="R188" s="6"/>
      <c r="S188" s="18">
        <v>6</v>
      </c>
      <c r="T188" s="6">
        <v>1</v>
      </c>
      <c r="U188" s="6">
        <v>1</v>
      </c>
      <c r="V188" s="6">
        <f>(T188/U188)*100</f>
        <v>100</v>
      </c>
      <c r="W188" s="18">
        <v>6</v>
      </c>
      <c r="X188" s="6">
        <v>5</v>
      </c>
      <c r="Y188" s="6">
        <v>6</v>
      </c>
      <c r="Z188" s="6">
        <f>(X188/Y188)*100</f>
        <v>83.333333333333343</v>
      </c>
      <c r="AA188" s="29"/>
      <c r="AE188" s="29"/>
    </row>
    <row r="189" spans="3:35" x14ac:dyDescent="0.3">
      <c r="C189" s="18"/>
      <c r="D189" s="6"/>
      <c r="E189" s="6"/>
      <c r="F189" s="6"/>
      <c r="G189" s="18"/>
      <c r="H189" s="6"/>
      <c r="I189" s="6"/>
      <c r="J189" s="6"/>
      <c r="K189" s="18"/>
      <c r="L189" s="6"/>
      <c r="M189" s="6"/>
      <c r="N189" s="6"/>
      <c r="O189" s="18"/>
      <c r="P189" s="6"/>
      <c r="Q189" s="6"/>
      <c r="R189" s="6"/>
      <c r="S189" s="18">
        <v>7</v>
      </c>
      <c r="T189" s="6">
        <v>6</v>
      </c>
      <c r="U189" s="6">
        <v>8</v>
      </c>
      <c r="V189" s="6">
        <f>(T189/U189)*100</f>
        <v>75</v>
      </c>
      <c r="W189" s="18">
        <v>7</v>
      </c>
      <c r="X189" s="6">
        <v>5</v>
      </c>
      <c r="Y189" s="6">
        <v>7</v>
      </c>
      <c r="Z189" s="6">
        <f>(X189/Y189)*100</f>
        <v>71.428571428571431</v>
      </c>
      <c r="AA189" s="29"/>
      <c r="AE189" s="29"/>
    </row>
    <row r="190" spans="3:35" x14ac:dyDescent="0.3">
      <c r="C190" s="18"/>
      <c r="D190" s="6"/>
      <c r="E190" s="6"/>
      <c r="F190" s="6"/>
      <c r="G190" s="18"/>
      <c r="H190" s="6"/>
      <c r="I190" s="6"/>
      <c r="J190" s="6"/>
      <c r="K190" s="18"/>
      <c r="L190" s="6"/>
      <c r="M190" s="6"/>
      <c r="N190" s="6"/>
      <c r="O190" s="18"/>
      <c r="P190" s="6"/>
      <c r="Q190" s="6"/>
      <c r="R190" s="6"/>
      <c r="S190" s="18"/>
      <c r="T190" s="6"/>
      <c r="U190" s="6"/>
      <c r="V190" s="6"/>
      <c r="W190" s="18">
        <v>8</v>
      </c>
      <c r="X190" s="6">
        <v>2</v>
      </c>
      <c r="Y190" s="6">
        <v>2</v>
      </c>
      <c r="Z190" s="6">
        <f>(X190/Y190)*100</f>
        <v>100</v>
      </c>
      <c r="AA190" s="29"/>
      <c r="AE190" s="29"/>
    </row>
    <row r="191" spans="3:35" x14ac:dyDescent="0.3">
      <c r="C191" s="18"/>
      <c r="D191" s="6"/>
      <c r="E191" s="6"/>
      <c r="F191" s="6"/>
      <c r="G191" s="18"/>
      <c r="H191" s="6"/>
      <c r="I191" s="6"/>
      <c r="J191" s="6"/>
      <c r="K191" s="18"/>
      <c r="L191" s="6"/>
      <c r="M191" s="6"/>
      <c r="N191" s="6"/>
      <c r="O191" s="18"/>
      <c r="P191" s="6"/>
      <c r="Q191" s="6"/>
      <c r="R191" s="6"/>
      <c r="S191" s="18"/>
      <c r="T191" s="6"/>
      <c r="U191" s="6"/>
      <c r="V191" s="6"/>
      <c r="W191" s="18">
        <v>9</v>
      </c>
      <c r="X191" s="6">
        <v>2</v>
      </c>
      <c r="Y191" s="6">
        <v>2</v>
      </c>
      <c r="Z191" s="6">
        <f>(X191/Y191)*100</f>
        <v>100</v>
      </c>
      <c r="AA191" s="29"/>
      <c r="AE191" s="29"/>
    </row>
    <row r="192" spans="3:35" x14ac:dyDescent="0.3">
      <c r="C192" s="3" t="s">
        <v>26</v>
      </c>
      <c r="D192" s="3">
        <f>SUM(D183:D191)</f>
        <v>14</v>
      </c>
      <c r="E192" s="3">
        <f>SUM(E183:E191)</f>
        <v>14</v>
      </c>
      <c r="F192" s="3">
        <f>(D192/E192)*100</f>
        <v>100</v>
      </c>
      <c r="G192" s="3" t="s">
        <v>26</v>
      </c>
      <c r="H192" s="3">
        <f>SUM(H183:H191)</f>
        <v>16</v>
      </c>
      <c r="I192" s="3">
        <f>SUM(I183:I191)</f>
        <v>18</v>
      </c>
      <c r="J192" s="3">
        <f>(H192/I192)*100</f>
        <v>88.888888888888886</v>
      </c>
      <c r="K192" s="3" t="s">
        <v>26</v>
      </c>
      <c r="L192" s="3">
        <f>SUM(L183:L191)</f>
        <v>18</v>
      </c>
      <c r="M192" s="3">
        <f>SUM(M183:M191)</f>
        <v>19</v>
      </c>
      <c r="N192" s="3">
        <f>(L192/M192)*100</f>
        <v>94.73684210526315</v>
      </c>
      <c r="O192" s="3" t="s">
        <v>26</v>
      </c>
      <c r="P192" s="3">
        <f>SUM(P183:P191)</f>
        <v>9</v>
      </c>
      <c r="Q192" s="3">
        <f>SUM(Q183:Q191)</f>
        <v>9</v>
      </c>
      <c r="R192" s="3">
        <f>(P192/Q192)*100</f>
        <v>100</v>
      </c>
      <c r="S192" s="3" t="s">
        <v>26</v>
      </c>
      <c r="T192" s="3">
        <f>SUM(T183:T191)</f>
        <v>18</v>
      </c>
      <c r="U192" s="3">
        <f>SUM(U183:U191)</f>
        <v>21</v>
      </c>
      <c r="V192" s="3">
        <f>(T192/U192)*100</f>
        <v>85.714285714285708</v>
      </c>
      <c r="W192" s="3" t="s">
        <v>26</v>
      </c>
      <c r="X192" s="3">
        <f>SUM(X183:X191)</f>
        <v>25</v>
      </c>
      <c r="Y192" s="3">
        <f>SUM(Y183:Y191)</f>
        <v>32</v>
      </c>
      <c r="Z192" s="3">
        <f>(X192/Y192)*100</f>
        <v>78.125</v>
      </c>
      <c r="AA192" s="14"/>
      <c r="AB192" s="14"/>
      <c r="AC192" s="14"/>
      <c r="AD192" s="14"/>
      <c r="AE192" s="14"/>
      <c r="AF192" s="14"/>
      <c r="AG192" s="14"/>
      <c r="AH192" s="14"/>
      <c r="AI192" s="14"/>
    </row>
    <row r="193" spans="3:35" x14ac:dyDescent="0.3">
      <c r="C193" s="29"/>
      <c r="G193" s="29"/>
      <c r="K193" s="29"/>
      <c r="O193" s="29"/>
      <c r="S193" s="29"/>
      <c r="W193" s="29"/>
      <c r="AA193" s="29"/>
      <c r="AE193" s="29"/>
    </row>
    <row r="194" spans="3:35" x14ac:dyDescent="0.3">
      <c r="C194" s="35" t="s">
        <v>186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29"/>
      <c r="AA194" s="29"/>
      <c r="AE194" s="29"/>
    </row>
    <row r="195" spans="3:35" x14ac:dyDescent="0.3">
      <c r="C195" s="48" t="s">
        <v>184</v>
      </c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3" t="s">
        <v>1</v>
      </c>
      <c r="V195" s="3">
        <f>AVERAGE(F206,J206,N206,R206,V206,Z206)</f>
        <v>12.294437294437293</v>
      </c>
      <c r="W195" s="29"/>
      <c r="AA195" s="29"/>
      <c r="AE195" s="29"/>
    </row>
    <row r="196" spans="3:35" x14ac:dyDescent="0.3"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3" t="s">
        <v>2</v>
      </c>
      <c r="V196" s="3">
        <f>STDEV(F206,J206,N206,R206,V206,Z206)/SQRT(5)</f>
        <v>1.594451594451598</v>
      </c>
      <c r="W196" s="29"/>
      <c r="AA196" s="29"/>
      <c r="AE196" s="29"/>
    </row>
    <row r="197" spans="3:35" x14ac:dyDescent="0.3">
      <c r="C197" s="34" t="s">
        <v>3</v>
      </c>
      <c r="D197" s="34"/>
      <c r="E197" s="34"/>
      <c r="F197" s="34"/>
      <c r="G197" s="34" t="s">
        <v>4</v>
      </c>
      <c r="H197" s="34"/>
      <c r="I197" s="34"/>
      <c r="J197" s="34"/>
      <c r="K197" s="34" t="s">
        <v>5</v>
      </c>
      <c r="L197" s="34"/>
      <c r="M197" s="34"/>
      <c r="N197" s="34"/>
      <c r="O197" s="34" t="s">
        <v>6</v>
      </c>
      <c r="P197" s="34"/>
      <c r="Q197" s="34"/>
      <c r="R197" s="34"/>
      <c r="S197" s="34" t="s">
        <v>19</v>
      </c>
      <c r="T197" s="34"/>
      <c r="U197" s="34"/>
      <c r="V197" s="34"/>
      <c r="W197" s="29"/>
      <c r="AA197" s="29"/>
      <c r="AE197" s="29"/>
    </row>
    <row r="198" spans="3:35" x14ac:dyDescent="0.3">
      <c r="C198" s="3" t="s">
        <v>20</v>
      </c>
      <c r="D198" s="3" t="s">
        <v>180</v>
      </c>
      <c r="E198" s="3" t="s">
        <v>28</v>
      </c>
      <c r="F198" s="3" t="s">
        <v>179</v>
      </c>
      <c r="G198" s="3" t="s">
        <v>21</v>
      </c>
      <c r="H198" s="3" t="s">
        <v>180</v>
      </c>
      <c r="I198" s="3" t="s">
        <v>28</v>
      </c>
      <c r="J198" s="3" t="s">
        <v>179</v>
      </c>
      <c r="K198" s="3" t="s">
        <v>22</v>
      </c>
      <c r="L198" s="3" t="s">
        <v>180</v>
      </c>
      <c r="M198" s="3" t="s">
        <v>28</v>
      </c>
      <c r="N198" s="3" t="s">
        <v>179</v>
      </c>
      <c r="O198" s="3" t="s">
        <v>23</v>
      </c>
      <c r="P198" s="3" t="s">
        <v>180</v>
      </c>
      <c r="Q198" s="3" t="s">
        <v>28</v>
      </c>
      <c r="R198" s="3" t="s">
        <v>179</v>
      </c>
      <c r="S198" s="3" t="s">
        <v>24</v>
      </c>
      <c r="T198" s="3" t="s">
        <v>180</v>
      </c>
      <c r="U198" s="3" t="s">
        <v>28</v>
      </c>
      <c r="V198" s="3" t="s">
        <v>179</v>
      </c>
      <c r="W198" s="29"/>
      <c r="AA198" s="29"/>
      <c r="AE198" s="29"/>
    </row>
    <row r="199" spans="3:35" x14ac:dyDescent="0.3">
      <c r="C199" s="18">
        <v>1</v>
      </c>
      <c r="D199" s="6">
        <v>0</v>
      </c>
      <c r="E199" s="6">
        <v>6</v>
      </c>
      <c r="F199" s="6">
        <f>(D199/E199)*100</f>
        <v>0</v>
      </c>
      <c r="G199" s="18">
        <v>1</v>
      </c>
      <c r="H199" s="6">
        <v>0</v>
      </c>
      <c r="I199" s="6">
        <v>6</v>
      </c>
      <c r="J199" s="6">
        <f>(H199/I199)*100</f>
        <v>0</v>
      </c>
      <c r="K199" s="18">
        <v>1</v>
      </c>
      <c r="L199" s="6">
        <v>3</v>
      </c>
      <c r="M199" s="6">
        <v>6</v>
      </c>
      <c r="N199" s="6">
        <f>(L199/M199)*100</f>
        <v>50</v>
      </c>
      <c r="O199" s="18">
        <v>1</v>
      </c>
      <c r="P199" s="6">
        <v>2</v>
      </c>
      <c r="Q199" s="6">
        <v>4</v>
      </c>
      <c r="R199" s="6">
        <f>(P199/Q199)*100</f>
        <v>50</v>
      </c>
      <c r="S199" s="18">
        <v>1</v>
      </c>
      <c r="T199" s="6">
        <v>0</v>
      </c>
      <c r="U199" s="6">
        <v>5</v>
      </c>
      <c r="V199" s="6">
        <f>(T199/U199)*100</f>
        <v>0</v>
      </c>
      <c r="W199" s="29"/>
      <c r="AA199" s="29"/>
      <c r="AE199" s="29"/>
    </row>
    <row r="200" spans="3:35" x14ac:dyDescent="0.3">
      <c r="C200" s="18">
        <v>2</v>
      </c>
      <c r="D200" s="6">
        <v>2</v>
      </c>
      <c r="E200" s="6">
        <v>7</v>
      </c>
      <c r="F200" s="6">
        <f>(D200/E200)*100</f>
        <v>28.571428571428569</v>
      </c>
      <c r="G200" s="18">
        <v>2</v>
      </c>
      <c r="H200" s="6">
        <v>0</v>
      </c>
      <c r="I200" s="6">
        <v>6</v>
      </c>
      <c r="J200" s="6">
        <f>(H200/I200)*100</f>
        <v>0</v>
      </c>
      <c r="K200" s="18">
        <v>2</v>
      </c>
      <c r="L200" s="6">
        <v>0</v>
      </c>
      <c r="M200" s="6">
        <v>7</v>
      </c>
      <c r="N200" s="6">
        <f>(L200/M200)*100</f>
        <v>0</v>
      </c>
      <c r="O200" s="18">
        <v>2</v>
      </c>
      <c r="P200" s="6">
        <v>0</v>
      </c>
      <c r="Q200" s="6">
        <v>4</v>
      </c>
      <c r="R200" s="6">
        <f>(P200/Q200)*100</f>
        <v>0</v>
      </c>
      <c r="S200" s="18">
        <v>2</v>
      </c>
      <c r="T200" s="6">
        <v>0</v>
      </c>
      <c r="U200" s="6">
        <v>3</v>
      </c>
      <c r="V200" s="6">
        <f>(T200/U200)*100</f>
        <v>0</v>
      </c>
      <c r="W200" s="29"/>
      <c r="AA200" s="29"/>
      <c r="AE200" s="29"/>
    </row>
    <row r="201" spans="3:35" x14ac:dyDescent="0.3">
      <c r="C201" s="18">
        <v>3</v>
      </c>
      <c r="D201" s="6">
        <v>1</v>
      </c>
      <c r="E201" s="6">
        <v>9</v>
      </c>
      <c r="F201" s="6">
        <f>(D201/E201)*100</f>
        <v>11.111111111111111</v>
      </c>
      <c r="G201" s="18">
        <v>3</v>
      </c>
      <c r="H201" s="6">
        <v>1</v>
      </c>
      <c r="I201" s="6">
        <v>6</v>
      </c>
      <c r="J201" s="6">
        <f>(H201/I201)*100</f>
        <v>16.666666666666664</v>
      </c>
      <c r="K201" s="18">
        <v>3</v>
      </c>
      <c r="L201" s="6">
        <v>0</v>
      </c>
      <c r="M201" s="6">
        <v>1</v>
      </c>
      <c r="N201" s="6">
        <f>(L201/M201)*100</f>
        <v>0</v>
      </c>
      <c r="O201" s="18">
        <v>3</v>
      </c>
      <c r="P201" s="6">
        <v>0</v>
      </c>
      <c r="Q201" s="6">
        <v>5</v>
      </c>
      <c r="R201" s="6">
        <f>(P201/Q201)*100</f>
        <v>0</v>
      </c>
      <c r="S201" s="18">
        <v>3</v>
      </c>
      <c r="T201" s="6">
        <v>0</v>
      </c>
      <c r="U201" s="6">
        <v>1</v>
      </c>
      <c r="V201" s="6">
        <f>(T201/U201)*100</f>
        <v>0</v>
      </c>
      <c r="W201" s="29"/>
      <c r="AA201" s="29"/>
      <c r="AE201" s="29"/>
    </row>
    <row r="202" spans="3:35" x14ac:dyDescent="0.3">
      <c r="C202" s="18">
        <v>4</v>
      </c>
      <c r="D202" s="6">
        <v>1</v>
      </c>
      <c r="E202" s="6">
        <v>7</v>
      </c>
      <c r="F202" s="6">
        <f>(D202/E202)*100</f>
        <v>14.285714285714285</v>
      </c>
      <c r="G202" s="18">
        <v>4</v>
      </c>
      <c r="H202" s="6">
        <v>0</v>
      </c>
      <c r="I202" s="6">
        <v>4</v>
      </c>
      <c r="J202" s="6">
        <f>(H202/I202)*100</f>
        <v>0</v>
      </c>
      <c r="K202" s="18">
        <v>4</v>
      </c>
      <c r="L202" s="6">
        <v>1</v>
      </c>
      <c r="M202" s="6">
        <v>7</v>
      </c>
      <c r="N202" s="6">
        <f>(L202/M202)*100</f>
        <v>14.285714285714285</v>
      </c>
      <c r="O202" s="18">
        <v>4</v>
      </c>
      <c r="P202" s="6">
        <v>1</v>
      </c>
      <c r="Q202" s="6">
        <v>4</v>
      </c>
      <c r="R202" s="6">
        <f>(P202/Q202)*100</f>
        <v>25</v>
      </c>
      <c r="S202" s="18">
        <v>4</v>
      </c>
      <c r="T202" s="6">
        <v>0</v>
      </c>
      <c r="U202" s="6">
        <v>2</v>
      </c>
      <c r="V202" s="6">
        <f>(T202/U202)*100</f>
        <v>0</v>
      </c>
      <c r="W202" s="29"/>
      <c r="AA202" s="29"/>
      <c r="AE202" s="29"/>
    </row>
    <row r="203" spans="3:35" x14ac:dyDescent="0.3">
      <c r="C203" s="18">
        <v>5</v>
      </c>
      <c r="D203" s="6">
        <v>2</v>
      </c>
      <c r="E203" s="6">
        <v>9</v>
      </c>
      <c r="F203" s="6">
        <f>(D203/E203)*100</f>
        <v>22.222222222222221</v>
      </c>
      <c r="G203" s="18">
        <v>5</v>
      </c>
      <c r="H203" s="6">
        <v>1</v>
      </c>
      <c r="I203" s="6">
        <v>8</v>
      </c>
      <c r="J203" s="6">
        <f>(H203/I203)*100</f>
        <v>12.5</v>
      </c>
      <c r="K203" s="18">
        <v>5</v>
      </c>
      <c r="L203" s="6">
        <v>1</v>
      </c>
      <c r="M203" s="6">
        <v>10</v>
      </c>
      <c r="N203" s="6">
        <f>(L203/M203)*100</f>
        <v>10</v>
      </c>
      <c r="O203" s="18">
        <v>5</v>
      </c>
      <c r="P203" s="6">
        <v>0</v>
      </c>
      <c r="Q203" s="6">
        <v>3</v>
      </c>
      <c r="R203" s="6">
        <f>(P203/Q203)*100</f>
        <v>0</v>
      </c>
      <c r="S203" s="18">
        <v>5</v>
      </c>
      <c r="T203" s="6">
        <v>0</v>
      </c>
      <c r="U203" s="6">
        <v>1</v>
      </c>
      <c r="V203" s="6">
        <f>(T203/U203)*100</f>
        <v>0</v>
      </c>
      <c r="W203" s="29"/>
      <c r="AA203" s="29"/>
      <c r="AE203" s="29"/>
    </row>
    <row r="204" spans="3:35" x14ac:dyDescent="0.3">
      <c r="C204" s="18">
        <v>6</v>
      </c>
      <c r="D204" s="6">
        <v>0</v>
      </c>
      <c r="E204" s="6">
        <v>4</v>
      </c>
      <c r="F204" s="6">
        <f>(D204/E204)*100</f>
        <v>0</v>
      </c>
      <c r="G204" s="18">
        <v>6</v>
      </c>
      <c r="H204" s="6">
        <v>2</v>
      </c>
      <c r="I204" s="6">
        <v>7</v>
      </c>
      <c r="J204" s="6">
        <f>(H204/I204)*100</f>
        <v>28.571428571428569</v>
      </c>
      <c r="K204" s="18">
        <v>6</v>
      </c>
      <c r="L204" s="6">
        <v>0</v>
      </c>
      <c r="M204" s="6">
        <v>5</v>
      </c>
      <c r="N204" s="6">
        <f>(L204/M204)*100</f>
        <v>0</v>
      </c>
      <c r="O204" s="18">
        <v>6</v>
      </c>
      <c r="P204" s="6">
        <v>1</v>
      </c>
      <c r="Q204" s="6">
        <v>4</v>
      </c>
      <c r="R204" s="6">
        <f>(P204/Q204)*100</f>
        <v>25</v>
      </c>
      <c r="S204" s="18">
        <v>6</v>
      </c>
      <c r="T204" s="6">
        <v>1</v>
      </c>
      <c r="U204" s="6">
        <v>2</v>
      </c>
      <c r="V204" s="6">
        <f>(T204/U204)*100</f>
        <v>50</v>
      </c>
      <c r="W204" s="29"/>
      <c r="AA204" s="29"/>
      <c r="AE204" s="29"/>
    </row>
    <row r="205" spans="3:35" x14ac:dyDescent="0.3">
      <c r="C205" s="18">
        <v>7</v>
      </c>
      <c r="D205" s="6">
        <v>1</v>
      </c>
      <c r="E205" s="6">
        <v>12</v>
      </c>
      <c r="F205" s="6">
        <f>(D205/E205)*100</f>
        <v>8.3333333333333321</v>
      </c>
      <c r="G205" s="18"/>
      <c r="H205" s="6"/>
      <c r="I205" s="6"/>
      <c r="J205" s="6"/>
      <c r="K205" s="18"/>
      <c r="L205" s="6"/>
      <c r="M205" s="6"/>
      <c r="N205" s="6"/>
      <c r="O205" s="18"/>
      <c r="P205" s="6"/>
      <c r="Q205" s="6"/>
      <c r="R205" s="6"/>
      <c r="S205" s="18"/>
      <c r="T205" s="6"/>
      <c r="U205" s="6"/>
      <c r="V205" s="6"/>
      <c r="W205" s="29"/>
      <c r="AA205" s="29"/>
      <c r="AE205" s="29"/>
    </row>
    <row r="206" spans="3:35" x14ac:dyDescent="0.3">
      <c r="C206" s="3" t="s">
        <v>26</v>
      </c>
      <c r="D206" s="3">
        <f>SUM(D199:D205)</f>
        <v>7</v>
      </c>
      <c r="E206" s="3">
        <f>SUM(E199:E205)</f>
        <v>54</v>
      </c>
      <c r="F206" s="3">
        <f>(D206/E206)*100</f>
        <v>12.962962962962962</v>
      </c>
      <c r="G206" s="3" t="s">
        <v>26</v>
      </c>
      <c r="H206" s="3">
        <f>SUM(H199:H205)</f>
        <v>4</v>
      </c>
      <c r="I206" s="3">
        <f>SUM(I199:I205)</f>
        <v>37</v>
      </c>
      <c r="J206" s="3">
        <f>(H206/I206)*100</f>
        <v>10.810810810810811</v>
      </c>
      <c r="K206" s="3" t="s">
        <v>26</v>
      </c>
      <c r="L206" s="3">
        <f>SUM(L199:L205)</f>
        <v>5</v>
      </c>
      <c r="M206" s="3">
        <f>SUM(M199:M205)</f>
        <v>36</v>
      </c>
      <c r="N206" s="3">
        <f>(L206/M206)*100</f>
        <v>13.888888888888889</v>
      </c>
      <c r="O206" s="3" t="s">
        <v>26</v>
      </c>
      <c r="P206" s="3">
        <f>SUM(P199:P205)</f>
        <v>4</v>
      </c>
      <c r="Q206" s="3">
        <f>SUM(Q199:Q205)</f>
        <v>24</v>
      </c>
      <c r="R206" s="3">
        <f>(P206/Q206)*100</f>
        <v>16.666666666666664</v>
      </c>
      <c r="S206" s="3" t="s">
        <v>26</v>
      </c>
      <c r="T206" s="3">
        <f>SUM(T199:T205)</f>
        <v>1</v>
      </c>
      <c r="U206" s="3">
        <f>SUM(U199:U205)</f>
        <v>14</v>
      </c>
      <c r="V206" s="3">
        <f>(T206/U206)*100</f>
        <v>7.1428571428571423</v>
      </c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</row>
    <row r="207" spans="3:35" x14ac:dyDescent="0.3">
      <c r="C207" s="29"/>
      <c r="G207" s="29"/>
      <c r="K207" s="29"/>
      <c r="O207" s="29"/>
      <c r="S207" s="29"/>
      <c r="W207" s="29"/>
      <c r="AA207" s="29"/>
      <c r="AE207" s="29"/>
    </row>
    <row r="208" spans="3:35" x14ac:dyDescent="0.3">
      <c r="C208" s="81" t="s">
        <v>185</v>
      </c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</row>
    <row r="209" spans="3:35" x14ac:dyDescent="0.3">
      <c r="C209" s="48" t="s">
        <v>184</v>
      </c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3" t="s">
        <v>1</v>
      </c>
      <c r="AH209" s="3">
        <f>AVERAGE(F220,J220,N220,R220,V220,Z220,AD220,AH220)</f>
        <v>78.848668611599649</v>
      </c>
    </row>
    <row r="210" spans="3:35" x14ac:dyDescent="0.3"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3" t="s">
        <v>2</v>
      </c>
      <c r="AH210" s="3">
        <f>STDEV(F220,J220,N220,R220,V220,Z220,AD220,AH220)/SQRT(8)</f>
        <v>2.2380292000552746</v>
      </c>
    </row>
    <row r="211" spans="3:35" x14ac:dyDescent="0.3">
      <c r="C211" s="34" t="s">
        <v>3</v>
      </c>
      <c r="D211" s="34"/>
      <c r="E211" s="34"/>
      <c r="F211" s="34"/>
      <c r="G211" s="34" t="s">
        <v>4</v>
      </c>
      <c r="H211" s="34"/>
      <c r="I211" s="34"/>
      <c r="J211" s="34"/>
      <c r="K211" s="34" t="s">
        <v>5</v>
      </c>
      <c r="L211" s="34"/>
      <c r="M211" s="34"/>
      <c r="N211" s="34"/>
      <c r="O211" s="34" t="s">
        <v>6</v>
      </c>
      <c r="P211" s="34"/>
      <c r="Q211" s="34"/>
      <c r="R211" s="34"/>
      <c r="S211" s="34" t="s">
        <v>19</v>
      </c>
      <c r="T211" s="34"/>
      <c r="U211" s="34"/>
      <c r="V211" s="34"/>
      <c r="W211" s="34" t="s">
        <v>183</v>
      </c>
      <c r="X211" s="34"/>
      <c r="Y211" s="34"/>
      <c r="Z211" s="34"/>
      <c r="AA211" s="34" t="s">
        <v>182</v>
      </c>
      <c r="AB211" s="34"/>
      <c r="AC211" s="34"/>
      <c r="AD211" s="34"/>
      <c r="AE211" s="34" t="s">
        <v>181</v>
      </c>
      <c r="AF211" s="34"/>
      <c r="AG211" s="34"/>
      <c r="AH211" s="34"/>
    </row>
    <row r="212" spans="3:35" x14ac:dyDescent="0.3">
      <c r="C212" s="3" t="s">
        <v>20</v>
      </c>
      <c r="D212" s="3" t="s">
        <v>180</v>
      </c>
      <c r="E212" s="3" t="s">
        <v>28</v>
      </c>
      <c r="F212" s="3" t="s">
        <v>179</v>
      </c>
      <c r="G212" s="3" t="s">
        <v>21</v>
      </c>
      <c r="H212" s="3" t="s">
        <v>180</v>
      </c>
      <c r="I212" s="3" t="s">
        <v>28</v>
      </c>
      <c r="J212" s="3" t="s">
        <v>179</v>
      </c>
      <c r="K212" s="3" t="s">
        <v>22</v>
      </c>
      <c r="L212" s="3" t="s">
        <v>180</v>
      </c>
      <c r="M212" s="3" t="s">
        <v>28</v>
      </c>
      <c r="N212" s="3" t="s">
        <v>179</v>
      </c>
      <c r="O212" s="3" t="s">
        <v>23</v>
      </c>
      <c r="P212" s="3" t="s">
        <v>180</v>
      </c>
      <c r="Q212" s="3" t="s">
        <v>28</v>
      </c>
      <c r="R212" s="3" t="s">
        <v>179</v>
      </c>
      <c r="S212" s="3" t="s">
        <v>24</v>
      </c>
      <c r="T212" s="3" t="s">
        <v>180</v>
      </c>
      <c r="U212" s="3" t="s">
        <v>28</v>
      </c>
      <c r="V212" s="3" t="s">
        <v>179</v>
      </c>
      <c r="W212" s="3" t="s">
        <v>31</v>
      </c>
      <c r="X212" s="3" t="s">
        <v>180</v>
      </c>
      <c r="Y212" s="3" t="s">
        <v>28</v>
      </c>
      <c r="Z212" s="3" t="s">
        <v>179</v>
      </c>
      <c r="AA212" s="3" t="s">
        <v>32</v>
      </c>
      <c r="AB212" s="3" t="s">
        <v>180</v>
      </c>
      <c r="AC212" s="3" t="s">
        <v>28</v>
      </c>
      <c r="AD212" s="3" t="s">
        <v>179</v>
      </c>
      <c r="AE212" s="3" t="s">
        <v>39</v>
      </c>
      <c r="AF212" s="3" t="s">
        <v>180</v>
      </c>
      <c r="AG212" s="3" t="s">
        <v>28</v>
      </c>
      <c r="AH212" s="3" t="s">
        <v>179</v>
      </c>
    </row>
    <row r="213" spans="3:35" x14ac:dyDescent="0.3">
      <c r="C213" s="18">
        <v>1</v>
      </c>
      <c r="D213" s="6">
        <v>8</v>
      </c>
      <c r="E213" s="6">
        <v>9</v>
      </c>
      <c r="F213" s="6">
        <f>(D213/E213)*100</f>
        <v>88.888888888888886</v>
      </c>
      <c r="G213" s="18">
        <v>1</v>
      </c>
      <c r="H213" s="6">
        <v>7</v>
      </c>
      <c r="I213" s="6">
        <v>8</v>
      </c>
      <c r="J213" s="6">
        <f>(H213/I213)*100</f>
        <v>87.5</v>
      </c>
      <c r="K213" s="18">
        <v>1</v>
      </c>
      <c r="L213" s="6">
        <v>3</v>
      </c>
      <c r="M213" s="6">
        <v>4</v>
      </c>
      <c r="N213" s="6">
        <f>(L213/M213)*100</f>
        <v>75</v>
      </c>
      <c r="O213" s="18">
        <v>1</v>
      </c>
      <c r="P213" s="6">
        <v>7</v>
      </c>
      <c r="Q213" s="6">
        <v>8</v>
      </c>
      <c r="R213" s="6">
        <f>(P213/Q213)*100</f>
        <v>87.5</v>
      </c>
      <c r="S213" s="18">
        <v>1</v>
      </c>
      <c r="T213" s="6">
        <v>10</v>
      </c>
      <c r="U213" s="6">
        <v>11</v>
      </c>
      <c r="V213" s="6">
        <f>(T213/U213)*100</f>
        <v>90.909090909090907</v>
      </c>
      <c r="W213" s="18">
        <v>1</v>
      </c>
      <c r="X213" s="6">
        <v>1</v>
      </c>
      <c r="Y213" s="6">
        <v>1</v>
      </c>
      <c r="Z213" s="6">
        <f>(X213/Y213)*100</f>
        <v>100</v>
      </c>
      <c r="AA213" s="18">
        <v>1</v>
      </c>
      <c r="AB213" s="6">
        <v>5</v>
      </c>
      <c r="AC213" s="6">
        <v>6</v>
      </c>
      <c r="AD213" s="6">
        <f>(AB213/AC213)*100</f>
        <v>83.333333333333343</v>
      </c>
      <c r="AE213" s="18">
        <v>1</v>
      </c>
      <c r="AF213" s="6">
        <v>4</v>
      </c>
      <c r="AG213" s="6">
        <v>5</v>
      </c>
      <c r="AH213" s="6">
        <f>(AF213/AG213)*100</f>
        <v>80</v>
      </c>
    </row>
    <row r="214" spans="3:35" x14ac:dyDescent="0.3">
      <c r="C214" s="18">
        <v>2</v>
      </c>
      <c r="D214" s="6">
        <v>7</v>
      </c>
      <c r="E214" s="6">
        <v>8</v>
      </c>
      <c r="F214" s="6">
        <f>(D214/E214)*100</f>
        <v>87.5</v>
      </c>
      <c r="G214" s="18">
        <v>2</v>
      </c>
      <c r="H214" s="6">
        <v>7</v>
      </c>
      <c r="I214" s="6">
        <v>8</v>
      </c>
      <c r="J214" s="6">
        <f>(H214/I214)*100</f>
        <v>87.5</v>
      </c>
      <c r="K214" s="18">
        <v>2</v>
      </c>
      <c r="L214" s="6">
        <v>3</v>
      </c>
      <c r="M214" s="6">
        <v>5</v>
      </c>
      <c r="N214" s="6">
        <f>(L214/M214)*100</f>
        <v>60</v>
      </c>
      <c r="O214" s="18">
        <v>2</v>
      </c>
      <c r="P214" s="6">
        <v>6</v>
      </c>
      <c r="Q214" s="6">
        <v>8</v>
      </c>
      <c r="R214" s="6">
        <f>(P214/Q214)*100</f>
        <v>75</v>
      </c>
      <c r="S214" s="18">
        <v>2</v>
      </c>
      <c r="T214" s="6">
        <v>2</v>
      </c>
      <c r="U214" s="6">
        <v>3</v>
      </c>
      <c r="V214" s="6">
        <f>(T214/U214)*100</f>
        <v>66.666666666666657</v>
      </c>
      <c r="W214" s="18">
        <v>2</v>
      </c>
      <c r="X214" s="6">
        <v>4</v>
      </c>
      <c r="Y214" s="6">
        <v>4</v>
      </c>
      <c r="Z214" s="6">
        <f>(X214/Y214)*100</f>
        <v>100</v>
      </c>
      <c r="AA214" s="18">
        <v>2</v>
      </c>
      <c r="AB214" s="6">
        <v>4</v>
      </c>
      <c r="AC214" s="6">
        <v>6</v>
      </c>
      <c r="AD214" s="6">
        <f>(AB214/AC214)*100</f>
        <v>66.666666666666657</v>
      </c>
      <c r="AE214" s="18">
        <v>2</v>
      </c>
      <c r="AF214" s="6">
        <v>6</v>
      </c>
      <c r="AG214" s="6">
        <v>8</v>
      </c>
      <c r="AH214" s="6">
        <f>(AF214/AG214)*100</f>
        <v>75</v>
      </c>
    </row>
    <row r="215" spans="3:35" x14ac:dyDescent="0.3">
      <c r="C215" s="18">
        <v>3</v>
      </c>
      <c r="D215" s="6">
        <v>5</v>
      </c>
      <c r="E215" s="6">
        <v>6</v>
      </c>
      <c r="F215" s="6">
        <f>(D215/E215)*100</f>
        <v>83.333333333333343</v>
      </c>
      <c r="G215" s="18">
        <v>3</v>
      </c>
      <c r="H215" s="6">
        <v>3</v>
      </c>
      <c r="I215" s="6">
        <v>5</v>
      </c>
      <c r="J215" s="6">
        <f>(H215/I215)*100</f>
        <v>60</v>
      </c>
      <c r="K215" s="18">
        <v>3</v>
      </c>
      <c r="L215" s="6">
        <v>5</v>
      </c>
      <c r="M215" s="6">
        <v>7</v>
      </c>
      <c r="N215" s="6">
        <f>(L215/M215)*100</f>
        <v>71.428571428571431</v>
      </c>
      <c r="O215" s="18">
        <v>3</v>
      </c>
      <c r="P215" s="6">
        <v>5</v>
      </c>
      <c r="Q215" s="6">
        <v>6</v>
      </c>
      <c r="R215" s="6">
        <f>(P215/Q215)*100</f>
        <v>83.333333333333343</v>
      </c>
      <c r="S215" s="18">
        <v>3</v>
      </c>
      <c r="T215" s="6">
        <v>2</v>
      </c>
      <c r="U215" s="6">
        <v>7</v>
      </c>
      <c r="V215" s="6">
        <f>(T215/U215)*100</f>
        <v>28.571428571428569</v>
      </c>
      <c r="W215" s="18">
        <v>3</v>
      </c>
      <c r="X215" s="6">
        <v>8</v>
      </c>
      <c r="Y215" s="6">
        <v>9</v>
      </c>
      <c r="Z215" s="6">
        <f>(X215/Y215)*100</f>
        <v>88.888888888888886</v>
      </c>
      <c r="AA215" s="18">
        <v>3</v>
      </c>
      <c r="AB215" s="6">
        <v>4</v>
      </c>
      <c r="AC215" s="6">
        <v>6</v>
      </c>
      <c r="AD215" s="6">
        <f>(AB215/AC215)*100</f>
        <v>66.666666666666657</v>
      </c>
      <c r="AE215" s="18">
        <v>3</v>
      </c>
      <c r="AF215" s="6">
        <v>9</v>
      </c>
      <c r="AG215" s="6">
        <v>9</v>
      </c>
      <c r="AH215" s="6">
        <f>(AF215/AG215)*100</f>
        <v>100</v>
      </c>
    </row>
    <row r="216" spans="3:35" x14ac:dyDescent="0.3">
      <c r="C216" s="18">
        <v>4</v>
      </c>
      <c r="D216" s="6">
        <v>7</v>
      </c>
      <c r="E216" s="6">
        <v>7</v>
      </c>
      <c r="F216" s="6">
        <f>(D216/E216)*100</f>
        <v>100</v>
      </c>
      <c r="G216" s="18">
        <v>4</v>
      </c>
      <c r="H216" s="6">
        <v>4</v>
      </c>
      <c r="I216" s="6">
        <v>5</v>
      </c>
      <c r="J216" s="6">
        <f>(H216/I216)*100</f>
        <v>80</v>
      </c>
      <c r="K216" s="18">
        <v>4</v>
      </c>
      <c r="L216" s="6">
        <v>1</v>
      </c>
      <c r="M216" s="6">
        <v>3</v>
      </c>
      <c r="N216" s="6">
        <f>(L216/M216)*100</f>
        <v>33.333333333333329</v>
      </c>
      <c r="O216" s="18">
        <v>4</v>
      </c>
      <c r="P216" s="6">
        <v>2</v>
      </c>
      <c r="Q216" s="6">
        <v>4</v>
      </c>
      <c r="R216" s="6">
        <f>(P216/Q216)*100</f>
        <v>50</v>
      </c>
      <c r="S216" s="18">
        <v>4</v>
      </c>
      <c r="T216" s="6">
        <v>3</v>
      </c>
      <c r="U216" s="6">
        <v>6</v>
      </c>
      <c r="V216" s="6">
        <f>(T216/U216)*100</f>
        <v>50</v>
      </c>
      <c r="W216" s="18">
        <v>4</v>
      </c>
      <c r="X216" s="6">
        <v>4</v>
      </c>
      <c r="Y216" s="6">
        <v>5</v>
      </c>
      <c r="Z216" s="6">
        <f>(X216/Y216)*100</f>
        <v>80</v>
      </c>
      <c r="AA216" s="18">
        <v>4</v>
      </c>
      <c r="AB216" s="6">
        <v>6</v>
      </c>
      <c r="AC216" s="6">
        <v>8</v>
      </c>
      <c r="AD216" s="6">
        <f>(AB216/AC216)*100</f>
        <v>75</v>
      </c>
      <c r="AE216" s="18">
        <v>4</v>
      </c>
      <c r="AF216" s="6">
        <v>3</v>
      </c>
      <c r="AG216" s="6">
        <v>4</v>
      </c>
      <c r="AH216" s="6">
        <f>(AF216/AG216)*100</f>
        <v>75</v>
      </c>
    </row>
    <row r="217" spans="3:35" x14ac:dyDescent="0.3">
      <c r="C217" s="18">
        <v>5</v>
      </c>
      <c r="D217" s="6">
        <v>6</v>
      </c>
      <c r="E217" s="6">
        <v>7</v>
      </c>
      <c r="F217" s="6">
        <f>(D217/E217)*100</f>
        <v>85.714285714285708</v>
      </c>
      <c r="G217" s="18">
        <v>5</v>
      </c>
      <c r="H217" s="6">
        <v>5</v>
      </c>
      <c r="I217" s="6">
        <v>7</v>
      </c>
      <c r="J217" s="6">
        <f>(H217/I217)*100</f>
        <v>71.428571428571431</v>
      </c>
      <c r="K217" s="18">
        <v>5</v>
      </c>
      <c r="L217" s="6">
        <v>3</v>
      </c>
      <c r="M217" s="6">
        <v>5</v>
      </c>
      <c r="N217" s="6">
        <f>(L217/M217)*100</f>
        <v>60</v>
      </c>
      <c r="O217" s="18">
        <v>5</v>
      </c>
      <c r="P217" s="6">
        <v>10</v>
      </c>
      <c r="Q217" s="6">
        <v>11</v>
      </c>
      <c r="R217" s="6">
        <f>(P217/Q217)*100</f>
        <v>90.909090909090907</v>
      </c>
      <c r="S217" s="18">
        <v>5</v>
      </c>
      <c r="T217" s="6">
        <v>13</v>
      </c>
      <c r="U217" s="6">
        <v>13</v>
      </c>
      <c r="V217" s="6">
        <f>(T217/U217)*100</f>
        <v>100</v>
      </c>
      <c r="W217" s="18">
        <v>5</v>
      </c>
      <c r="X217" s="6">
        <v>2</v>
      </c>
      <c r="Y217" s="6">
        <v>3</v>
      </c>
      <c r="Z217" s="6">
        <f>(X217/Y217)*100</f>
        <v>66.666666666666657</v>
      </c>
      <c r="AA217" s="18"/>
      <c r="AB217" s="6"/>
      <c r="AC217" s="6"/>
      <c r="AD217" s="6"/>
      <c r="AE217" s="18">
        <v>5</v>
      </c>
      <c r="AF217" s="6">
        <v>0</v>
      </c>
      <c r="AG217" s="6">
        <v>3</v>
      </c>
      <c r="AH217" s="6">
        <f>(AF217/AG217)*100</f>
        <v>0</v>
      </c>
    </row>
    <row r="218" spans="3:35" x14ac:dyDescent="0.3">
      <c r="C218" s="18"/>
      <c r="D218" s="6"/>
      <c r="E218" s="6"/>
      <c r="F218" s="6"/>
      <c r="G218" s="18"/>
      <c r="H218" s="6"/>
      <c r="I218" s="6"/>
      <c r="J218" s="6"/>
      <c r="K218" s="18">
        <v>6</v>
      </c>
      <c r="L218" s="6">
        <v>7</v>
      </c>
      <c r="M218" s="6">
        <v>8</v>
      </c>
      <c r="N218" s="6">
        <f>(L218/M218)*100</f>
        <v>87.5</v>
      </c>
      <c r="O218" s="18"/>
      <c r="P218" s="6"/>
      <c r="Q218" s="6"/>
      <c r="R218" s="6"/>
      <c r="S218" s="18"/>
      <c r="T218" s="6"/>
      <c r="U218" s="6"/>
      <c r="V218" s="6"/>
      <c r="W218" s="18"/>
      <c r="X218" s="6"/>
      <c r="Y218" s="6"/>
      <c r="Z218" s="6"/>
      <c r="AA218" s="18"/>
      <c r="AB218" s="6"/>
      <c r="AC218" s="6"/>
      <c r="AD218" s="6"/>
      <c r="AE218" s="18"/>
      <c r="AF218" s="6"/>
      <c r="AG218" s="6"/>
      <c r="AH218" s="6"/>
    </row>
    <row r="219" spans="3:35" x14ac:dyDescent="0.3">
      <c r="C219" s="18"/>
      <c r="D219" s="6"/>
      <c r="E219" s="6"/>
      <c r="F219" s="6"/>
      <c r="G219" s="18"/>
      <c r="H219" s="6"/>
      <c r="I219" s="6"/>
      <c r="J219" s="6"/>
      <c r="K219" s="18">
        <v>7</v>
      </c>
      <c r="L219" s="6">
        <v>3</v>
      </c>
      <c r="M219" s="6">
        <v>3</v>
      </c>
      <c r="N219" s="6">
        <f>(L219/M219)*100</f>
        <v>100</v>
      </c>
      <c r="O219" s="18"/>
      <c r="P219" s="6"/>
      <c r="Q219" s="6"/>
      <c r="R219" s="6"/>
      <c r="S219" s="18"/>
      <c r="T219" s="6"/>
      <c r="U219" s="6"/>
      <c r="V219" s="6"/>
      <c r="W219" s="18"/>
      <c r="X219" s="6"/>
      <c r="Y219" s="6"/>
      <c r="Z219" s="6"/>
      <c r="AA219" s="18"/>
      <c r="AB219" s="6"/>
      <c r="AC219" s="6"/>
      <c r="AD219" s="6"/>
      <c r="AE219" s="18"/>
      <c r="AF219" s="6"/>
      <c r="AG219" s="6"/>
      <c r="AH219" s="6"/>
    </row>
    <row r="220" spans="3:35" x14ac:dyDescent="0.3">
      <c r="C220" s="3" t="s">
        <v>26</v>
      </c>
      <c r="D220" s="3">
        <f>SUM(D213:D219)</f>
        <v>33</v>
      </c>
      <c r="E220" s="3">
        <f>SUM(E213:E219)</f>
        <v>37</v>
      </c>
      <c r="F220" s="3">
        <f>(D220/E220)*100</f>
        <v>89.189189189189193</v>
      </c>
      <c r="G220" s="3" t="s">
        <v>26</v>
      </c>
      <c r="H220" s="3">
        <f>SUM(H213:H219)</f>
        <v>26</v>
      </c>
      <c r="I220" s="3">
        <f>SUM(I213:I219)</f>
        <v>33</v>
      </c>
      <c r="J220" s="3">
        <f>(H220/I220)*100</f>
        <v>78.787878787878782</v>
      </c>
      <c r="K220" s="3" t="s">
        <v>26</v>
      </c>
      <c r="L220" s="3">
        <f>SUM(L213:L219)</f>
        <v>25</v>
      </c>
      <c r="M220" s="3">
        <f>SUM(M213:M219)</f>
        <v>35</v>
      </c>
      <c r="N220" s="3">
        <f>(L220/M220)*100</f>
        <v>71.428571428571431</v>
      </c>
      <c r="O220" s="3" t="s">
        <v>26</v>
      </c>
      <c r="P220" s="3">
        <f>SUM(P213:P219)</f>
        <v>30</v>
      </c>
      <c r="Q220" s="3">
        <f>SUM(Q213:Q219)</f>
        <v>37</v>
      </c>
      <c r="R220" s="3">
        <f>(P220/Q220)*100</f>
        <v>81.081081081081081</v>
      </c>
      <c r="S220" s="3" t="s">
        <v>26</v>
      </c>
      <c r="T220" s="3">
        <f>SUM(T213:T219)</f>
        <v>30</v>
      </c>
      <c r="U220" s="3">
        <f>SUM(U213:U219)</f>
        <v>40</v>
      </c>
      <c r="V220" s="3">
        <f>(T220/U220)*100</f>
        <v>75</v>
      </c>
      <c r="W220" s="3" t="s">
        <v>26</v>
      </c>
      <c r="X220" s="3">
        <f>SUM(X213:X219)</f>
        <v>19</v>
      </c>
      <c r="Y220" s="3">
        <f>SUM(Y213:Y219)</f>
        <v>22</v>
      </c>
      <c r="Z220" s="3">
        <f>(X220/Y220)*100</f>
        <v>86.36363636363636</v>
      </c>
      <c r="AA220" s="3" t="s">
        <v>26</v>
      </c>
      <c r="AB220" s="3">
        <f>SUM(AB213:AB219)</f>
        <v>19</v>
      </c>
      <c r="AC220" s="3">
        <f>SUM(AC213:AC219)</f>
        <v>26</v>
      </c>
      <c r="AD220" s="3">
        <f>(AB220/AC220)*100</f>
        <v>73.076923076923066</v>
      </c>
      <c r="AE220" s="3" t="s">
        <v>26</v>
      </c>
      <c r="AF220" s="3">
        <f>SUM(AF213:AF219)</f>
        <v>22</v>
      </c>
      <c r="AG220" s="3">
        <f>SUM(AG213:AG219)</f>
        <v>29</v>
      </c>
      <c r="AH220" s="3">
        <f>(AF220/AG220)*100</f>
        <v>75.862068965517238</v>
      </c>
      <c r="AI220" s="14"/>
    </row>
    <row r="221" spans="3:35" x14ac:dyDescent="0.3">
      <c r="C221" s="29"/>
      <c r="G221" s="29"/>
      <c r="K221" s="29"/>
      <c r="O221" s="29"/>
      <c r="S221" s="29"/>
      <c r="W221" s="29"/>
      <c r="AA221" s="29"/>
      <c r="AE221" s="29"/>
    </row>
    <row r="222" spans="3:35" x14ac:dyDescent="0.3">
      <c r="C222" s="29"/>
      <c r="G222" s="29"/>
      <c r="K222" s="29"/>
      <c r="O222" s="29"/>
      <c r="S222" s="29"/>
      <c r="W222" s="29"/>
      <c r="AA222" s="29"/>
      <c r="AE222" s="29"/>
    </row>
  </sheetData>
  <mergeCells count="61">
    <mergeCell ref="O169:R169"/>
    <mergeCell ref="S137:V137"/>
    <mergeCell ref="W154:Z154"/>
    <mergeCell ref="C137:F137"/>
    <mergeCell ref="G137:J137"/>
    <mergeCell ref="K137:N137"/>
    <mergeCell ref="O137:R137"/>
    <mergeCell ref="C134:Z134"/>
    <mergeCell ref="C151:Z151"/>
    <mergeCell ref="C167:T168"/>
    <mergeCell ref="C166:V166"/>
    <mergeCell ref="C179:X180"/>
    <mergeCell ref="S169:V169"/>
    <mergeCell ref="W169:Z169"/>
    <mergeCell ref="C169:F169"/>
    <mergeCell ref="G169:J169"/>
    <mergeCell ref="K169:N169"/>
    <mergeCell ref="W137:Z137"/>
    <mergeCell ref="C154:F154"/>
    <mergeCell ref="G154:J154"/>
    <mergeCell ref="K154:N154"/>
    <mergeCell ref="O154:R154"/>
    <mergeCell ref="S154:V154"/>
    <mergeCell ref="S211:V211"/>
    <mergeCell ref="C197:F197"/>
    <mergeCell ref="G197:J197"/>
    <mergeCell ref="K197:N197"/>
    <mergeCell ref="O197:R197"/>
    <mergeCell ref="C181:F181"/>
    <mergeCell ref="W211:Z211"/>
    <mergeCell ref="AA211:AD211"/>
    <mergeCell ref="AE211:AH211"/>
    <mergeCell ref="C135:X136"/>
    <mergeCell ref="C152:X153"/>
    <mergeCell ref="S197:V197"/>
    <mergeCell ref="C211:F211"/>
    <mergeCell ref="G211:J211"/>
    <mergeCell ref="K211:N211"/>
    <mergeCell ref="O211:R211"/>
    <mergeCell ref="C178:Z178"/>
    <mergeCell ref="C195:T196"/>
    <mergeCell ref="C194:V194"/>
    <mergeCell ref="C209:AF210"/>
    <mergeCell ref="C208:AH208"/>
    <mergeCell ref="G181:J181"/>
    <mergeCell ref="K181:N181"/>
    <mergeCell ref="O181:R181"/>
    <mergeCell ref="S181:V181"/>
    <mergeCell ref="W181:Z181"/>
    <mergeCell ref="AY101:BV101"/>
    <mergeCell ref="AY68:BI68"/>
    <mergeCell ref="C68:K68"/>
    <mergeCell ref="Z68:AJ68"/>
    <mergeCell ref="C101:X101"/>
    <mergeCell ref="Z101:AW101"/>
    <mergeCell ref="V35:AM35"/>
    <mergeCell ref="AQ35:BH35"/>
    <mergeCell ref="C35:R35"/>
    <mergeCell ref="C2:T2"/>
    <mergeCell ref="V2:AO2"/>
    <mergeCell ref="AQ2:BJ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08CE-5F66-4C5B-8167-3047B9E6DBA0}">
  <dimension ref="B1:CK311"/>
  <sheetViews>
    <sheetView workbookViewId="0">
      <selection activeCell="B2" sqref="B2"/>
    </sheetView>
  </sheetViews>
  <sheetFormatPr defaultRowHeight="16.5" x14ac:dyDescent="0.3"/>
  <cols>
    <col min="1" max="1" width="9" style="8"/>
    <col min="2" max="2" width="9" style="14"/>
    <col min="3" max="16384" width="9" style="8"/>
  </cols>
  <sheetData>
    <row r="1" spans="2:23" x14ac:dyDescent="0.3">
      <c r="H1"/>
      <c r="I1"/>
      <c r="W1" s="13"/>
    </row>
    <row r="2" spans="2:23" x14ac:dyDescent="0.3">
      <c r="B2" s="14" t="s">
        <v>248</v>
      </c>
      <c r="C2" s="56" t="s">
        <v>196</v>
      </c>
      <c r="D2" s="57"/>
      <c r="E2" s="57"/>
      <c r="F2" s="57"/>
      <c r="G2" s="58"/>
      <c r="H2"/>
      <c r="I2"/>
      <c r="L2" s="34" t="s">
        <v>196</v>
      </c>
      <c r="M2" s="34"/>
      <c r="N2" s="34"/>
      <c r="O2" s="34"/>
      <c r="P2" s="34"/>
      <c r="Q2" s="34"/>
      <c r="R2" s="34"/>
      <c r="W2" s="13"/>
    </row>
    <row r="3" spans="2:23" x14ac:dyDescent="0.3">
      <c r="C3" s="6"/>
      <c r="D3" s="19" t="s">
        <v>3</v>
      </c>
      <c r="E3" s="19" t="s">
        <v>4</v>
      </c>
      <c r="F3" s="19" t="s">
        <v>5</v>
      </c>
      <c r="G3" s="19" t="s">
        <v>65</v>
      </c>
      <c r="H3"/>
      <c r="I3"/>
      <c r="K3" s="13"/>
      <c r="L3" s="6"/>
      <c r="M3" s="19" t="s">
        <v>3</v>
      </c>
      <c r="N3" s="19" t="s">
        <v>4</v>
      </c>
      <c r="O3" s="19" t="s">
        <v>5</v>
      </c>
      <c r="P3" s="19" t="s">
        <v>65</v>
      </c>
      <c r="Q3" s="19" t="s">
        <v>7</v>
      </c>
      <c r="R3" s="19" t="s">
        <v>8</v>
      </c>
      <c r="V3" s="13"/>
      <c r="W3" s="13"/>
    </row>
    <row r="4" spans="2:23" x14ac:dyDescent="0.3">
      <c r="C4" s="30" t="s">
        <v>195</v>
      </c>
      <c r="D4" s="6">
        <v>152169.19099999999</v>
      </c>
      <c r="E4" s="6">
        <v>147754.68799999999</v>
      </c>
      <c r="F4" s="6">
        <v>160041.889</v>
      </c>
      <c r="G4" s="6">
        <v>137390.872</v>
      </c>
      <c r="H4"/>
      <c r="I4"/>
      <c r="L4" s="30" t="s">
        <v>195</v>
      </c>
      <c r="M4" s="6">
        <v>41581.258000000002</v>
      </c>
      <c r="N4" s="6">
        <v>38944.186999999998</v>
      </c>
      <c r="O4" s="6">
        <v>36887.400999999998</v>
      </c>
      <c r="P4" s="6">
        <v>40234.722999999998</v>
      </c>
      <c r="Q4" s="6">
        <v>35648.550999999999</v>
      </c>
      <c r="R4" s="6">
        <v>32016.037</v>
      </c>
      <c r="V4" s="13"/>
      <c r="W4" s="13"/>
    </row>
    <row r="5" spans="2:23" x14ac:dyDescent="0.3">
      <c r="C5" s="6" t="s">
        <v>193</v>
      </c>
      <c r="D5" s="6">
        <v>8988.8739999999998</v>
      </c>
      <c r="E5" s="6">
        <v>6013.8860000000004</v>
      </c>
      <c r="F5" s="6">
        <v>6368.8230000000003</v>
      </c>
      <c r="G5" s="6">
        <v>10010.894</v>
      </c>
      <c r="H5"/>
      <c r="I5"/>
      <c r="L5" s="6" t="s">
        <v>162</v>
      </c>
      <c r="M5" s="6">
        <v>42368.409</v>
      </c>
      <c r="N5" s="6">
        <v>29618.136999999999</v>
      </c>
      <c r="O5" s="6">
        <v>34719.692999999999</v>
      </c>
      <c r="P5" s="6">
        <v>35980.480000000003</v>
      </c>
      <c r="Q5" s="6">
        <v>36767.874000000003</v>
      </c>
      <c r="R5" s="6">
        <v>22909.065999999999</v>
      </c>
      <c r="V5" s="13"/>
      <c r="W5" s="13"/>
    </row>
    <row r="6" spans="2:23" x14ac:dyDescent="0.3">
      <c r="C6" s="6" t="s">
        <v>192</v>
      </c>
      <c r="D6" s="6">
        <v>13035.581</v>
      </c>
      <c r="E6" s="6">
        <v>7388.6220000000003</v>
      </c>
      <c r="F6" s="6">
        <v>7583.6019999999999</v>
      </c>
      <c r="G6" s="6">
        <v>6215.652</v>
      </c>
      <c r="H6"/>
      <c r="L6" s="6" t="s">
        <v>191</v>
      </c>
      <c r="M6" s="6">
        <v>18956.167000000001</v>
      </c>
      <c r="N6" s="6">
        <v>27188.835999999999</v>
      </c>
      <c r="O6" s="6">
        <v>18160.057000000001</v>
      </c>
      <c r="P6" s="6">
        <v>15108.459000000001</v>
      </c>
      <c r="Q6" s="6">
        <v>22526.217000000001</v>
      </c>
      <c r="R6" s="6">
        <v>21154.643</v>
      </c>
      <c r="V6" s="13"/>
      <c r="W6" s="13"/>
    </row>
    <row r="7" spans="2:23" x14ac:dyDescent="0.3">
      <c r="C7" s="6" t="s">
        <v>190</v>
      </c>
      <c r="D7" s="6">
        <v>45542.48</v>
      </c>
      <c r="E7" s="6">
        <v>57710.17</v>
      </c>
      <c r="F7" s="6">
        <v>52018.158000000003</v>
      </c>
      <c r="G7" s="6">
        <v>55784.158000000003</v>
      </c>
      <c r="H7"/>
      <c r="V7" s="13"/>
      <c r="W7" s="13"/>
    </row>
    <row r="8" spans="2:23" x14ac:dyDescent="0.3">
      <c r="C8" s="6" t="s">
        <v>189</v>
      </c>
      <c r="D8" s="6">
        <v>5559.2879999999996</v>
      </c>
      <c r="E8" s="6">
        <v>6768.652</v>
      </c>
      <c r="F8" s="6">
        <v>4265.2879999999996</v>
      </c>
      <c r="G8" s="6">
        <v>7812.8440000000001</v>
      </c>
      <c r="H8"/>
      <c r="J8"/>
      <c r="U8" s="13"/>
      <c r="V8" s="13"/>
      <c r="W8" s="13"/>
    </row>
    <row r="9" spans="2:23" x14ac:dyDescent="0.3">
      <c r="J9"/>
      <c r="K9" s="13"/>
      <c r="L9" s="13"/>
      <c r="V9" s="13"/>
      <c r="W9" s="13"/>
    </row>
    <row r="10" spans="2:23" x14ac:dyDescent="0.3">
      <c r="C10" s="83" t="s">
        <v>194</v>
      </c>
      <c r="D10" s="84"/>
      <c r="E10" s="84"/>
      <c r="F10" s="84"/>
      <c r="G10" s="84"/>
      <c r="H10" s="84"/>
      <c r="I10" s="85"/>
      <c r="J10"/>
      <c r="L10" s="50" t="s">
        <v>194</v>
      </c>
      <c r="M10" s="50"/>
      <c r="N10" s="50"/>
      <c r="O10" s="50"/>
      <c r="P10" s="50"/>
      <c r="Q10" s="50"/>
      <c r="R10" s="50"/>
      <c r="S10" s="50"/>
      <c r="T10" s="50"/>
      <c r="V10" s="13"/>
      <c r="W10" s="13"/>
    </row>
    <row r="11" spans="2:23" x14ac:dyDescent="0.3">
      <c r="C11" s="19"/>
      <c r="D11" s="19" t="s">
        <v>3</v>
      </c>
      <c r="E11" s="19" t="s">
        <v>4</v>
      </c>
      <c r="F11" s="19" t="s">
        <v>5</v>
      </c>
      <c r="G11" s="19" t="s">
        <v>65</v>
      </c>
      <c r="H11" s="11" t="s">
        <v>1</v>
      </c>
      <c r="I11" s="11" t="s">
        <v>2</v>
      </c>
      <c r="J11"/>
      <c r="L11" s="19"/>
      <c r="M11" s="19" t="s">
        <v>3</v>
      </c>
      <c r="N11" s="19" t="s">
        <v>4</v>
      </c>
      <c r="O11" s="19" t="s">
        <v>5</v>
      </c>
      <c r="P11" s="19" t="s">
        <v>65</v>
      </c>
      <c r="Q11" s="19" t="s">
        <v>7</v>
      </c>
      <c r="R11" s="19" t="s">
        <v>8</v>
      </c>
      <c r="S11" s="11" t="s">
        <v>1</v>
      </c>
      <c r="T11" s="11" t="s">
        <v>2</v>
      </c>
      <c r="V11" s="13"/>
      <c r="W11" s="13"/>
    </row>
    <row r="12" spans="2:23" x14ac:dyDescent="0.3">
      <c r="C12" s="19" t="s">
        <v>193</v>
      </c>
      <c r="D12" s="19">
        <f t="shared" ref="D12:G15" si="0">D5/D$4</f>
        <v>5.9071576453343967E-2</v>
      </c>
      <c r="E12" s="19">
        <f t="shared" si="0"/>
        <v>4.0701828695953124E-2</v>
      </c>
      <c r="F12" s="19">
        <f t="shared" si="0"/>
        <v>3.9794725242214557E-2</v>
      </c>
      <c r="G12" s="19">
        <f t="shared" si="0"/>
        <v>7.2864331190794107E-2</v>
      </c>
      <c r="H12" s="19">
        <f>AVERAGE(D12:G12)</f>
        <v>5.3108115395576437E-2</v>
      </c>
      <c r="I12" s="19">
        <f>STDEV(D12:G12)/SQRT(4)</f>
        <v>7.9426760676298575E-3</v>
      </c>
      <c r="L12" s="19" t="s">
        <v>162</v>
      </c>
      <c r="M12" s="19">
        <f t="shared" ref="M12:R13" si="1">M5/M$4</f>
        <v>1.0189304277422293</v>
      </c>
      <c r="N12" s="19">
        <f t="shared" si="1"/>
        <v>0.76052780354613647</v>
      </c>
      <c r="O12" s="19">
        <f t="shared" si="1"/>
        <v>0.94123446105622899</v>
      </c>
      <c r="P12" s="19">
        <f t="shared" si="1"/>
        <v>0.89426438949262821</v>
      </c>
      <c r="Q12" s="19">
        <f t="shared" si="1"/>
        <v>1.0313988358180395</v>
      </c>
      <c r="R12" s="19">
        <f t="shared" si="1"/>
        <v>0.71554971029050218</v>
      </c>
      <c r="S12" s="19">
        <f>AVERAGE(M12:R12)</f>
        <v>0.89365093799096063</v>
      </c>
      <c r="T12" s="19">
        <f>STDEV(M12:R12)/SQRT(6)</f>
        <v>5.36581208923659E-2</v>
      </c>
      <c r="V12" s="13"/>
      <c r="W12" s="13"/>
    </row>
    <row r="13" spans="2:23" x14ac:dyDescent="0.3">
      <c r="C13" s="19" t="s">
        <v>192</v>
      </c>
      <c r="D13" s="19">
        <f t="shared" si="0"/>
        <v>8.5665047663951902E-2</v>
      </c>
      <c r="E13" s="19">
        <f t="shared" si="0"/>
        <v>5.000600725440265E-2</v>
      </c>
      <c r="F13" s="19">
        <f t="shared" si="0"/>
        <v>4.7385106782887321E-2</v>
      </c>
      <c r="G13" s="19">
        <f t="shared" si="0"/>
        <v>4.524064742816393E-2</v>
      </c>
      <c r="H13" s="19">
        <f>AVERAGE(D13:G13)</f>
        <v>5.7074202282351452E-2</v>
      </c>
      <c r="I13" s="19">
        <f>STDEV(D13:G13)/SQRT(4)</f>
        <v>9.579959171244351E-3</v>
      </c>
      <c r="L13" s="19" t="s">
        <v>191</v>
      </c>
      <c r="M13" s="19">
        <f t="shared" si="1"/>
        <v>0.45588247955364891</v>
      </c>
      <c r="N13" s="19">
        <f t="shared" si="1"/>
        <v>0.69814876351122701</v>
      </c>
      <c r="O13" s="19">
        <f t="shared" si="1"/>
        <v>0.49231055882738939</v>
      </c>
      <c r="P13" s="19">
        <f t="shared" si="1"/>
        <v>0.37550796609187548</v>
      </c>
      <c r="Q13" s="19">
        <f t="shared" si="1"/>
        <v>0.63189712816097354</v>
      </c>
      <c r="R13" s="19">
        <f t="shared" si="1"/>
        <v>0.66075145402911672</v>
      </c>
      <c r="S13" s="19">
        <f>AVERAGE(M13:R13)</f>
        <v>0.55241639169570522</v>
      </c>
      <c r="T13" s="19">
        <f>STDEV(M13:R13)/SQRT(6)</f>
        <v>5.2763527738610289E-2</v>
      </c>
      <c r="V13" s="13"/>
      <c r="W13" s="13"/>
    </row>
    <row r="14" spans="2:23" x14ac:dyDescent="0.3">
      <c r="C14" s="19" t="s">
        <v>190</v>
      </c>
      <c r="D14" s="19">
        <f t="shared" si="0"/>
        <v>0.29928844137707222</v>
      </c>
      <c r="E14" s="19">
        <f t="shared" si="0"/>
        <v>0.39058097432414463</v>
      </c>
      <c r="F14" s="19">
        <f t="shared" si="0"/>
        <v>0.32502839303527592</v>
      </c>
      <c r="G14" s="19">
        <f t="shared" si="0"/>
        <v>0.40602521250465606</v>
      </c>
      <c r="H14" s="19">
        <f>AVERAGE(D14:G14)</f>
        <v>0.35523075531028725</v>
      </c>
      <c r="I14" s="19">
        <f>STDEV(D14:G14)/SQRT(4)</f>
        <v>2.5611585986931053E-2</v>
      </c>
      <c r="V14" s="13"/>
      <c r="W14" s="13"/>
    </row>
    <row r="15" spans="2:23" x14ac:dyDescent="0.3">
      <c r="C15" s="19" t="s">
        <v>189</v>
      </c>
      <c r="D15" s="19">
        <f t="shared" si="0"/>
        <v>3.653359765841168E-2</v>
      </c>
      <c r="E15" s="19">
        <f t="shared" si="0"/>
        <v>4.5810065938483115E-2</v>
      </c>
      <c r="F15" s="19">
        <f t="shared" si="0"/>
        <v>2.6651072582628662E-2</v>
      </c>
      <c r="G15" s="19">
        <f t="shared" si="0"/>
        <v>5.6865815656224963E-2</v>
      </c>
      <c r="H15" s="19">
        <f>AVERAGE(D15:G15)</f>
        <v>4.1465137958937109E-2</v>
      </c>
      <c r="I15" s="19">
        <f>STDEV(D15:G15)/SQRT(4)</f>
        <v>6.45391286606058E-3</v>
      </c>
      <c r="L15" s="13"/>
      <c r="V15" s="13"/>
      <c r="W15" s="13"/>
    </row>
    <row r="16" spans="2:23" x14ac:dyDescent="0.3">
      <c r="L16" s="13"/>
      <c r="V16" s="13"/>
      <c r="W16" s="13"/>
    </row>
    <row r="17" spans="2:26" x14ac:dyDescent="0.3">
      <c r="B17" s="14" t="s">
        <v>249</v>
      </c>
      <c r="C17" s="31" t="s">
        <v>198</v>
      </c>
    </row>
    <row r="19" spans="2:26" x14ac:dyDescent="0.3">
      <c r="C19" s="34" t="s">
        <v>138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2:26" x14ac:dyDescent="0.3">
      <c r="C20" s="6"/>
      <c r="D20" s="6" t="s">
        <v>3</v>
      </c>
      <c r="E20" s="6" t="s">
        <v>4</v>
      </c>
      <c r="F20" s="6" t="s">
        <v>128</v>
      </c>
      <c r="G20" s="6" t="s">
        <v>65</v>
      </c>
      <c r="H20" s="6" t="s">
        <v>7</v>
      </c>
      <c r="I20" s="6" t="s">
        <v>8</v>
      </c>
      <c r="J20" s="6" t="s">
        <v>9</v>
      </c>
      <c r="K20" s="6" t="s">
        <v>10</v>
      </c>
      <c r="L20" s="6" t="s">
        <v>11</v>
      </c>
      <c r="M20" s="6" t="s">
        <v>12</v>
      </c>
      <c r="N20" s="6" t="s">
        <v>50</v>
      </c>
      <c r="O20" s="6" t="s">
        <v>66</v>
      </c>
      <c r="P20" s="6" t="s">
        <v>67</v>
      </c>
      <c r="Q20" s="6" t="s">
        <v>68</v>
      </c>
      <c r="R20" s="6" t="s">
        <v>69</v>
      </c>
      <c r="S20" s="6" t="s">
        <v>70</v>
      </c>
      <c r="T20" s="6" t="s">
        <v>71</v>
      </c>
      <c r="U20" s="6" t="s">
        <v>72</v>
      </c>
      <c r="V20" s="6" t="s">
        <v>73</v>
      </c>
      <c r="W20" s="6" t="s">
        <v>74</v>
      </c>
      <c r="X20" s="6" t="s">
        <v>75</v>
      </c>
      <c r="Y20" s="3" t="s">
        <v>1</v>
      </c>
      <c r="Z20" s="3" t="s">
        <v>2</v>
      </c>
    </row>
    <row r="21" spans="2:26" x14ac:dyDescent="0.3">
      <c r="C21" s="6" t="s">
        <v>151</v>
      </c>
      <c r="D21" s="6">
        <v>44.74</v>
      </c>
      <c r="E21" s="6">
        <v>43.740499999999997</v>
      </c>
      <c r="F21" s="6">
        <v>60.253666666666675</v>
      </c>
      <c r="G21" s="6">
        <v>30.594999999999999</v>
      </c>
      <c r="H21" s="6">
        <v>31.918499999999998</v>
      </c>
      <c r="I21" s="6">
        <v>15.484999999999999</v>
      </c>
      <c r="J21" s="6">
        <v>20.8445</v>
      </c>
      <c r="K21" s="6">
        <v>36.935499999999998</v>
      </c>
      <c r="L21" s="6">
        <v>219.02850000000001</v>
      </c>
      <c r="M21" s="6">
        <v>107.4045</v>
      </c>
      <c r="N21" s="6">
        <v>10.826499999999999</v>
      </c>
      <c r="O21" s="6">
        <v>12.379999999999999</v>
      </c>
      <c r="P21" s="6">
        <v>234.67849999999999</v>
      </c>
      <c r="Q21" s="6">
        <v>381.36350000000004</v>
      </c>
      <c r="R21" s="6">
        <v>45.132000000000005</v>
      </c>
      <c r="S21" s="6">
        <v>240.63400000000001</v>
      </c>
      <c r="T21" s="6">
        <v>33.18</v>
      </c>
      <c r="U21" s="6">
        <v>62.3095</v>
      </c>
      <c r="V21" s="6">
        <v>9.8460000000000001</v>
      </c>
      <c r="W21" s="6">
        <v>117.32249999999999</v>
      </c>
      <c r="X21" s="6">
        <v>36.6295</v>
      </c>
      <c r="Y21" s="6">
        <f>AVERAGE(D21:X21)</f>
        <v>85.487984126984131</v>
      </c>
      <c r="Z21" s="6">
        <f>STDEV(D21:X21)/SQRT(21)</f>
        <v>21.739074841212524</v>
      </c>
    </row>
    <row r="22" spans="2:26" x14ac:dyDescent="0.3">
      <c r="C22" s="6" t="s">
        <v>197</v>
      </c>
      <c r="D22" s="6">
        <v>104.01333333333334</v>
      </c>
      <c r="E22" s="6">
        <v>24.393000000000001</v>
      </c>
      <c r="F22" s="6">
        <v>135.2585</v>
      </c>
      <c r="G22" s="6">
        <v>21.806000000000001</v>
      </c>
      <c r="H22" s="6">
        <v>42.920999999999999</v>
      </c>
      <c r="I22" s="6">
        <v>122.06</v>
      </c>
      <c r="J22" s="6">
        <v>25.948999999999998</v>
      </c>
      <c r="K22" s="6">
        <v>201.59899999999999</v>
      </c>
      <c r="L22" s="6">
        <v>666.34349999999995</v>
      </c>
      <c r="M22" s="6">
        <v>93.156000000000006</v>
      </c>
      <c r="N22" s="6">
        <v>109.22666666666667</v>
      </c>
      <c r="O22" s="6">
        <v>179.99250000000001</v>
      </c>
      <c r="P22" s="6">
        <v>911.83600000000001</v>
      </c>
      <c r="Q22" s="6">
        <v>200.6155</v>
      </c>
      <c r="R22" s="6">
        <v>203.71699999999998</v>
      </c>
      <c r="S22" s="6">
        <v>495.83850000000001</v>
      </c>
      <c r="T22" s="6">
        <v>211.59649999999999</v>
      </c>
      <c r="U22" s="6">
        <v>179.55349999999999</v>
      </c>
      <c r="V22" s="6">
        <v>206.74299999999999</v>
      </c>
      <c r="W22" s="6"/>
      <c r="X22" s="6"/>
      <c r="Y22" s="6">
        <f>AVERAGE(D22:V22)</f>
        <v>217.71676315789477</v>
      </c>
      <c r="Z22" s="6">
        <f>STDEV(D22:V22)/SQRT(19)</f>
        <v>53.076462103108987</v>
      </c>
    </row>
    <row r="23" spans="2:26" x14ac:dyDescent="0.3">
      <c r="C23" s="6" t="s">
        <v>150</v>
      </c>
      <c r="D23" s="6">
        <v>147.87299999999999</v>
      </c>
      <c r="E23" s="6">
        <v>217.71749999999997</v>
      </c>
      <c r="F23" s="6">
        <v>559.53449999999998</v>
      </c>
      <c r="G23" s="6">
        <v>189.29300000000001</v>
      </c>
      <c r="H23" s="6">
        <v>102.97800000000001</v>
      </c>
      <c r="I23" s="6">
        <v>86.526499999999999</v>
      </c>
      <c r="J23" s="6">
        <v>90.634999999999991</v>
      </c>
      <c r="K23" s="6">
        <v>123.07550000000001</v>
      </c>
      <c r="L23" s="6">
        <v>256.10399999999998</v>
      </c>
      <c r="M23" s="6">
        <v>184.70750000000001</v>
      </c>
      <c r="N23" s="6">
        <v>296.20699999999999</v>
      </c>
      <c r="O23" s="6">
        <v>324.86250000000001</v>
      </c>
      <c r="P23" s="6">
        <v>150.39249999999998</v>
      </c>
      <c r="Q23" s="6"/>
      <c r="R23" s="6"/>
      <c r="S23" s="6"/>
      <c r="T23" s="6"/>
      <c r="U23" s="6"/>
      <c r="V23" s="6"/>
      <c r="W23" s="6"/>
      <c r="X23" s="6"/>
      <c r="Y23" s="6">
        <f>AVERAGE(D23:P23)</f>
        <v>209.99280769230771</v>
      </c>
      <c r="Z23" s="6">
        <f>STDEV(D23:P23)/SQRT(13)</f>
        <v>35.981578227995591</v>
      </c>
    </row>
    <row r="24" spans="2:26" x14ac:dyDescent="0.3">
      <c r="C24" s="6" t="s">
        <v>149</v>
      </c>
      <c r="D24" s="6">
        <v>284.67250000000001</v>
      </c>
      <c r="E24" s="6">
        <v>143.358</v>
      </c>
      <c r="F24" s="6">
        <v>43.969000000000001</v>
      </c>
      <c r="G24" s="6">
        <v>336.2645</v>
      </c>
      <c r="H24" s="6">
        <v>145.13999999999999</v>
      </c>
      <c r="I24" s="6">
        <v>50.042500000000004</v>
      </c>
      <c r="J24" s="6">
        <v>743.95749999999998</v>
      </c>
      <c r="K24" s="6">
        <v>50.993499999999997</v>
      </c>
      <c r="L24" s="6">
        <v>29.637999999999998</v>
      </c>
      <c r="M24" s="6">
        <v>147.2895</v>
      </c>
      <c r="N24" s="6">
        <v>147.39850000000001</v>
      </c>
      <c r="O24" s="6">
        <v>51.0505</v>
      </c>
      <c r="P24" s="6">
        <v>328.35249999999996</v>
      </c>
      <c r="Q24" s="6">
        <v>407.84699999999998</v>
      </c>
      <c r="R24" s="6">
        <v>121.47200000000001</v>
      </c>
      <c r="S24" s="6"/>
      <c r="T24" s="6"/>
      <c r="U24" s="6"/>
      <c r="V24" s="6"/>
      <c r="W24" s="6"/>
      <c r="X24" s="6"/>
      <c r="Y24" s="6">
        <f>AVERAGE(D24:R24)</f>
        <v>202.09636666666668</v>
      </c>
      <c r="Z24" s="6">
        <f>STDEV(D24:R24)/SQRT(15)</f>
        <v>49.733142631172413</v>
      </c>
    </row>
    <row r="26" spans="2:26" x14ac:dyDescent="0.3">
      <c r="C26" s="34" t="s">
        <v>144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2:26" x14ac:dyDescent="0.3">
      <c r="C27" s="6"/>
      <c r="D27" s="6" t="s">
        <v>3</v>
      </c>
      <c r="E27" s="6" t="s">
        <v>4</v>
      </c>
      <c r="F27" s="6" t="s">
        <v>128</v>
      </c>
      <c r="G27" s="6" t="s">
        <v>65</v>
      </c>
      <c r="H27" s="6" t="s">
        <v>7</v>
      </c>
      <c r="I27" s="6" t="s">
        <v>8</v>
      </c>
      <c r="J27" s="6" t="s">
        <v>9</v>
      </c>
      <c r="K27" s="6" t="s">
        <v>10</v>
      </c>
      <c r="L27" s="6" t="s">
        <v>11</v>
      </c>
      <c r="M27" s="6" t="s">
        <v>12</v>
      </c>
      <c r="N27" s="6" t="s">
        <v>50</v>
      </c>
      <c r="O27" s="6" t="s">
        <v>66</v>
      </c>
      <c r="P27" s="6" t="s">
        <v>67</v>
      </c>
      <c r="Q27" s="6" t="s">
        <v>68</v>
      </c>
      <c r="R27" s="6" t="s">
        <v>69</v>
      </c>
      <c r="S27" s="6" t="s">
        <v>70</v>
      </c>
      <c r="T27" s="6" t="s">
        <v>71</v>
      </c>
      <c r="U27" s="6" t="s">
        <v>72</v>
      </c>
      <c r="V27" s="6" t="s">
        <v>73</v>
      </c>
      <c r="W27" s="6" t="s">
        <v>74</v>
      </c>
      <c r="X27" s="6" t="s">
        <v>75</v>
      </c>
      <c r="Y27" s="3" t="s">
        <v>1</v>
      </c>
      <c r="Z27" s="3" t="s">
        <v>2</v>
      </c>
    </row>
    <row r="28" spans="2:26" x14ac:dyDescent="0.3">
      <c r="C28" s="6" t="s">
        <v>151</v>
      </c>
      <c r="D28" s="6">
        <v>37.81966666666667</v>
      </c>
      <c r="E28" s="6">
        <v>30.304666666666666</v>
      </c>
      <c r="F28" s="6">
        <v>33.399666666666668</v>
      </c>
      <c r="G28" s="6">
        <v>30.666666666666668</v>
      </c>
      <c r="H28" s="6">
        <v>26.317666666666668</v>
      </c>
      <c r="I28" s="6">
        <v>9.3729999999999993</v>
      </c>
      <c r="J28" s="6">
        <v>28.603333333333335</v>
      </c>
      <c r="K28" s="6">
        <v>24.011333333333329</v>
      </c>
      <c r="L28" s="6">
        <v>87.641999999999996</v>
      </c>
      <c r="M28" s="6">
        <v>46.914666666666669</v>
      </c>
      <c r="N28" s="6">
        <v>13.634</v>
      </c>
      <c r="O28" s="6">
        <v>29.83666666666667</v>
      </c>
      <c r="P28" s="6">
        <v>128.79266666666663</v>
      </c>
      <c r="Q28" s="6">
        <v>246.63400000000001</v>
      </c>
      <c r="R28" s="6">
        <v>32.970666666666666</v>
      </c>
      <c r="S28" s="6">
        <v>176.02233333333334</v>
      </c>
      <c r="T28" s="6">
        <v>46.245000000000005</v>
      </c>
      <c r="U28" s="6">
        <v>42.216999999999999</v>
      </c>
      <c r="V28" s="6">
        <v>15.606</v>
      </c>
      <c r="W28" s="6">
        <v>94.12266666666666</v>
      </c>
      <c r="X28" s="6">
        <v>79.352666666666664</v>
      </c>
      <c r="Y28" s="6">
        <f>AVERAGE(D28:X28)</f>
        <v>60.023158730158741</v>
      </c>
      <c r="Z28" s="6">
        <f>STDEV(D28:X28)/SQRT(21)</f>
        <v>12.973126918385528</v>
      </c>
    </row>
    <row r="29" spans="2:26" x14ac:dyDescent="0.3">
      <c r="C29" s="6" t="s">
        <v>197</v>
      </c>
      <c r="D29" s="6">
        <v>11.688000000000001</v>
      </c>
      <c r="E29" s="6">
        <v>10.61</v>
      </c>
      <c r="F29" s="6">
        <v>21.478000000000002</v>
      </c>
      <c r="G29" s="6">
        <v>8.2823333333333338</v>
      </c>
      <c r="H29" s="6">
        <v>8.516</v>
      </c>
      <c r="I29" s="6">
        <v>8.5830000000000002</v>
      </c>
      <c r="J29" s="6">
        <v>17.937999999999999</v>
      </c>
      <c r="K29" s="6">
        <v>44.903999999999996</v>
      </c>
      <c r="L29" s="6">
        <v>40.513666666666673</v>
      </c>
      <c r="M29" s="6">
        <v>11.960999999999999</v>
      </c>
      <c r="N29" s="6">
        <v>13.061666666666667</v>
      </c>
      <c r="O29" s="6">
        <v>39.466333333333331</v>
      </c>
      <c r="P29" s="6">
        <v>136.92733333333334</v>
      </c>
      <c r="Q29" s="6">
        <v>25.369333333333334</v>
      </c>
      <c r="R29" s="6">
        <v>18.826999999999998</v>
      </c>
      <c r="S29" s="6">
        <v>61.601666666666667</v>
      </c>
      <c r="T29" s="6">
        <v>25.420666666666666</v>
      </c>
      <c r="U29" s="6">
        <v>24.924333333333333</v>
      </c>
      <c r="V29" s="6">
        <v>29.164666666666665</v>
      </c>
      <c r="W29" s="6"/>
      <c r="X29" s="6"/>
      <c r="Y29" s="6">
        <f>AVERAGE(D29:V29)</f>
        <v>29.433526315789472</v>
      </c>
      <c r="Z29" s="6">
        <f>STDEV(D29:V29)/SQRT(19)</f>
        <v>6.834648558319202</v>
      </c>
    </row>
    <row r="30" spans="2:26" x14ac:dyDescent="0.3">
      <c r="C30" s="6" t="s">
        <v>150</v>
      </c>
      <c r="D30" s="6">
        <v>18.126333333333331</v>
      </c>
      <c r="E30" s="6">
        <v>20.982333333333333</v>
      </c>
      <c r="F30" s="6">
        <v>61.629666666666672</v>
      </c>
      <c r="G30" s="6">
        <v>22.371333333333336</v>
      </c>
      <c r="H30" s="6">
        <v>20.489333333333335</v>
      </c>
      <c r="I30" s="6">
        <v>15.257</v>
      </c>
      <c r="J30" s="6">
        <v>16.886333333333333</v>
      </c>
      <c r="K30" s="6">
        <v>13.566666666666668</v>
      </c>
      <c r="L30" s="6">
        <v>33.743333333333332</v>
      </c>
      <c r="M30" s="6">
        <v>33.281666666666666</v>
      </c>
      <c r="N30" s="6">
        <v>103.233</v>
      </c>
      <c r="O30" s="6">
        <v>37.582666666666668</v>
      </c>
      <c r="P30" s="6">
        <v>13.882666666666667</v>
      </c>
      <c r="Q30" s="6"/>
      <c r="R30" s="6"/>
      <c r="S30" s="6"/>
      <c r="T30" s="6"/>
      <c r="U30" s="6"/>
      <c r="V30" s="6"/>
      <c r="W30" s="6"/>
      <c r="X30" s="6"/>
      <c r="Y30" s="6">
        <f>AVERAGE(D30:P30)</f>
        <v>31.617871794871803</v>
      </c>
      <c r="Z30" s="6">
        <f>STDEV(D30:P30)/SQRT(13)</f>
        <v>7.0264418113176292</v>
      </c>
    </row>
    <row r="31" spans="2:26" x14ac:dyDescent="0.3">
      <c r="C31" s="6" t="s">
        <v>149</v>
      </c>
      <c r="D31" s="6">
        <v>48.997000000000007</v>
      </c>
      <c r="E31" s="6">
        <v>29.718333333333334</v>
      </c>
      <c r="F31" s="6">
        <v>8.09</v>
      </c>
      <c r="G31" s="6">
        <v>68.274999999999991</v>
      </c>
      <c r="H31" s="6">
        <v>18.684999999999999</v>
      </c>
      <c r="I31" s="6">
        <v>17.133333333333333</v>
      </c>
      <c r="J31" s="6">
        <v>170.501</v>
      </c>
      <c r="K31" s="6">
        <v>17.328666666666667</v>
      </c>
      <c r="L31" s="6">
        <v>5.4390000000000001</v>
      </c>
      <c r="M31" s="6">
        <v>67.144666666666666</v>
      </c>
      <c r="N31" s="6">
        <v>31.502333333333336</v>
      </c>
      <c r="O31" s="6">
        <v>5.7263333333333328</v>
      </c>
      <c r="P31" s="6">
        <v>60.922333333333334</v>
      </c>
      <c r="Q31" s="6">
        <v>155.297</v>
      </c>
      <c r="R31" s="6">
        <v>50.833333333333336</v>
      </c>
      <c r="S31" s="6"/>
      <c r="T31" s="6"/>
      <c r="U31" s="6"/>
      <c r="V31" s="6"/>
      <c r="W31" s="6"/>
      <c r="X31" s="6"/>
      <c r="Y31" s="6">
        <f>AVERAGE(D31:R31)</f>
        <v>50.372888888888902</v>
      </c>
      <c r="Z31" s="6">
        <f>STDEV(D31:R31)/SQRT(15)</f>
        <v>13.081946418033644</v>
      </c>
    </row>
    <row r="33" spans="2:87" ht="18" x14ac:dyDescent="0.3">
      <c r="C33" s="34" t="s">
        <v>136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2:87" x14ac:dyDescent="0.3">
      <c r="C34" s="6"/>
      <c r="D34" s="6" t="s">
        <v>3</v>
      </c>
      <c r="E34" s="6" t="s">
        <v>4</v>
      </c>
      <c r="F34" s="6" t="s">
        <v>128</v>
      </c>
      <c r="G34" s="6" t="s">
        <v>65</v>
      </c>
      <c r="H34" s="6" t="s">
        <v>7</v>
      </c>
      <c r="I34" s="6" t="s">
        <v>8</v>
      </c>
      <c r="J34" s="6" t="s">
        <v>9</v>
      </c>
      <c r="K34" s="6" t="s">
        <v>10</v>
      </c>
      <c r="L34" s="6" t="s">
        <v>11</v>
      </c>
      <c r="M34" s="6" t="s">
        <v>12</v>
      </c>
      <c r="N34" s="6" t="s">
        <v>50</v>
      </c>
      <c r="O34" s="6" t="s">
        <v>66</v>
      </c>
      <c r="P34" s="6" t="s">
        <v>67</v>
      </c>
      <c r="Q34" s="6" t="s">
        <v>68</v>
      </c>
      <c r="R34" s="6" t="s">
        <v>69</v>
      </c>
      <c r="S34" s="6" t="s">
        <v>70</v>
      </c>
      <c r="T34" s="6" t="s">
        <v>71</v>
      </c>
      <c r="U34" s="6" t="s">
        <v>72</v>
      </c>
      <c r="V34" s="6" t="s">
        <v>73</v>
      </c>
      <c r="W34" s="6" t="s">
        <v>74</v>
      </c>
      <c r="X34" s="6" t="s">
        <v>75</v>
      </c>
      <c r="Y34" s="3" t="s">
        <v>1</v>
      </c>
      <c r="Z34" s="3" t="s">
        <v>2</v>
      </c>
    </row>
    <row r="35" spans="2:87" x14ac:dyDescent="0.3">
      <c r="C35" s="6" t="s">
        <v>151</v>
      </c>
      <c r="D35" s="6">
        <f>D28/D21</f>
        <v>0.84532111458798986</v>
      </c>
      <c r="E35" s="6">
        <f>E28/E21</f>
        <v>0.69282853800634803</v>
      </c>
      <c r="F35" s="6">
        <f>F28/F21</f>
        <v>0.55431757956638872</v>
      </c>
      <c r="G35" s="6">
        <f>G28/G21</f>
        <v>1.0023424306803945</v>
      </c>
      <c r="H35" s="6">
        <f>H28/H21</f>
        <v>0.82452705066549714</v>
      </c>
      <c r="I35" s="6">
        <f>I28/I21</f>
        <v>0.60529544720697448</v>
      </c>
      <c r="J35" s="6">
        <f>J28/J21</f>
        <v>1.3722244876746066</v>
      </c>
      <c r="K35" s="6">
        <f>K28/K21</f>
        <v>0.65008821684648455</v>
      </c>
      <c r="L35" s="6">
        <f>L28/L21</f>
        <v>0.40013970784623915</v>
      </c>
      <c r="M35" s="6">
        <f>M28/M21</f>
        <v>0.43680354795810855</v>
      </c>
      <c r="N35" s="6">
        <f>N28/N21</f>
        <v>1.2593174156006097</v>
      </c>
      <c r="O35" s="6">
        <f>O28/O21</f>
        <v>2.4100700053850299</v>
      </c>
      <c r="P35" s="6">
        <f>P28/P21</f>
        <v>0.5488047122623787</v>
      </c>
      <c r="Q35" s="6">
        <f>Q28/Q21</f>
        <v>0.64671632182943561</v>
      </c>
      <c r="R35" s="6">
        <f>R28/R21</f>
        <v>0.73053856834766162</v>
      </c>
      <c r="S35" s="6">
        <f>S28/S21</f>
        <v>0.73149402550484688</v>
      </c>
      <c r="T35" s="6">
        <f>T28/T21</f>
        <v>1.3937613019891502</v>
      </c>
      <c r="U35" s="6">
        <f>U28/U21</f>
        <v>0.67753713318193853</v>
      </c>
      <c r="V35" s="6">
        <f>V28/V21</f>
        <v>1.5850091407678244</v>
      </c>
      <c r="W35" s="6">
        <f>W28/W21</f>
        <v>0.80225589010348963</v>
      </c>
      <c r="X35" s="6">
        <f>X28/X21</f>
        <v>2.1663595371672195</v>
      </c>
      <c r="Y35" s="6">
        <f>AVERAGE(D35:X35)</f>
        <v>0.96836915110374377</v>
      </c>
      <c r="Z35" s="6">
        <f>STDEV(D35:X35)/SQRT(21)</f>
        <v>0.11902280191129927</v>
      </c>
    </row>
    <row r="36" spans="2:87" x14ac:dyDescent="0.3">
      <c r="C36" s="6" t="s">
        <v>197</v>
      </c>
      <c r="D36" s="6">
        <f>D29/D22</f>
        <v>0.11237020894757083</v>
      </c>
      <c r="E36" s="6">
        <f>E29/E22</f>
        <v>0.43496084942401503</v>
      </c>
      <c r="F36" s="6">
        <f>F29/F22</f>
        <v>0.15879223856541363</v>
      </c>
      <c r="G36" s="6">
        <f>G29/G22</f>
        <v>0.37981901005839369</v>
      </c>
      <c r="H36" s="6">
        <f>H29/H22</f>
        <v>0.19841103422567041</v>
      </c>
      <c r="I36" s="6">
        <f>I29/I22</f>
        <v>7.0317876454202857E-2</v>
      </c>
      <c r="J36" s="6">
        <f>J29/J22</f>
        <v>0.69127904736213341</v>
      </c>
      <c r="K36" s="6">
        <f>K29/K22</f>
        <v>0.22273920009523857</v>
      </c>
      <c r="L36" s="6">
        <f>L29/L22</f>
        <v>6.0799972786808418E-2</v>
      </c>
      <c r="M36" s="6">
        <f>M29/M22</f>
        <v>0.12839752672935717</v>
      </c>
      <c r="N36" s="6">
        <f>N29/N22</f>
        <v>0.1195831298828125</v>
      </c>
      <c r="O36" s="6">
        <f>O29/O22</f>
        <v>0.21926654351338712</v>
      </c>
      <c r="P36" s="6">
        <f>P29/P22</f>
        <v>0.1501666235302547</v>
      </c>
      <c r="Q36" s="6">
        <f>Q29/Q22</f>
        <v>0.12645749372971349</v>
      </c>
      <c r="R36" s="6">
        <f>R29/R22</f>
        <v>9.2417422208259492E-2</v>
      </c>
      <c r="S36" s="6">
        <f>S29/S22</f>
        <v>0.12423736088800419</v>
      </c>
      <c r="T36" s="6">
        <f>T29/T22</f>
        <v>0.1201374628912419</v>
      </c>
      <c r="U36" s="6">
        <f>U29/U22</f>
        <v>0.13881285150851047</v>
      </c>
      <c r="V36" s="6">
        <f>V29/V22</f>
        <v>0.14106725096698156</v>
      </c>
      <c r="W36" s="6"/>
      <c r="X36" s="6"/>
      <c r="Y36" s="6">
        <f>AVERAGE(D36:V36)</f>
        <v>0.1942122686193668</v>
      </c>
      <c r="Z36" s="6">
        <f>STDEV(D36:V36)/SQRT(19)</f>
        <v>3.5256647967042941E-2</v>
      </c>
    </row>
    <row r="37" spans="2:87" x14ac:dyDescent="0.3">
      <c r="C37" s="6" t="s">
        <v>150</v>
      </c>
      <c r="D37" s="6">
        <f>D30/D23</f>
        <v>0.12258041247106187</v>
      </c>
      <c r="E37" s="6">
        <f>E30/E23</f>
        <v>9.6374123960330862E-2</v>
      </c>
      <c r="F37" s="6">
        <f>F30/F23</f>
        <v>0.1101445338342259</v>
      </c>
      <c r="G37" s="6">
        <f>G30/G23</f>
        <v>0.1181836271459237</v>
      </c>
      <c r="H37" s="6">
        <f>H30/H23</f>
        <v>0.19896806437620981</v>
      </c>
      <c r="I37" s="6">
        <f>I30/I23</f>
        <v>0.17632748348771762</v>
      </c>
      <c r="J37" s="6">
        <f>J30/J23</f>
        <v>0.18631139552417206</v>
      </c>
      <c r="K37" s="6">
        <f>K30/K23</f>
        <v>0.11023044120614311</v>
      </c>
      <c r="L37" s="6">
        <f>L30/L23</f>
        <v>0.13175636980809879</v>
      </c>
      <c r="M37" s="6">
        <f>M30/M23</f>
        <v>0.18018578924335321</v>
      </c>
      <c r="N37" s="6">
        <f>N30/N23</f>
        <v>0.34851640913280241</v>
      </c>
      <c r="O37" s="6">
        <f>O30/O23</f>
        <v>0.11568791924788693</v>
      </c>
      <c r="P37" s="6">
        <f>P30/P23</f>
        <v>9.2309567742185739E-2</v>
      </c>
      <c r="Q37" s="6"/>
      <c r="R37" s="6"/>
      <c r="S37" s="6"/>
      <c r="T37" s="6"/>
      <c r="U37" s="6"/>
      <c r="V37" s="6"/>
      <c r="W37" s="6"/>
      <c r="X37" s="6"/>
      <c r="Y37" s="6">
        <f>AVERAGE(D37:P37)</f>
        <v>0.15289047209077783</v>
      </c>
      <c r="Z37" s="6">
        <f>STDEV(D37:P37)/SQRT(13)</f>
        <v>1.9160108095306803E-2</v>
      </c>
    </row>
    <row r="38" spans="2:87" x14ac:dyDescent="0.3">
      <c r="C38" s="6" t="s">
        <v>149</v>
      </c>
      <c r="D38" s="6">
        <f>D31/D24</f>
        <v>0.17211708190991404</v>
      </c>
      <c r="E38" s="6">
        <f>E31/E24</f>
        <v>0.20730153415458735</v>
      </c>
      <c r="F38" s="6">
        <f>F31/F24</f>
        <v>0.18399326798426163</v>
      </c>
      <c r="G38" s="6">
        <f>G31/G24</f>
        <v>0.20303957152777052</v>
      </c>
      <c r="H38" s="6">
        <f>H31/H24</f>
        <v>0.12873777042855175</v>
      </c>
      <c r="I38" s="6">
        <f>I31/I24</f>
        <v>0.34237564736640519</v>
      </c>
      <c r="J38" s="6">
        <f>J31/J24</f>
        <v>0.22918110241512454</v>
      </c>
      <c r="K38" s="6">
        <f>K31/K24</f>
        <v>0.33982108830864066</v>
      </c>
      <c r="L38" s="6">
        <f>L31/L24</f>
        <v>0.18351440717997167</v>
      </c>
      <c r="M38" s="6">
        <f>M31/M24</f>
        <v>0.45586865775677604</v>
      </c>
      <c r="N38" s="6">
        <f>N31/N24</f>
        <v>0.2137222111034599</v>
      </c>
      <c r="O38" s="6">
        <f>O31/O24</f>
        <v>0.11216997548179417</v>
      </c>
      <c r="P38" s="6">
        <f>P31/P24</f>
        <v>0.18553942282557112</v>
      </c>
      <c r="Q38" s="6">
        <f>Q31/Q24</f>
        <v>0.38077269172017941</v>
      </c>
      <c r="R38" s="6">
        <f>R31/R24</f>
        <v>0.4184777836318932</v>
      </c>
      <c r="S38" s="6"/>
      <c r="T38" s="6"/>
      <c r="U38" s="6"/>
      <c r="V38" s="6"/>
      <c r="W38" s="6"/>
      <c r="X38" s="6"/>
      <c r="Y38" s="6">
        <f>AVERAGE(D38:R38)</f>
        <v>0.25044214758632671</v>
      </c>
      <c r="Z38" s="6">
        <f>STDEV(D38:R38)/SQRT(15)</f>
        <v>2.7855413030657038E-2</v>
      </c>
    </row>
    <row r="40" spans="2:87" x14ac:dyDescent="0.3">
      <c r="B40" s="14" t="s">
        <v>250</v>
      </c>
      <c r="C40" s="86" t="s">
        <v>207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T40" s="86" t="s">
        <v>206</v>
      </c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</row>
    <row r="41" spans="2:87" x14ac:dyDescent="0.3">
      <c r="C41" s="3" t="s">
        <v>199</v>
      </c>
      <c r="D41" s="3" t="s">
        <v>3</v>
      </c>
      <c r="E41" s="3" t="s">
        <v>4</v>
      </c>
      <c r="F41" s="3" t="s">
        <v>128</v>
      </c>
      <c r="G41" s="3" t="s">
        <v>65</v>
      </c>
      <c r="H41" s="3" t="s">
        <v>7</v>
      </c>
      <c r="I41" s="3" t="s">
        <v>8</v>
      </c>
      <c r="J41" s="3" t="s">
        <v>9</v>
      </c>
      <c r="K41" s="3" t="s">
        <v>10</v>
      </c>
      <c r="L41" s="3" t="s">
        <v>11</v>
      </c>
      <c r="M41" s="3" t="s">
        <v>12</v>
      </c>
      <c r="N41" s="3" t="s">
        <v>50</v>
      </c>
      <c r="O41" s="3" t="s">
        <v>66</v>
      </c>
      <c r="P41" s="3" t="s">
        <v>67</v>
      </c>
      <c r="Q41" s="3" t="s">
        <v>68</v>
      </c>
      <c r="R41" s="3" t="s">
        <v>69</v>
      </c>
      <c r="S41" s="3" t="s">
        <v>70</v>
      </c>
      <c r="T41" s="3" t="s">
        <v>71</v>
      </c>
      <c r="U41" s="3" t="s">
        <v>72</v>
      </c>
      <c r="V41" s="3" t="s">
        <v>73</v>
      </c>
      <c r="W41" s="3" t="s">
        <v>74</v>
      </c>
      <c r="X41" s="3" t="s">
        <v>75</v>
      </c>
      <c r="Y41" s="3" t="s">
        <v>76</v>
      </c>
      <c r="Z41" s="3" t="s">
        <v>77</v>
      </c>
      <c r="AA41" s="3" t="s">
        <v>78</v>
      </c>
      <c r="AB41" s="3" t="s">
        <v>79</v>
      </c>
      <c r="AC41" s="3" t="s">
        <v>80</v>
      </c>
      <c r="AD41" s="3" t="s">
        <v>81</v>
      </c>
      <c r="AE41" s="3" t="s">
        <v>82</v>
      </c>
      <c r="AF41" s="3" t="s">
        <v>83</v>
      </c>
      <c r="AG41" s="3" t="s">
        <v>84</v>
      </c>
      <c r="AH41" s="3" t="s">
        <v>85</v>
      </c>
      <c r="AI41" s="3" t="s">
        <v>86</v>
      </c>
      <c r="AJ41" s="3" t="s">
        <v>87</v>
      </c>
      <c r="AK41" s="3" t="s">
        <v>91</v>
      </c>
      <c r="AL41" s="3" t="s">
        <v>92</v>
      </c>
      <c r="AM41" s="3" t="s">
        <v>93</v>
      </c>
      <c r="AN41" s="3" t="s">
        <v>94</v>
      </c>
      <c r="AO41" s="3" t="s">
        <v>95</v>
      </c>
      <c r="AP41" s="3" t="s">
        <v>96</v>
      </c>
      <c r="AT41" s="3" t="s">
        <v>199</v>
      </c>
      <c r="AU41" s="3" t="s">
        <v>3</v>
      </c>
      <c r="AV41" s="3" t="s">
        <v>4</v>
      </c>
      <c r="AW41" s="3" t="s">
        <v>128</v>
      </c>
      <c r="AX41" s="3" t="s">
        <v>65</v>
      </c>
      <c r="AY41" s="3" t="s">
        <v>7</v>
      </c>
      <c r="AZ41" s="3" t="s">
        <v>8</v>
      </c>
      <c r="BA41" s="3" t="s">
        <v>9</v>
      </c>
      <c r="BB41" s="3" t="s">
        <v>10</v>
      </c>
      <c r="BC41" s="3" t="s">
        <v>11</v>
      </c>
      <c r="BD41" s="3" t="s">
        <v>12</v>
      </c>
      <c r="BE41" s="3" t="s">
        <v>50</v>
      </c>
      <c r="BF41" s="3" t="s">
        <v>66</v>
      </c>
      <c r="BG41" s="3" t="s">
        <v>67</v>
      </c>
      <c r="BH41" s="3" t="s">
        <v>68</v>
      </c>
      <c r="BI41" s="3" t="s">
        <v>69</v>
      </c>
      <c r="BJ41" s="3" t="s">
        <v>70</v>
      </c>
      <c r="BK41" s="3" t="s">
        <v>71</v>
      </c>
      <c r="BL41" s="3" t="s">
        <v>72</v>
      </c>
      <c r="BM41" s="3" t="s">
        <v>73</v>
      </c>
      <c r="BN41" s="3" t="s">
        <v>74</v>
      </c>
      <c r="BO41" s="3" t="s">
        <v>75</v>
      </c>
      <c r="BP41" s="3" t="s">
        <v>76</v>
      </c>
      <c r="BQ41" s="3" t="s">
        <v>77</v>
      </c>
      <c r="BR41" s="3" t="s">
        <v>78</v>
      </c>
      <c r="BS41" s="3" t="s">
        <v>79</v>
      </c>
      <c r="BT41" s="3" t="s">
        <v>80</v>
      </c>
      <c r="BU41" s="3" t="s">
        <v>81</v>
      </c>
      <c r="BV41" s="3" t="s">
        <v>82</v>
      </c>
      <c r="BW41" s="3" t="s">
        <v>83</v>
      </c>
      <c r="BX41" s="3" t="s">
        <v>84</v>
      </c>
      <c r="BY41" s="3" t="s">
        <v>85</v>
      </c>
      <c r="BZ41" s="3" t="s">
        <v>86</v>
      </c>
      <c r="CA41" s="3" t="s">
        <v>87</v>
      </c>
      <c r="CB41" s="3" t="s">
        <v>91</v>
      </c>
      <c r="CC41" s="3" t="s">
        <v>92</v>
      </c>
      <c r="CD41" s="3" t="s">
        <v>93</v>
      </c>
      <c r="CE41" s="3" t="s">
        <v>94</v>
      </c>
      <c r="CF41" s="3" t="s">
        <v>95</v>
      </c>
      <c r="CG41" s="3" t="s">
        <v>96</v>
      </c>
      <c r="CH41" s="3" t="s">
        <v>1</v>
      </c>
      <c r="CI41" s="3" t="s">
        <v>2</v>
      </c>
    </row>
    <row r="42" spans="2:87" x14ac:dyDescent="0.3">
      <c r="C42" s="7">
        <v>0</v>
      </c>
      <c r="D42" s="6">
        <v>209.01400000000001</v>
      </c>
      <c r="E42" s="6">
        <v>186.24600000000001</v>
      </c>
      <c r="F42" s="6">
        <v>754.30200000000002</v>
      </c>
      <c r="G42" s="6">
        <v>575.9</v>
      </c>
      <c r="H42" s="6">
        <v>474.41800000000001</v>
      </c>
      <c r="I42" s="6">
        <v>660.93600000000004</v>
      </c>
      <c r="J42" s="6">
        <v>754.87</v>
      </c>
      <c r="K42" s="6">
        <v>559.45699999999999</v>
      </c>
      <c r="L42" s="6">
        <v>2760.2289999999998</v>
      </c>
      <c r="M42" s="6">
        <v>989.39800000000002</v>
      </c>
      <c r="N42" s="6">
        <v>798.28499999999997</v>
      </c>
      <c r="O42" s="6">
        <v>715.15800000000002</v>
      </c>
      <c r="P42" s="6">
        <v>1576.423</v>
      </c>
      <c r="Q42" s="6">
        <v>820.221</v>
      </c>
      <c r="R42" s="6">
        <v>816.21299999999997</v>
      </c>
      <c r="S42" s="6">
        <v>283.78800000000001</v>
      </c>
      <c r="T42" s="6">
        <v>261.18299999999999</v>
      </c>
      <c r="U42" s="6">
        <v>416.67899999999997</v>
      </c>
      <c r="V42" s="6">
        <v>216.28700000000001</v>
      </c>
      <c r="W42" s="6">
        <v>307.49799999999999</v>
      </c>
      <c r="X42" s="6">
        <v>565.18799999999999</v>
      </c>
      <c r="Y42" s="6">
        <v>607.221</v>
      </c>
      <c r="Z42" s="6">
        <v>240.923</v>
      </c>
      <c r="AA42" s="6">
        <v>242.857</v>
      </c>
      <c r="AB42" s="6">
        <v>257.62099999999998</v>
      </c>
      <c r="AC42" s="6">
        <v>241.06399999999999</v>
      </c>
      <c r="AD42" s="6">
        <v>465.54899999999998</v>
      </c>
      <c r="AE42" s="6">
        <v>304.98</v>
      </c>
      <c r="AF42" s="6">
        <v>240.01400000000001</v>
      </c>
      <c r="AG42" s="6">
        <v>316.96199999999999</v>
      </c>
      <c r="AH42" s="6">
        <v>251.14400000000001</v>
      </c>
      <c r="AI42" s="6">
        <v>257.35199999999998</v>
      </c>
      <c r="AJ42" s="6">
        <v>231.209</v>
      </c>
      <c r="AK42" s="6">
        <v>251.875</v>
      </c>
      <c r="AL42" s="6">
        <v>173.60300000000001</v>
      </c>
      <c r="AM42" s="6">
        <v>233.834</v>
      </c>
      <c r="AN42" s="6">
        <v>313.92700000000002</v>
      </c>
      <c r="AO42" s="6">
        <v>775.21199999999999</v>
      </c>
      <c r="AP42" s="6">
        <v>611.09299999999996</v>
      </c>
      <c r="AT42" s="7">
        <v>0</v>
      </c>
      <c r="AU42" s="6">
        <f>D42/D$54</f>
        <v>1.1452319898305827</v>
      </c>
      <c r="AV42" s="6">
        <f>E42/E$54</f>
        <v>1.2926389139517775</v>
      </c>
      <c r="AW42" s="6">
        <f>F42/F$54</f>
        <v>1.0412624877314123</v>
      </c>
      <c r="AX42" s="6">
        <f>G42/G$54</f>
        <v>0.96056175933416177</v>
      </c>
      <c r="AY42" s="6">
        <f>H42/H$54</f>
        <v>0.95048033097258255</v>
      </c>
      <c r="AZ42" s="6">
        <f>I42/I$54</f>
        <v>0.99768291744091442</v>
      </c>
      <c r="BA42" s="6">
        <f>J42/J$54</f>
        <v>0.96279158158417333</v>
      </c>
      <c r="BB42" s="6">
        <f>K42/K$54</f>
        <v>0.83029018609131078</v>
      </c>
      <c r="BC42" s="6">
        <f>L42/L$54</f>
        <v>1.2840466256333058</v>
      </c>
      <c r="BD42" s="6">
        <f>M42/M$54</f>
        <v>1.4248284125242296</v>
      </c>
      <c r="BE42" s="6">
        <f>N42/N$54</f>
        <v>1.2261971506470566</v>
      </c>
      <c r="BF42" s="6">
        <f>O42/O$54</f>
        <v>1.0207545634776205</v>
      </c>
      <c r="BG42" s="6">
        <f>P42/P$54</f>
        <v>1.5656264400692823</v>
      </c>
      <c r="BH42" s="6">
        <f>Q42/Q$54</f>
        <v>1.107573083503363</v>
      </c>
      <c r="BI42" s="6">
        <f>R42/R$54</f>
        <v>1.1017860204182184</v>
      </c>
      <c r="BJ42" s="6">
        <f>S42/S$54</f>
        <v>1.0008111215342188</v>
      </c>
      <c r="BK42" s="6">
        <f>T42/T$54</f>
        <v>1.0299948339163252</v>
      </c>
      <c r="BL42" s="6">
        <f>U42/U$54</f>
        <v>1.1316310485020815</v>
      </c>
      <c r="BM42" s="6">
        <f>V42/V$54</f>
        <v>1.0959175504289183</v>
      </c>
      <c r="BN42" s="6">
        <f>W42/W$54</f>
        <v>0.93930664972339906</v>
      </c>
      <c r="BO42" s="6">
        <f>X42/X$54</f>
        <v>1.0512465683101579</v>
      </c>
      <c r="BP42" s="6">
        <f>Y42/Y$54</f>
        <v>1.1063635568576862</v>
      </c>
      <c r="BQ42" s="6">
        <f>Z42/Z$54</f>
        <v>1.0464494047231234</v>
      </c>
      <c r="BR42" s="6">
        <f>AA42/AA$54</f>
        <v>1.05451995432065</v>
      </c>
      <c r="BS42" s="6">
        <f>AB42/AB$54</f>
        <v>1.0699079688356561</v>
      </c>
      <c r="BT42" s="6">
        <f>AC42/AC$54</f>
        <v>1.0434948228694116</v>
      </c>
      <c r="BU42" s="6">
        <f>AD42/AD$54</f>
        <v>1.1045708523637225</v>
      </c>
      <c r="BV42" s="6">
        <f>AE42/AE$54</f>
        <v>1.0312436599715966</v>
      </c>
      <c r="BW42" s="6">
        <f>AF42/AF$54</f>
        <v>1.0902690081856257</v>
      </c>
      <c r="BX42" s="6">
        <f>AG42/AG$54</f>
        <v>1.1796700249732959</v>
      </c>
      <c r="BY42" s="6">
        <f>AH42/AH$54</f>
        <v>0.97244637187330607</v>
      </c>
      <c r="BZ42" s="6">
        <f>AI42/AI$54</f>
        <v>1.0832361718516521</v>
      </c>
      <c r="CA42" s="6">
        <f>AJ42/AJ$54</f>
        <v>0.87912167300380228</v>
      </c>
      <c r="CB42" s="6">
        <f>AK42/AK$54</f>
        <v>0.99224326751863356</v>
      </c>
      <c r="CC42" s="6">
        <f>AL42/AL$54</f>
        <v>0.95416146815211356</v>
      </c>
      <c r="CD42" s="6">
        <f>AM42/AM$54</f>
        <v>1.0029595443159591</v>
      </c>
      <c r="CE42" s="6">
        <f>AN42/AN$54</f>
        <v>0.99608454091718213</v>
      </c>
      <c r="CF42" s="6">
        <f>AO42/AO$54</f>
        <v>0.96231249348289161</v>
      </c>
      <c r="CG42" s="6">
        <f>AP42/AP$54</f>
        <v>1.0670609476713324</v>
      </c>
      <c r="CH42" s="6">
        <f>AVERAGE(AU42:CG42)</f>
        <v>1.0717122042951981</v>
      </c>
      <c r="CI42" s="6">
        <f>STDEV(AU42:CG42)/SQRT(39)</f>
        <v>2.2291072132213902E-2</v>
      </c>
    </row>
    <row r="43" spans="2:87" x14ac:dyDescent="0.3">
      <c r="C43" s="7">
        <v>5.05</v>
      </c>
      <c r="D43" s="6">
        <v>214.47200000000001</v>
      </c>
      <c r="E43" s="6">
        <v>181.505</v>
      </c>
      <c r="F43" s="6">
        <v>771.26599999999996</v>
      </c>
      <c r="G43" s="6">
        <v>567.9</v>
      </c>
      <c r="H43" s="6">
        <v>475.99200000000002</v>
      </c>
      <c r="I43" s="6">
        <v>676.92200000000003</v>
      </c>
      <c r="J43" s="6">
        <v>717.19200000000001</v>
      </c>
      <c r="K43" s="6">
        <v>557.83100000000002</v>
      </c>
      <c r="L43" s="6">
        <v>2676.0230000000001</v>
      </c>
      <c r="M43" s="6">
        <v>942.44500000000005</v>
      </c>
      <c r="N43" s="6">
        <v>780.59100000000001</v>
      </c>
      <c r="O43" s="6">
        <v>724.48299999999995</v>
      </c>
      <c r="P43" s="6">
        <v>1485.5</v>
      </c>
      <c r="Q43" s="6">
        <v>797.96799999999996</v>
      </c>
      <c r="R43" s="6">
        <v>798.625</v>
      </c>
      <c r="S43" s="6">
        <v>283.52199999999999</v>
      </c>
      <c r="T43" s="6">
        <v>257.91699999999997</v>
      </c>
      <c r="U43" s="6">
        <v>411.79899999999998</v>
      </c>
      <c r="V43" s="6">
        <v>212.636</v>
      </c>
      <c r="W43" s="6">
        <v>310.88900000000001</v>
      </c>
      <c r="X43" s="6">
        <v>571.98299999999995</v>
      </c>
      <c r="Y43" s="6">
        <v>614.45899999999995</v>
      </c>
      <c r="Z43" s="6">
        <v>240.65</v>
      </c>
      <c r="AA43" s="6">
        <v>243.643</v>
      </c>
      <c r="AB43" s="6">
        <v>259.48399999999998</v>
      </c>
      <c r="AC43" s="6">
        <v>235.88200000000001</v>
      </c>
      <c r="AD43" s="6">
        <v>455.85599999999999</v>
      </c>
      <c r="AE43" s="6">
        <v>303.10399999999998</v>
      </c>
      <c r="AF43" s="6">
        <v>240.095</v>
      </c>
      <c r="AG43" s="6">
        <v>312.62</v>
      </c>
      <c r="AH43" s="6">
        <v>249.80799999999999</v>
      </c>
      <c r="AI43" s="6">
        <v>253.749</v>
      </c>
      <c r="AJ43" s="6">
        <v>230.92599999999999</v>
      </c>
      <c r="AK43" s="6">
        <v>251.71</v>
      </c>
      <c r="AL43" s="6">
        <v>174.339</v>
      </c>
      <c r="AM43" s="6">
        <v>232.30500000000001</v>
      </c>
      <c r="AN43" s="6">
        <v>320.77</v>
      </c>
      <c r="AO43" s="6">
        <v>783.024</v>
      </c>
      <c r="AP43" s="6">
        <v>608.97799999999995</v>
      </c>
      <c r="AT43" s="7">
        <v>5.05</v>
      </c>
      <c r="AU43" s="6">
        <f>D43/D$54</f>
        <v>1.175137528217941</v>
      </c>
      <c r="AV43" s="6">
        <f>E43/E$54</f>
        <v>1.2597340403381407</v>
      </c>
      <c r="AW43" s="6">
        <f>F43/F$54</f>
        <v>1.0646801332392799</v>
      </c>
      <c r="AX43" s="6">
        <f>G43/G$54</f>
        <v>0.94721830721630573</v>
      </c>
      <c r="AY43" s="6">
        <f>H43/H$54</f>
        <v>0.95363378645055952</v>
      </c>
      <c r="AZ43" s="6">
        <f>I43/I$54</f>
        <v>1.0218137850562516</v>
      </c>
      <c r="BA43" s="6">
        <f>J43/J$54</f>
        <v>0.91473554384134548</v>
      </c>
      <c r="BB43" s="6">
        <f>K43/K$54</f>
        <v>0.82787703933904122</v>
      </c>
      <c r="BC43" s="6">
        <f>L43/L$54</f>
        <v>1.244874357622906</v>
      </c>
      <c r="BD43" s="6">
        <f>M43/M$54</f>
        <v>1.3572115703098224</v>
      </c>
      <c r="BE43" s="6">
        <f>N43/N$54</f>
        <v>1.1990184708728544</v>
      </c>
      <c r="BF43" s="6">
        <f>O43/O$54</f>
        <v>1.0340642605018149</v>
      </c>
      <c r="BG43" s="6">
        <f>P43/P$54</f>
        <v>1.4753261508636444</v>
      </c>
      <c r="BH43" s="6">
        <f>Q43/Q$54</f>
        <v>1.0775240798480061</v>
      </c>
      <c r="BI43" s="6">
        <f>R43/R$54</f>
        <v>1.0780444082077838</v>
      </c>
      <c r="BJ43" s="6">
        <f>S43/S$54</f>
        <v>0.99987304184681791</v>
      </c>
      <c r="BK43" s="6">
        <f>T43/T$54</f>
        <v>1.0171151169072903</v>
      </c>
      <c r="BL43" s="6">
        <f>U43/U$54</f>
        <v>1.1183777779588333</v>
      </c>
      <c r="BM43" s="6">
        <f>V43/V$54</f>
        <v>1.077418079926225</v>
      </c>
      <c r="BN43" s="6">
        <f>W43/W$54</f>
        <v>0.94966505481615437</v>
      </c>
      <c r="BO43" s="6">
        <f>X43/X$54</f>
        <v>1.0638852308997164</v>
      </c>
      <c r="BP43" s="6">
        <f>Y43/Y$54</f>
        <v>1.1195512750435459</v>
      </c>
      <c r="BQ43" s="6">
        <f>Z43/Z$54</f>
        <v>1.0452636288217383</v>
      </c>
      <c r="BR43" s="6">
        <f>AA43/AA$54</f>
        <v>1.0579328791451188</v>
      </c>
      <c r="BS43" s="6">
        <f>AB43/AB$54</f>
        <v>1.077645065368706</v>
      </c>
      <c r="BT43" s="6">
        <f>AC43/AC$54</f>
        <v>1.0210634761228661</v>
      </c>
      <c r="BU43" s="6">
        <f>AD43/AD$54</f>
        <v>1.0815730470371907</v>
      </c>
      <c r="BV43" s="6">
        <f>AE43/AE$54</f>
        <v>1.0249002502197875</v>
      </c>
      <c r="BW43" s="6">
        <f>AF43/AF$54</f>
        <v>1.0906369525124693</v>
      </c>
      <c r="BX43" s="6">
        <f>AG43/AG$54</f>
        <v>1.1635099576831034</v>
      </c>
      <c r="BY43" s="6">
        <f>AH43/AH$54</f>
        <v>0.96727329048245958</v>
      </c>
      <c r="BZ43" s="6">
        <f>AI43/AI$54</f>
        <v>1.0680705623860896</v>
      </c>
      <c r="CA43" s="6">
        <f>AJ43/AJ$54</f>
        <v>0.87804562737642577</v>
      </c>
      <c r="CB43" s="6">
        <f>AK43/AK$54</f>
        <v>0.99159326200343523</v>
      </c>
      <c r="CC43" s="6">
        <f>AL43/AL$54</f>
        <v>0.95820669110655532</v>
      </c>
      <c r="CD43" s="6">
        <f>AM43/AM$54</f>
        <v>0.99640136567958004</v>
      </c>
      <c r="CE43" s="6">
        <f>AN43/AN$54</f>
        <v>1.0177972528326791</v>
      </c>
      <c r="CF43" s="6">
        <f>AO43/AO$54</f>
        <v>0.97200995069342033</v>
      </c>
      <c r="CG43" s="6">
        <f>AP43/AP$54</f>
        <v>1.0633678372866202</v>
      </c>
      <c r="CH43" s="6">
        <f>AVERAGE(AU43:CG43)</f>
        <v>1.0628735932328852</v>
      </c>
      <c r="CI43" s="6">
        <f>STDEV(AU43:CG43)/SQRT(39)</f>
        <v>1.9777045934262605E-2</v>
      </c>
    </row>
    <row r="44" spans="2:87" x14ac:dyDescent="0.3">
      <c r="C44" s="7">
        <v>10.1</v>
      </c>
      <c r="D44" s="6">
        <v>216.26900000000001</v>
      </c>
      <c r="E44" s="6">
        <v>178.47800000000001</v>
      </c>
      <c r="F44" s="6">
        <v>776.19399999999996</v>
      </c>
      <c r="G44" s="6">
        <v>579.80600000000004</v>
      </c>
      <c r="H44" s="6">
        <v>466.50400000000002</v>
      </c>
      <c r="I44" s="6">
        <v>671.51400000000001</v>
      </c>
      <c r="J44" s="6">
        <v>726.947</v>
      </c>
      <c r="K44" s="6">
        <v>568.76800000000003</v>
      </c>
      <c r="L44" s="6">
        <v>2631.6060000000002</v>
      </c>
      <c r="M44" s="6">
        <v>888.54200000000003</v>
      </c>
      <c r="N44" s="6">
        <v>755.63300000000004</v>
      </c>
      <c r="O44" s="6">
        <v>742.29200000000003</v>
      </c>
      <c r="P44" s="6">
        <v>1432.2080000000001</v>
      </c>
      <c r="Q44" s="6">
        <v>807.90099999999995</v>
      </c>
      <c r="R44" s="6">
        <v>782.55200000000002</v>
      </c>
      <c r="S44" s="6">
        <v>279.60599999999999</v>
      </c>
      <c r="T44" s="6">
        <v>254.34</v>
      </c>
      <c r="U44" s="6">
        <v>405.08</v>
      </c>
      <c r="V44" s="6">
        <v>227.119</v>
      </c>
      <c r="W44" s="6">
        <v>319.67099999999999</v>
      </c>
      <c r="X44" s="6">
        <v>564.904</v>
      </c>
      <c r="Y44" s="6">
        <v>614.84400000000005</v>
      </c>
      <c r="Z44" s="6">
        <v>238.625</v>
      </c>
      <c r="AA44" s="6">
        <v>243.79599999999999</v>
      </c>
      <c r="AB44" s="6">
        <v>250.43600000000001</v>
      </c>
      <c r="AC44" s="6">
        <v>236.209</v>
      </c>
      <c r="AD44" s="6">
        <v>437.99299999999999</v>
      </c>
      <c r="AE44" s="6">
        <v>302.89400000000001</v>
      </c>
      <c r="AF44" s="6">
        <v>233.47300000000001</v>
      </c>
      <c r="AG44" s="6">
        <v>308.52199999999999</v>
      </c>
      <c r="AH44" s="6">
        <v>248.863</v>
      </c>
      <c r="AI44" s="6">
        <v>249.24700000000001</v>
      </c>
      <c r="AJ44" s="6">
        <v>235.696</v>
      </c>
      <c r="AK44" s="6">
        <v>255.286</v>
      </c>
      <c r="AL44" s="6">
        <v>178.684</v>
      </c>
      <c r="AM44" s="6">
        <v>229.203</v>
      </c>
      <c r="AN44" s="6">
        <v>317.15699999999998</v>
      </c>
      <c r="AO44" s="6">
        <v>783.298</v>
      </c>
      <c r="AP44" s="6">
        <v>611.178</v>
      </c>
      <c r="AT44" s="7">
        <v>10.1</v>
      </c>
      <c r="AU44" s="6">
        <f>D44/D$54</f>
        <v>1.1849836719486269</v>
      </c>
      <c r="AV44" s="6">
        <f>E44/E$54</f>
        <v>1.238725170389084</v>
      </c>
      <c r="AW44" s="6">
        <f>F44/F$54</f>
        <v>1.0714829012811788</v>
      </c>
      <c r="AX44" s="6">
        <f>G44/G$54</f>
        <v>0.9670766998307051</v>
      </c>
      <c r="AY44" s="6">
        <f>H44/H$54</f>
        <v>0.93462490107886653</v>
      </c>
      <c r="AZ44" s="6">
        <f>I44/I$54</f>
        <v>1.0136504088480853</v>
      </c>
      <c r="BA44" s="6">
        <f>J44/J$54</f>
        <v>0.92717746348095709</v>
      </c>
      <c r="BB44" s="6">
        <f>K44/K$54</f>
        <v>0.84410864206325542</v>
      </c>
      <c r="BC44" s="6">
        <f>L44/L$54</f>
        <v>1.2242117607982388</v>
      </c>
      <c r="BD44" s="6">
        <f>M44/M$54</f>
        <v>1.2795860587156069</v>
      </c>
      <c r="BE44" s="6">
        <f>N44/N$54</f>
        <v>1.1606820014592374</v>
      </c>
      <c r="BF44" s="6">
        <f>O44/O$54</f>
        <v>1.0594832840196571</v>
      </c>
      <c r="BG44" s="6">
        <f>P44/P$54</f>
        <v>1.4223991355611703</v>
      </c>
      <c r="BH44" s="6">
        <f>Q44/Q$54</f>
        <v>1.0909369569121621</v>
      </c>
      <c r="BI44" s="6">
        <f>R44/R$54</f>
        <v>1.0563478575449272</v>
      </c>
      <c r="BJ44" s="6">
        <f>S44/S$54</f>
        <v>0.98606281607290225</v>
      </c>
      <c r="BK44" s="6">
        <f>T44/T$54</f>
        <v>1.0030089479724107</v>
      </c>
      <c r="BL44" s="6">
        <f>U44/U$54</f>
        <v>1.1001300884547174</v>
      </c>
      <c r="BM44" s="6">
        <f>V44/V$54</f>
        <v>1.1508028597921534</v>
      </c>
      <c r="BN44" s="6">
        <f>W44/W$54</f>
        <v>0.97649121628019919</v>
      </c>
      <c r="BO44" s="6">
        <f>X44/X$54</f>
        <v>1.0507183298737437</v>
      </c>
      <c r="BP44" s="6">
        <f>Y44/Y$54</f>
        <v>1.1202527494151344</v>
      </c>
      <c r="BQ44" s="6">
        <f>Z44/Z$54</f>
        <v>1.0364680383444309</v>
      </c>
      <c r="BR44" s="6">
        <f>AA44/AA$54</f>
        <v>1.0585972271071338</v>
      </c>
      <c r="BS44" s="6">
        <f>AB44/AB$54</f>
        <v>1.0400684419489343</v>
      </c>
      <c r="BT44" s="6">
        <f>AC44/AC$54</f>
        <v>1.0224789624961041</v>
      </c>
      <c r="BU44" s="6">
        <f>AD44/AD$54</f>
        <v>1.0391909365917313</v>
      </c>
      <c r="BV44" s="6">
        <f>AE44/AE$54</f>
        <v>1.0241901670386151</v>
      </c>
      <c r="BW44" s="6">
        <f>AF44/AF$54</f>
        <v>1.060556368162368</v>
      </c>
      <c r="BX44" s="6">
        <f>AG44/AG$54</f>
        <v>1.1482580102498445</v>
      </c>
      <c r="BY44" s="6">
        <f>AH44/AH$54</f>
        <v>0.96361418725315573</v>
      </c>
      <c r="BZ44" s="6">
        <f>AI44/AI$54</f>
        <v>1.0491209165870434</v>
      </c>
      <c r="CA44" s="6">
        <f>AJ44/AJ$54</f>
        <v>0.89618250950570344</v>
      </c>
      <c r="CB44" s="6">
        <f>AK44/AK$54</f>
        <v>1.0056806542600967</v>
      </c>
      <c r="CC44" s="6">
        <f>AL44/AL$54</f>
        <v>0.98208779672754642</v>
      </c>
      <c r="CD44" s="6">
        <f>AM44/AM$54</f>
        <v>0.98309628384174585</v>
      </c>
      <c r="CE44" s="6">
        <f>AN44/AN$54</f>
        <v>1.0063332709313653</v>
      </c>
      <c r="CF44" s="6">
        <f>AO44/AO$54</f>
        <v>0.97235008168109116</v>
      </c>
      <c r="CG44" s="6">
        <f>AP44/AP$54</f>
        <v>1.0672093705473138</v>
      </c>
      <c r="CH44" s="6">
        <f>AVERAGE(AU44:CG44)</f>
        <v>1.0568827473094167</v>
      </c>
      <c r="CI44" s="6">
        <f>STDEV(AU44:CG44)/SQRT(39)</f>
        <v>1.759137510930087E-2</v>
      </c>
    </row>
    <row r="45" spans="2:87" x14ac:dyDescent="0.3">
      <c r="C45" s="7">
        <v>15.15</v>
      </c>
      <c r="D45" s="6">
        <v>213.815</v>
      </c>
      <c r="E45" s="6">
        <v>179.48099999999999</v>
      </c>
      <c r="F45" s="6">
        <v>777.875</v>
      </c>
      <c r="G45" s="6">
        <v>581.28399999999999</v>
      </c>
      <c r="H45" s="6">
        <v>456.34399999999999</v>
      </c>
      <c r="I45" s="6">
        <v>664.02300000000002</v>
      </c>
      <c r="J45" s="6">
        <v>717.375</v>
      </c>
      <c r="K45" s="6">
        <v>554.59900000000005</v>
      </c>
      <c r="L45" s="6">
        <v>2580.299</v>
      </c>
      <c r="M45" s="6">
        <v>885.72900000000004</v>
      </c>
      <c r="N45" s="6">
        <v>753.577</v>
      </c>
      <c r="O45" s="6">
        <v>757.44</v>
      </c>
      <c r="P45" s="6">
        <v>1401.877</v>
      </c>
      <c r="Q45" s="6">
        <v>777.28499999999997</v>
      </c>
      <c r="R45" s="6">
        <v>770.67899999999997</v>
      </c>
      <c r="S45" s="6">
        <v>283.52199999999999</v>
      </c>
      <c r="T45" s="6">
        <v>253.19499999999999</v>
      </c>
      <c r="U45" s="6">
        <v>404.82299999999998</v>
      </c>
      <c r="V45" s="6">
        <v>224.74100000000001</v>
      </c>
      <c r="W45" s="6">
        <v>321.45299999999997</v>
      </c>
      <c r="X45" s="6">
        <v>539.62900000000002</v>
      </c>
      <c r="Y45" s="6">
        <v>607.91800000000001</v>
      </c>
      <c r="Z45" s="6">
        <v>241.71299999999999</v>
      </c>
      <c r="AA45" s="6">
        <v>242.709</v>
      </c>
      <c r="AB45" s="6">
        <v>248.61199999999999</v>
      </c>
      <c r="AC45" s="6">
        <v>237.70599999999999</v>
      </c>
      <c r="AD45" s="6">
        <v>441.99299999999999</v>
      </c>
      <c r="AE45" s="6">
        <v>299.32600000000002</v>
      </c>
      <c r="AF45" s="6">
        <v>231.81800000000001</v>
      </c>
      <c r="AG45" s="6">
        <v>304.77699999999999</v>
      </c>
      <c r="AH45" s="6">
        <v>246.548</v>
      </c>
      <c r="AI45" s="6">
        <v>246.59</v>
      </c>
      <c r="AJ45" s="6">
        <v>234.43899999999999</v>
      </c>
      <c r="AK45" s="6">
        <v>253.56299999999999</v>
      </c>
      <c r="AL45" s="6">
        <v>179.011</v>
      </c>
      <c r="AM45" s="6">
        <v>227.33699999999999</v>
      </c>
      <c r="AN45" s="6">
        <v>319.18599999999998</v>
      </c>
      <c r="AO45" s="6">
        <v>790.48599999999999</v>
      </c>
      <c r="AP45" s="6">
        <v>605.75400000000002</v>
      </c>
      <c r="AT45" s="7">
        <v>15.15</v>
      </c>
      <c r="AU45" s="6">
        <f>D45/D$54</f>
        <v>1.171537686019243</v>
      </c>
      <c r="AV45" s="6">
        <f>E45/E$54</f>
        <v>1.2456864840854514</v>
      </c>
      <c r="AW45" s="6">
        <f>F45/F$54</f>
        <v>1.0738034071818348</v>
      </c>
      <c r="AX45" s="6">
        <f>G45/G$54</f>
        <v>0.96954190260947892</v>
      </c>
      <c r="AY45" s="6">
        <f>H45/H$54</f>
        <v>0.91426968655774488</v>
      </c>
      <c r="AZ45" s="6">
        <f>I45/I$54</f>
        <v>1.0023427440597401</v>
      </c>
      <c r="BA45" s="6">
        <f>J45/J$54</f>
        <v>0.9149689494071116</v>
      </c>
      <c r="BB45" s="6">
        <f>K45/K$54</f>
        <v>0.82308042783637514</v>
      </c>
      <c r="BC45" s="6">
        <f>L45/L$54</f>
        <v>1.2003439656908879</v>
      </c>
      <c r="BD45" s="6">
        <f>M45/M$54</f>
        <v>1.2755350677853334</v>
      </c>
      <c r="BE45" s="6">
        <f>N45/N$54</f>
        <v>1.1575239046119581</v>
      </c>
      <c r="BF45" s="6">
        <f>O45/O$54</f>
        <v>1.0811042267030349</v>
      </c>
      <c r="BG45" s="6">
        <f>P45/P$54</f>
        <v>1.3922758656306113</v>
      </c>
      <c r="BH45" s="6">
        <f>Q45/Q$54</f>
        <v>1.0495951020650671</v>
      </c>
      <c r="BI45" s="6">
        <f>R45/R$54</f>
        <v>1.040320784439714</v>
      </c>
      <c r="BJ45" s="6">
        <f>S45/S$54</f>
        <v>0.99987304184681791</v>
      </c>
      <c r="BK45" s="6">
        <f>T45/T$54</f>
        <v>0.99849355422613251</v>
      </c>
      <c r="BL45" s="6">
        <f>U45/U$54</f>
        <v>1.0994321190838947</v>
      </c>
      <c r="BM45" s="6">
        <f>V45/V$54</f>
        <v>1.1387536292100104</v>
      </c>
      <c r="BN45" s="6">
        <f>W45/W$54</f>
        <v>0.98193464826937338</v>
      </c>
      <c r="BO45" s="6">
        <f>X45/X$54</f>
        <v>1.0037069690273717</v>
      </c>
      <c r="BP45" s="6">
        <f>Y45/Y$54</f>
        <v>1.1076334987719643</v>
      </c>
      <c r="BQ45" s="6">
        <f>Z45/Z$54</f>
        <v>1.0498807708846409</v>
      </c>
      <c r="BR45" s="6">
        <f>AA45/AA$54</f>
        <v>1.053877317076348</v>
      </c>
      <c r="BS45" s="6">
        <f>AB45/AB$54</f>
        <v>1.0324933136202801</v>
      </c>
      <c r="BT45" s="6">
        <f>AC45/AC$54</f>
        <v>1.0289590331405616</v>
      </c>
      <c r="BU45" s="6">
        <f>AD45/AD$54</f>
        <v>1.0486814164541194</v>
      </c>
      <c r="BV45" s="6">
        <f>AE45/AE$54</f>
        <v>1.0121255156556435</v>
      </c>
      <c r="BW45" s="6">
        <f>AF45/AF$54</f>
        <v>1.0530384933361194</v>
      </c>
      <c r="BX45" s="6">
        <f>AG45/AG$54</f>
        <v>1.1343198591669861</v>
      </c>
      <c r="BY45" s="6">
        <f>AH45/AH$54</f>
        <v>0.95465035235808882</v>
      </c>
      <c r="BZ45" s="6">
        <f>AI45/AI$54</f>
        <v>1.0379371740530439</v>
      </c>
      <c r="CA45" s="6">
        <f>AJ45/AJ$54</f>
        <v>0.891403041825095</v>
      </c>
      <c r="CB45" s="6">
        <f>AK45/AK$54</f>
        <v>0.99889302091048038</v>
      </c>
      <c r="CC45" s="6">
        <f>AL45/AL$54</f>
        <v>0.9838850629043161</v>
      </c>
      <c r="CD45" s="6">
        <f>AM45/AM$54</f>
        <v>0.97509264660467343</v>
      </c>
      <c r="CE45" s="6">
        <f>AN45/AN$54</f>
        <v>1.0127712502498722</v>
      </c>
      <c r="CF45" s="6">
        <f>AO45/AO$54</f>
        <v>0.98127293401458837</v>
      </c>
      <c r="CG45" s="6">
        <f>AP45/AP$54</f>
        <v>1.0577382449082224</v>
      </c>
      <c r="CH45" s="6">
        <f>AVERAGE(AU45:CG45)</f>
        <v>1.0499686439046723</v>
      </c>
      <c r="CI45" s="6">
        <f>STDEV(AU45:CG45)/SQRT(39)</f>
        <v>1.7266396514785138E-2</v>
      </c>
    </row>
    <row r="46" spans="2:87" x14ac:dyDescent="0.3">
      <c r="C46" s="7">
        <v>20.2</v>
      </c>
      <c r="D46" s="6">
        <v>229.47399999999999</v>
      </c>
      <c r="E46" s="6">
        <v>185.05500000000001</v>
      </c>
      <c r="F46" s="6">
        <v>787.89499999999998</v>
      </c>
      <c r="G46" s="6">
        <v>554.06600000000003</v>
      </c>
      <c r="H46" s="6">
        <v>428.48399999999998</v>
      </c>
      <c r="I46" s="6">
        <v>653.00300000000004</v>
      </c>
      <c r="J46" s="6">
        <v>723.83699999999999</v>
      </c>
      <c r="K46" s="6">
        <v>543.00699999999995</v>
      </c>
      <c r="L46" s="6">
        <v>2541.1990000000001</v>
      </c>
      <c r="M46" s="6">
        <v>860.41499999999996</v>
      </c>
      <c r="N46" s="6">
        <v>746.13499999999999</v>
      </c>
      <c r="O46" s="6">
        <v>754.21100000000001</v>
      </c>
      <c r="P46" s="6">
        <v>1358.2809999999999</v>
      </c>
      <c r="Q46" s="6">
        <v>750.16200000000003</v>
      </c>
      <c r="R46" s="6">
        <v>761.3</v>
      </c>
      <c r="S46" s="6">
        <v>289.75200000000001</v>
      </c>
      <c r="T46" s="6">
        <v>249.64699999999999</v>
      </c>
      <c r="U46" s="6">
        <v>399.55900000000003</v>
      </c>
      <c r="V46" s="6">
        <v>223.93700000000001</v>
      </c>
      <c r="W46" s="6">
        <v>317.45999999999998</v>
      </c>
      <c r="X46" s="6">
        <v>520.29600000000005</v>
      </c>
      <c r="Y46" s="6">
        <v>609.75800000000004</v>
      </c>
      <c r="Z46" s="6">
        <v>238.727</v>
      </c>
      <c r="AA46" s="6">
        <v>242.25</v>
      </c>
      <c r="AB46" s="6">
        <v>245.09899999999999</v>
      </c>
      <c r="AC46" s="6">
        <v>237.82900000000001</v>
      </c>
      <c r="AD46" s="6">
        <v>429.09500000000003</v>
      </c>
      <c r="AE46" s="6">
        <v>299.16699999999997</v>
      </c>
      <c r="AF46" s="6">
        <v>231.83099999999999</v>
      </c>
      <c r="AG46" s="6">
        <v>299.15699999999998</v>
      </c>
      <c r="AH46" s="6">
        <v>247.92500000000001</v>
      </c>
      <c r="AI46" s="6">
        <v>241.31299999999999</v>
      </c>
      <c r="AJ46" s="6">
        <v>240.83099999999999</v>
      </c>
      <c r="AK46" s="6">
        <v>253.37899999999999</v>
      </c>
      <c r="AL46" s="6">
        <v>181.89099999999999</v>
      </c>
      <c r="AM46" s="6">
        <v>229.45500000000001</v>
      </c>
      <c r="AN46" s="6">
        <v>320.44200000000001</v>
      </c>
      <c r="AO46" s="6">
        <v>777.25900000000001</v>
      </c>
      <c r="AP46" s="6">
        <v>609.32600000000002</v>
      </c>
      <c r="AT46" s="7">
        <v>20.2</v>
      </c>
      <c r="AU46" s="6">
        <f>D46/D$54</f>
        <v>1.2573366646941502</v>
      </c>
      <c r="AV46" s="6">
        <f>E46/E$54</f>
        <v>1.284372787718105</v>
      </c>
      <c r="AW46" s="6">
        <f>F46/F$54</f>
        <v>1.0876353340852085</v>
      </c>
      <c r="AX46" s="6">
        <f>G46/G$54</f>
        <v>0.92414414264150324</v>
      </c>
      <c r="AY46" s="6">
        <f>H46/H$54</f>
        <v>0.85845312390435446</v>
      </c>
      <c r="AZ46" s="6">
        <f>I46/I$54</f>
        <v>0.98570805363555547</v>
      </c>
      <c r="BA46" s="6">
        <f>J46/J$54</f>
        <v>0.92321084430318234</v>
      </c>
      <c r="BB46" s="6">
        <f>K46/K$54</f>
        <v>0.80587673955082217</v>
      </c>
      <c r="BC46" s="6">
        <f>L46/L$54</f>
        <v>1.1821548143334235</v>
      </c>
      <c r="BD46" s="6">
        <f>M46/M$54</f>
        <v>1.2390804697018136</v>
      </c>
      <c r="BE46" s="6">
        <f>N46/N$54</f>
        <v>1.1460926999731194</v>
      </c>
      <c r="BF46" s="6">
        <f>O46/O$54</f>
        <v>1.0764954318836113</v>
      </c>
      <c r="BG46" s="6">
        <f>P46/P$54</f>
        <v>1.3489784446457231</v>
      </c>
      <c r="BH46" s="6">
        <f>Q46/Q$54</f>
        <v>1.012969967200364</v>
      </c>
      <c r="BI46" s="6">
        <f>R46/R$54</f>
        <v>1.0276603011032532</v>
      </c>
      <c r="BJ46" s="6">
        <f>S46/S$54</f>
        <v>1.0218438555780476</v>
      </c>
      <c r="BK46" s="6">
        <f>T46/T$54</f>
        <v>0.98450174897565623</v>
      </c>
      <c r="BL46" s="6">
        <f>U46/U$54</f>
        <v>1.0851359682356041</v>
      </c>
      <c r="BM46" s="6">
        <f>V46/V$54</f>
        <v>1.1346797934707156</v>
      </c>
      <c r="BN46" s="6">
        <f>W46/W$54</f>
        <v>0.96973732844177929</v>
      </c>
      <c r="BO46" s="6">
        <f>X46/X$54</f>
        <v>0.9677476954668216</v>
      </c>
      <c r="BP46" s="6">
        <f>Y46/Y$54</f>
        <v>1.11098599966475</v>
      </c>
      <c r="BQ46" s="6">
        <f>Z46/Z$54</f>
        <v>1.0369110754943991</v>
      </c>
      <c r="BR46" s="6">
        <f>AA46/AA$54</f>
        <v>1.0518842731903031</v>
      </c>
      <c r="BS46" s="6">
        <f>AB46/AB$54</f>
        <v>1.017903716132033</v>
      </c>
      <c r="BT46" s="6">
        <f>AC46/AC$54</f>
        <v>1.0294914637947157</v>
      </c>
      <c r="BU46" s="6">
        <f>AD46/AD$54</f>
        <v>1.0180793641378492</v>
      </c>
      <c r="BV46" s="6">
        <f>AE46/AE$54</f>
        <v>1.0115878812470411</v>
      </c>
      <c r="BW46" s="6">
        <f>AF46/AF$54</f>
        <v>1.0530975461293166</v>
      </c>
      <c r="BX46" s="6">
        <f>AG46/AG$54</f>
        <v>1.1134033280359674</v>
      </c>
      <c r="BY46" s="6">
        <f>AH46/AH$54</f>
        <v>0.95998218849221717</v>
      </c>
      <c r="BZ46" s="6">
        <f>AI46/AI$54</f>
        <v>1.0157254279665118</v>
      </c>
      <c r="CA46" s="6">
        <f>AJ46/AJ$54</f>
        <v>0.91570722433460072</v>
      </c>
      <c r="CB46" s="6">
        <f>AK46/AK$54</f>
        <v>0.99816816627535021</v>
      </c>
      <c r="CC46" s="6">
        <f>AL46/AL$54</f>
        <v>0.99971419620430568</v>
      </c>
      <c r="CD46" s="6">
        <f>AM46/AM$54</f>
        <v>0.98417716089627016</v>
      </c>
      <c r="CE46" s="6">
        <f>AN46/AN$54</f>
        <v>1.0167565149241182</v>
      </c>
      <c r="CF46" s="6">
        <f>AO46/AO$54</f>
        <v>0.96485354505866638</v>
      </c>
      <c r="CG46" s="6">
        <f>AP46/AP$54</f>
        <v>1.0639754980024028</v>
      </c>
      <c r="CH46" s="6">
        <f>AVERAGE(AU46:CG46)</f>
        <v>1.0432364302441961</v>
      </c>
      <c r="CI46" s="6">
        <f>STDEV(AU46:CG46)/SQRT(39)</f>
        <v>1.7775632311612902E-2</v>
      </c>
    </row>
    <row r="47" spans="2:87" x14ac:dyDescent="0.3">
      <c r="C47" s="7">
        <v>25.25</v>
      </c>
      <c r="D47" s="6">
        <v>235.22300000000001</v>
      </c>
      <c r="E47" s="6">
        <v>173.32400000000001</v>
      </c>
      <c r="F47" s="6">
        <v>746.40700000000004</v>
      </c>
      <c r="G47" s="6">
        <v>550.96699999999998</v>
      </c>
      <c r="H47" s="6">
        <v>439.64800000000002</v>
      </c>
      <c r="I47" s="6">
        <v>635.84400000000005</v>
      </c>
      <c r="J47" s="6">
        <v>713.505</v>
      </c>
      <c r="K47" s="6">
        <v>538.41899999999998</v>
      </c>
      <c r="L47" s="6">
        <v>2484.6</v>
      </c>
      <c r="M47" s="6">
        <v>828.35599999999999</v>
      </c>
      <c r="N47" s="6">
        <v>764.04600000000005</v>
      </c>
      <c r="O47" s="6">
        <v>735.54499999999996</v>
      </c>
      <c r="P47" s="6">
        <v>1309.973</v>
      </c>
      <c r="Q47" s="6">
        <v>754.71900000000005</v>
      </c>
      <c r="R47" s="6">
        <v>748.87400000000002</v>
      </c>
      <c r="S47" s="6">
        <v>288.697</v>
      </c>
      <c r="T47" s="6">
        <v>249.47300000000001</v>
      </c>
      <c r="U47" s="6">
        <v>390.214</v>
      </c>
      <c r="V47" s="6">
        <v>244.42</v>
      </c>
      <c r="W47" s="6">
        <v>320.471</v>
      </c>
      <c r="X47" s="6">
        <v>517.07799999999997</v>
      </c>
      <c r="Y47" s="6">
        <v>608.03700000000003</v>
      </c>
      <c r="Z47" s="6">
        <v>235.82400000000001</v>
      </c>
      <c r="AA47" s="6">
        <v>238.459</v>
      </c>
      <c r="AB47" s="6">
        <v>247.773</v>
      </c>
      <c r="AC47" s="6">
        <v>234.048</v>
      </c>
      <c r="AD47" s="6">
        <v>431.67599999999999</v>
      </c>
      <c r="AE47" s="6">
        <v>295.04300000000001</v>
      </c>
      <c r="AF47" s="6">
        <v>230.06100000000001</v>
      </c>
      <c r="AG47" s="6">
        <v>296.21699999999998</v>
      </c>
      <c r="AH47" s="6">
        <v>248.774</v>
      </c>
      <c r="AI47" s="6">
        <v>239.273</v>
      </c>
      <c r="AJ47" s="6">
        <v>232.43899999999999</v>
      </c>
      <c r="AK47" s="6">
        <v>259.69200000000001</v>
      </c>
      <c r="AL47" s="6">
        <v>186.89099999999999</v>
      </c>
      <c r="AM47" s="6">
        <v>228.251</v>
      </c>
      <c r="AN47" s="6">
        <v>339.98200000000003</v>
      </c>
      <c r="AO47" s="6">
        <v>784.25099999999998</v>
      </c>
      <c r="AP47" s="6">
        <v>599.73800000000006</v>
      </c>
      <c r="AT47" s="7">
        <v>25.25</v>
      </c>
      <c r="AU47" s="6">
        <f>D47/D$54</f>
        <v>1.2888366537357268</v>
      </c>
      <c r="AV47" s="6">
        <f>E47/E$54</f>
        <v>1.202953873488708</v>
      </c>
      <c r="AW47" s="6">
        <f>F47/F$54</f>
        <v>1.0303639784597418</v>
      </c>
      <c r="AX47" s="6">
        <f>G47/G$54</f>
        <v>0.91897522287734867</v>
      </c>
      <c r="AY47" s="6">
        <f>H47/H$54</f>
        <v>0.88081981828563416</v>
      </c>
      <c r="AZ47" s="6">
        <f>I47/I$54</f>
        <v>0.95980654247506692</v>
      </c>
      <c r="BA47" s="6">
        <f>J47/J$54</f>
        <v>0.91003299563926976</v>
      </c>
      <c r="BB47" s="6">
        <f>K47/K$54</f>
        <v>0.79906768832117114</v>
      </c>
      <c r="BC47" s="6">
        <f>L47/L$54</f>
        <v>1.1558252036510419</v>
      </c>
      <c r="BD47" s="6">
        <f>M47/M$54</f>
        <v>1.1929124219827822</v>
      </c>
      <c r="BE47" s="6">
        <f>N47/N$54</f>
        <v>1.1736047002803274</v>
      </c>
      <c r="BF47" s="6">
        <f>O47/O$54</f>
        <v>1.0498532008215615</v>
      </c>
      <c r="BG47" s="6">
        <f>P47/P$54</f>
        <v>1.3010012950692027</v>
      </c>
      <c r="BH47" s="6">
        <f>Q47/Q$54</f>
        <v>1.0191234435701777</v>
      </c>
      <c r="BI47" s="6">
        <f>R47/R$54</f>
        <v>1.0108867467862837</v>
      </c>
      <c r="BJ47" s="6">
        <f>S47/S$54</f>
        <v>1.0181232763667398</v>
      </c>
      <c r="BK47" s="6">
        <f>T47/T$54</f>
        <v>0.98381556686923499</v>
      </c>
      <c r="BL47" s="6">
        <f>U47/U$54</f>
        <v>1.0597564983121091</v>
      </c>
      <c r="BM47" s="6">
        <f>V47/V$54</f>
        <v>1.2384663325851122</v>
      </c>
      <c r="BN47" s="6">
        <f>W47/W$54</f>
        <v>0.97893495679161302</v>
      </c>
      <c r="BO47" s="6">
        <f>X47/X$54</f>
        <v>0.96176223318378984</v>
      </c>
      <c r="BP47" s="6">
        <f>Y47/Y$54</f>
        <v>1.1078503181231825</v>
      </c>
      <c r="BQ47" s="6">
        <f>Z47/Z$54</f>
        <v>1.02430189072619</v>
      </c>
      <c r="BR47" s="6">
        <f>AA47/AA$54</f>
        <v>1.0354232070203777</v>
      </c>
      <c r="BS47" s="6">
        <f>AB47/AB$54</f>
        <v>1.0290089207103343</v>
      </c>
      <c r="BT47" s="6">
        <f>AC47/AC$54</f>
        <v>1.013124632060117</v>
      </c>
      <c r="BU47" s="6">
        <f>AD47/AD$54</f>
        <v>1.0242030962690549</v>
      </c>
      <c r="BV47" s="6">
        <f>AE47/AE$54</f>
        <v>0.99764320010820318</v>
      </c>
      <c r="BW47" s="6">
        <f>AF47/AF$54</f>
        <v>1.0450572812094012</v>
      </c>
      <c r="BX47" s="6">
        <f>AG47/AG$54</f>
        <v>1.1024612281204522</v>
      </c>
      <c r="BY47" s="6">
        <f>AH47/AH$54</f>
        <v>0.9632695732982266</v>
      </c>
      <c r="BZ47" s="6">
        <f>AI47/AI$54</f>
        <v>1.0071387381775172</v>
      </c>
      <c r="CA47" s="6">
        <f>AJ47/AJ$54</f>
        <v>0.88379847908745246</v>
      </c>
      <c r="CB47" s="6">
        <f>AK47/AK$54</f>
        <v>1.0230377712295742</v>
      </c>
      <c r="CC47" s="6">
        <f>AL47/AL$54</f>
        <v>1.0271953304056765</v>
      </c>
      <c r="CD47" s="6">
        <f>AM47/AM$54</f>
        <v>0.9790129705246543</v>
      </c>
      <c r="CE47" s="6">
        <f>AN47/AN$54</f>
        <v>1.0787565720377839</v>
      </c>
      <c r="CF47" s="6">
        <f>AO47/AO$54</f>
        <v>0.97353309201412164</v>
      </c>
      <c r="CG47" s="6">
        <f>AP47/AP$54</f>
        <v>1.0472333975917081</v>
      </c>
      <c r="CH47" s="6">
        <f>AVERAGE(AU47:CG47)</f>
        <v>1.0383839063658122</v>
      </c>
      <c r="CI47" s="6">
        <f>STDEV(AU47:CG47)/SQRT(39)</f>
        <v>1.7239087115126651E-2</v>
      </c>
    </row>
    <row r="48" spans="2:87" x14ac:dyDescent="0.3">
      <c r="C48" s="7">
        <v>30.3</v>
      </c>
      <c r="D48" s="6">
        <v>213.7</v>
      </c>
      <c r="E48" s="6">
        <v>168.18799999999999</v>
      </c>
      <c r="F48" s="6">
        <v>713.38699999999994</v>
      </c>
      <c r="G48" s="6">
        <v>570.75800000000004</v>
      </c>
      <c r="H48" s="6">
        <v>453.89299999999997</v>
      </c>
      <c r="I48" s="6">
        <v>635.37300000000005</v>
      </c>
      <c r="J48" s="6">
        <v>694.44200000000001</v>
      </c>
      <c r="K48" s="6">
        <v>532.73400000000004</v>
      </c>
      <c r="L48" s="6">
        <v>2426.4929999999999</v>
      </c>
      <c r="M48" s="6">
        <v>762.31799999999998</v>
      </c>
      <c r="N48" s="6">
        <v>760.24900000000002</v>
      </c>
      <c r="O48" s="6">
        <v>734.34900000000005</v>
      </c>
      <c r="P48" s="6">
        <v>1227.588</v>
      </c>
      <c r="Q48" s="6">
        <v>769.75900000000001</v>
      </c>
      <c r="R48" s="6">
        <v>749.32100000000003</v>
      </c>
      <c r="S48" s="6">
        <v>287.09899999999999</v>
      </c>
      <c r="T48" s="6">
        <v>246.71</v>
      </c>
      <c r="U48" s="6">
        <v>384.40800000000002</v>
      </c>
      <c r="V48" s="6">
        <v>219.51</v>
      </c>
      <c r="W48" s="6">
        <v>326.48099999999999</v>
      </c>
      <c r="X48" s="6">
        <v>506.904</v>
      </c>
      <c r="Y48" s="6">
        <v>587.75</v>
      </c>
      <c r="Z48" s="6">
        <v>230.22300000000001</v>
      </c>
      <c r="AA48" s="6">
        <v>235.18899999999999</v>
      </c>
      <c r="AB48" s="6">
        <v>248.35499999999999</v>
      </c>
      <c r="AC48" s="6">
        <v>234.92500000000001</v>
      </c>
      <c r="AD48" s="6">
        <v>421.52499999999998</v>
      </c>
      <c r="AE48" s="6">
        <v>293.17200000000003</v>
      </c>
      <c r="AF48" s="6">
        <v>229.797</v>
      </c>
      <c r="AG48" s="6">
        <v>290.28699999999998</v>
      </c>
      <c r="AH48" s="6">
        <v>250.94499999999999</v>
      </c>
      <c r="AI48" s="6">
        <v>239.20699999999999</v>
      </c>
      <c r="AJ48" s="6">
        <v>240.68199999999999</v>
      </c>
      <c r="AK48" s="6">
        <v>259.11200000000002</v>
      </c>
      <c r="AL48" s="6">
        <v>185.172</v>
      </c>
      <c r="AM48" s="6">
        <v>231.34200000000001</v>
      </c>
      <c r="AN48" s="6">
        <v>338.858</v>
      </c>
      <c r="AO48" s="6">
        <v>791.05399999999997</v>
      </c>
      <c r="AP48" s="6">
        <v>595.89200000000005</v>
      </c>
      <c r="AT48" s="7">
        <v>30.3</v>
      </c>
      <c r="AU48" s="6">
        <f>D48/D$54</f>
        <v>1.1709075766541739</v>
      </c>
      <c r="AV48" s="6">
        <f>E48/E$54</f>
        <v>1.1673075054482864</v>
      </c>
      <c r="AW48" s="6">
        <f>F48/F$54</f>
        <v>0.98478211954263528</v>
      </c>
      <c r="AX48" s="6">
        <f>G48/G$54</f>
        <v>0.95198525548540991</v>
      </c>
      <c r="AY48" s="6">
        <f>H48/H$54</f>
        <v>0.90935919140112387</v>
      </c>
      <c r="AZ48" s="6">
        <f>I48/I$54</f>
        <v>0.95909556795693707</v>
      </c>
      <c r="BA48" s="6">
        <f>J48/J$54</f>
        <v>0.88571927815183604</v>
      </c>
      <c r="BB48" s="6">
        <f>K48/K$54</f>
        <v>0.79063057928878966</v>
      </c>
      <c r="BC48" s="6">
        <f>L48/L$54</f>
        <v>1.1287940778728276</v>
      </c>
      <c r="BD48" s="6">
        <f>M48/M$54</f>
        <v>1.0978113416225277</v>
      </c>
      <c r="BE48" s="6">
        <f>N48/N$54</f>
        <v>1.1677723589723898</v>
      </c>
      <c r="BF48" s="6">
        <f>O48/O$54</f>
        <v>1.0481461340504157</v>
      </c>
      <c r="BG48" s="6">
        <f>P48/P$54</f>
        <v>1.2191805310578252</v>
      </c>
      <c r="BH48" s="6">
        <f>Q48/Q$54</f>
        <v>1.0394324812269684</v>
      </c>
      <c r="BI48" s="6">
        <f>R48/R$54</f>
        <v>1.01149014118349</v>
      </c>
      <c r="BJ48" s="6">
        <f>S48/S$54</f>
        <v>1.0124877450116025</v>
      </c>
      <c r="BK48" s="6">
        <f>T48/T$54</f>
        <v>0.97291946824830333</v>
      </c>
      <c r="BL48" s="6">
        <f>U48/U$54</f>
        <v>1.0439883653665969</v>
      </c>
      <c r="BM48" s="6">
        <f>V48/V$54</f>
        <v>1.1122483621052204</v>
      </c>
      <c r="BN48" s="6">
        <f>W48/W$54</f>
        <v>0.99729355738360914</v>
      </c>
      <c r="BO48" s="6">
        <f>X48/X$54</f>
        <v>0.94283864919759841</v>
      </c>
      <c r="BP48" s="6">
        <f>Y48/Y$54</f>
        <v>1.0708871737688668</v>
      </c>
      <c r="BQ48" s="6">
        <f>Z48/Z$54</f>
        <v>0.99997393899117837</v>
      </c>
      <c r="BR48" s="6">
        <f>AA48/AA$54</f>
        <v>1.021224397636137</v>
      </c>
      <c r="BS48" s="6">
        <f>AB48/AB$54</f>
        <v>1.031425984683622</v>
      </c>
      <c r="BT48" s="6">
        <f>AC48/AC$54</f>
        <v>1.0169209059112789</v>
      </c>
      <c r="BU48" s="6">
        <f>AD48/AD$54</f>
        <v>1.0001186309982797</v>
      </c>
      <c r="BV48" s="6">
        <f>AE48/AE$54</f>
        <v>0.9913166970988031</v>
      </c>
      <c r="BW48" s="6">
        <f>AF48/AF$54</f>
        <v>1.0438580552552443</v>
      </c>
      <c r="BX48" s="6">
        <f>AG48/AG$54</f>
        <v>1.0803909381548045</v>
      </c>
      <c r="BY48" s="6">
        <f>AH48/AH$54</f>
        <v>0.97167583055835205</v>
      </c>
      <c r="BZ48" s="6">
        <f>AI48/AI$54</f>
        <v>1.0068609335078733</v>
      </c>
      <c r="CA48" s="6">
        <f>AJ48/AJ$54</f>
        <v>0.91514068441064633</v>
      </c>
      <c r="CB48" s="6">
        <f>AK48/AK$54</f>
        <v>1.0207529033579681</v>
      </c>
      <c r="CC48" s="6">
        <f>AL48/AL$54</f>
        <v>1.0177473164672453</v>
      </c>
      <c r="CD48" s="6">
        <f>AM48/AM$54</f>
        <v>0.99227087122121949</v>
      </c>
      <c r="CE48" s="6">
        <f>AN48/AN$54</f>
        <v>1.0751901409121052</v>
      </c>
      <c r="CF48" s="6">
        <f>AO48/AO$54</f>
        <v>0.98197802306932214</v>
      </c>
      <c r="CG48" s="6">
        <f>AP48/AP$54</f>
        <v>1.0405176989914231</v>
      </c>
      <c r="CH48" s="6">
        <f>AVERAGE(AU48:CG48)</f>
        <v>1.0228831131339216</v>
      </c>
      <c r="CI48" s="6">
        <f>STDEV(AU48:CG48)/SQRT(39)</f>
        <v>1.3317319006894767E-2</v>
      </c>
    </row>
    <row r="49" spans="3:87" x14ac:dyDescent="0.3">
      <c r="C49" s="7">
        <v>35.35</v>
      </c>
      <c r="D49" s="6">
        <v>192.26400000000001</v>
      </c>
      <c r="E49" s="6">
        <v>168.976</v>
      </c>
      <c r="F49" s="6">
        <v>716.78599999999994</v>
      </c>
      <c r="G49" s="6">
        <v>637.74900000000002</v>
      </c>
      <c r="H49" s="6">
        <v>470.91</v>
      </c>
      <c r="I49" s="6">
        <v>620.572</v>
      </c>
      <c r="J49" s="6">
        <v>668.01</v>
      </c>
      <c r="K49" s="6">
        <v>551.80899999999997</v>
      </c>
      <c r="L49" s="6">
        <v>2386.5070000000001</v>
      </c>
      <c r="M49" s="6">
        <v>727.33900000000006</v>
      </c>
      <c r="N49" s="6">
        <v>724.92200000000003</v>
      </c>
      <c r="O49" s="6">
        <v>717.27300000000002</v>
      </c>
      <c r="P49" s="6">
        <v>1165.7080000000001</v>
      </c>
      <c r="Q49" s="6">
        <v>794.32399999999996</v>
      </c>
      <c r="R49" s="6">
        <v>732.274</v>
      </c>
      <c r="S49" s="6">
        <v>286.37200000000001</v>
      </c>
      <c r="T49" s="6">
        <v>250.203</v>
      </c>
      <c r="U49" s="6">
        <v>383.83600000000001</v>
      </c>
      <c r="V49" s="6">
        <v>220.04900000000001</v>
      </c>
      <c r="W49" s="6">
        <v>323.661</v>
      </c>
      <c r="X49" s="6">
        <v>500.04300000000001</v>
      </c>
      <c r="Y49" s="6">
        <v>570.48</v>
      </c>
      <c r="Z49" s="6">
        <v>232.91200000000001</v>
      </c>
      <c r="AA49" s="6">
        <v>235.08199999999999</v>
      </c>
      <c r="AB49" s="6">
        <v>244.74299999999999</v>
      </c>
      <c r="AC49" s="6">
        <v>230.107</v>
      </c>
      <c r="AD49" s="6">
        <v>412.02499999999998</v>
      </c>
      <c r="AE49" s="6">
        <v>290.31</v>
      </c>
      <c r="AF49" s="6">
        <v>228.75700000000001</v>
      </c>
      <c r="AG49" s="6">
        <v>286.23200000000003</v>
      </c>
      <c r="AH49" s="6">
        <v>249.137</v>
      </c>
      <c r="AI49" s="6">
        <v>238.68700000000001</v>
      </c>
      <c r="AJ49" s="6">
        <v>249.304</v>
      </c>
      <c r="AK49" s="6">
        <v>259.02699999999999</v>
      </c>
      <c r="AL49" s="6">
        <v>183.22399999999999</v>
      </c>
      <c r="AM49" s="6">
        <v>228.24600000000001</v>
      </c>
      <c r="AN49" s="6">
        <v>334.65300000000002</v>
      </c>
      <c r="AO49" s="6">
        <v>788.13300000000004</v>
      </c>
      <c r="AP49" s="6">
        <v>599.89599999999996</v>
      </c>
      <c r="AT49" s="7">
        <v>35.35</v>
      </c>
      <c r="AU49" s="6">
        <f>D49/D$54</f>
        <v>1.0534551910053258</v>
      </c>
      <c r="AV49" s="6">
        <f>E49/E$54</f>
        <v>1.1727766133174164</v>
      </c>
      <c r="AW49" s="6">
        <f>F49/F$54</f>
        <v>0.98947420732153435</v>
      </c>
      <c r="AX49" s="6">
        <f>G49/G$54</f>
        <v>1.0637216555888216</v>
      </c>
      <c r="AY49" s="6">
        <f>H49/H$54</f>
        <v>0.94345217225800637</v>
      </c>
      <c r="AZ49" s="6">
        <f>I49/I$54</f>
        <v>0.9367534578872132</v>
      </c>
      <c r="BA49" s="6">
        <f>J49/J$54</f>
        <v>0.85200684146150141</v>
      </c>
      <c r="BB49" s="6">
        <f>K49/K$54</f>
        <v>0.81893978857510064</v>
      </c>
      <c r="BC49" s="6">
        <f>L49/L$54</f>
        <v>1.1101927631367774</v>
      </c>
      <c r="BD49" s="6">
        <f>M49/M$54</f>
        <v>1.0474382126676633</v>
      </c>
      <c r="BE49" s="6">
        <f>N49/N$54</f>
        <v>1.1135086978226643</v>
      </c>
      <c r="BF49" s="6">
        <f>O49/O$54</f>
        <v>1.0237733312209096</v>
      </c>
      <c r="BG49" s="6">
        <f>P49/P$54</f>
        <v>1.1577243329996347</v>
      </c>
      <c r="BH49" s="6">
        <f>Q49/Q$54</f>
        <v>1.0726034592880764</v>
      </c>
      <c r="BI49" s="6">
        <f>R49/R$54</f>
        <v>0.98847881167750395</v>
      </c>
      <c r="BJ49" s="6">
        <f>S49/S$54</f>
        <v>1.0099238956403982</v>
      </c>
      <c r="BK49" s="6">
        <f>T49/T$54</f>
        <v>0.98669437685594519</v>
      </c>
      <c r="BL49" s="6">
        <f>U49/U$54</f>
        <v>1.042434908245544</v>
      </c>
      <c r="BM49" s="6">
        <f>V49/V$54</f>
        <v>1.114979453477708</v>
      </c>
      <c r="BN49" s="6">
        <f>W49/W$54</f>
        <v>0.98867937208087553</v>
      </c>
      <c r="BO49" s="6">
        <f>X49/X$54</f>
        <v>0.93007722697140827</v>
      </c>
      <c r="BP49" s="6">
        <f>Y49/Y$54</f>
        <v>1.0394210376719066</v>
      </c>
      <c r="BQ49" s="6">
        <f>Z49/Z$54</f>
        <v>1.0116536144447486</v>
      </c>
      <c r="BR49" s="6">
        <f>AA49/AA$54</f>
        <v>1.0207597882770809</v>
      </c>
      <c r="BS49" s="6">
        <f>AB49/AB$54</f>
        <v>1.0164252371380633</v>
      </c>
      <c r="BT49" s="6">
        <f>AC49/AC$54</f>
        <v>0.9960652076046681</v>
      </c>
      <c r="BU49" s="6">
        <f>AD49/AD$54</f>
        <v>0.97757874132510814</v>
      </c>
      <c r="BV49" s="6">
        <f>AE49/AE$54</f>
        <v>0.98163927774396431</v>
      </c>
      <c r="BW49" s="6">
        <f>AF49/AF$54</f>
        <v>1.0391338317994749</v>
      </c>
      <c r="BX49" s="6">
        <f>AG49/AG$54</f>
        <v>1.0652990282373171</v>
      </c>
      <c r="BY49" s="6">
        <f>AH49/AH$54</f>
        <v>0.96467513358630841</v>
      </c>
      <c r="BZ49" s="6">
        <f>AI49/AI$54</f>
        <v>1.0046721694440119</v>
      </c>
      <c r="CA49" s="6">
        <f>AJ49/AJ$54</f>
        <v>0.94792395437262356</v>
      </c>
      <c r="CB49" s="6">
        <f>AK49/AK$54</f>
        <v>1.0204180520319566</v>
      </c>
      <c r="CC49" s="6">
        <f>AL49/AL$54</f>
        <v>1.007040666582391</v>
      </c>
      <c r="CD49" s="6">
        <f>AM49/AM$54</f>
        <v>0.9789915245513503</v>
      </c>
      <c r="CE49" s="6">
        <f>AN49/AN$54</f>
        <v>1.0618477540050959</v>
      </c>
      <c r="CF49" s="6">
        <f>AO49/AO$54</f>
        <v>0.97835202812411559</v>
      </c>
      <c r="CG49" s="6">
        <f>AP49/AP$54</f>
        <v>1.0475092895258848</v>
      </c>
      <c r="CH49" s="6">
        <f>AVERAGE(AU49:CG49)</f>
        <v>1.0147819257940023</v>
      </c>
      <c r="CI49" s="6">
        <f>STDEV(AU49:CG49)/SQRT(39)</f>
        <v>1.1297713517793802E-2</v>
      </c>
    </row>
    <row r="50" spans="3:87" x14ac:dyDescent="0.3">
      <c r="C50" s="7">
        <v>40.4</v>
      </c>
      <c r="D50" s="6">
        <v>195.53</v>
      </c>
      <c r="E50" s="6">
        <v>163.07499999999999</v>
      </c>
      <c r="F50" s="6">
        <v>720.923</v>
      </c>
      <c r="G50" s="6">
        <v>740.61099999999999</v>
      </c>
      <c r="H50" s="6">
        <v>476.5</v>
      </c>
      <c r="I50" s="6">
        <v>630.74599999999998</v>
      </c>
      <c r="J50" s="6">
        <v>667.923</v>
      </c>
      <c r="K50" s="6">
        <v>608.322</v>
      </c>
      <c r="L50" s="6">
        <v>2341.1060000000002</v>
      </c>
      <c r="M50" s="6">
        <v>814.68600000000004</v>
      </c>
      <c r="N50" s="6">
        <v>695.87199999999996</v>
      </c>
      <c r="O50" s="6">
        <v>726.904</v>
      </c>
      <c r="P50" s="6">
        <v>1104.3420000000001</v>
      </c>
      <c r="Q50" s="6">
        <v>800.91700000000003</v>
      </c>
      <c r="R50" s="6">
        <v>726.76900000000001</v>
      </c>
      <c r="S50" s="6">
        <v>284.11700000000002</v>
      </c>
      <c r="T50" s="6">
        <v>250.863</v>
      </c>
      <c r="U50" s="6">
        <v>382.548</v>
      </c>
      <c r="V50" s="6">
        <v>208.32900000000001</v>
      </c>
      <c r="W50" s="6">
        <v>326.71300000000002</v>
      </c>
      <c r="X50" s="6">
        <v>484.64800000000002</v>
      </c>
      <c r="Y50" s="6">
        <v>562.18399999999997</v>
      </c>
      <c r="Z50" s="6">
        <v>230.71899999999999</v>
      </c>
      <c r="AA50" s="6">
        <v>232</v>
      </c>
      <c r="AB50" s="6">
        <v>241.916</v>
      </c>
      <c r="AC50" s="6">
        <v>229.27799999999999</v>
      </c>
      <c r="AD50" s="6">
        <v>404.863</v>
      </c>
      <c r="AE50" s="6">
        <v>288.07499999999999</v>
      </c>
      <c r="AF50" s="6">
        <v>224.52699999999999</v>
      </c>
      <c r="AG50" s="6">
        <v>282.67200000000003</v>
      </c>
      <c r="AH50" s="6">
        <v>249.726</v>
      </c>
      <c r="AI50" s="6">
        <v>236.982</v>
      </c>
      <c r="AJ50" s="6">
        <v>254.03399999999999</v>
      </c>
      <c r="AK50" s="6">
        <v>257.39299999999997</v>
      </c>
      <c r="AL50" s="6">
        <v>184.529</v>
      </c>
      <c r="AM50" s="6">
        <v>230.82400000000001</v>
      </c>
      <c r="AN50" s="6">
        <v>326.34300000000002</v>
      </c>
      <c r="AO50" s="6">
        <v>780.904</v>
      </c>
      <c r="AP50" s="6">
        <v>592.96199999999999</v>
      </c>
      <c r="AT50" s="7">
        <v>40.4</v>
      </c>
      <c r="AU50" s="6">
        <f>D50/D$54</f>
        <v>1.0713502969732833</v>
      </c>
      <c r="AV50" s="6">
        <f>E50/E$54</f>
        <v>1.1318207687289181</v>
      </c>
      <c r="AW50" s="6">
        <f>F50/F$54</f>
        <v>0.99518505378852617</v>
      </c>
      <c r="AX50" s="6">
        <f>G50/G$54</f>
        <v>1.2352884270571851</v>
      </c>
      <c r="AY50" s="6">
        <f>H50/H$54</f>
        <v>0.9546515471766156</v>
      </c>
      <c r="AZ50" s="6">
        <f>I50/I$54</f>
        <v>0.9521111112788333</v>
      </c>
      <c r="BA50" s="6">
        <f>J50/J$54</f>
        <v>0.85189587815974377</v>
      </c>
      <c r="BB50" s="6">
        <f>K50/K$54</f>
        <v>0.9028107371673576</v>
      </c>
      <c r="BC50" s="6">
        <f>L50/L$54</f>
        <v>1.0890724137562089</v>
      </c>
      <c r="BD50" s="6">
        <f>M50/M$54</f>
        <v>1.1732263053753036</v>
      </c>
      <c r="BE50" s="6">
        <f>N50/N$54</f>
        <v>1.0688867555009407</v>
      </c>
      <c r="BF50" s="6">
        <f>O50/O$54</f>
        <v>1.0375197861313672</v>
      </c>
      <c r="BG50" s="6">
        <f>P50/P$54</f>
        <v>1.0967786146732137</v>
      </c>
      <c r="BH50" s="6">
        <f>Q50/Q$54</f>
        <v>1.0815062176172801</v>
      </c>
      <c r="BI50" s="6">
        <f>R50/R$54</f>
        <v>0.98104774645016468</v>
      </c>
      <c r="BJ50" s="6">
        <f>S50/S$54</f>
        <v>1.0019713779896882</v>
      </c>
      <c r="BK50" s="6">
        <f>T50/T$54</f>
        <v>0.9892971365699571</v>
      </c>
      <c r="BL50" s="6">
        <f>U50/U$54</f>
        <v>1.0389369138890472</v>
      </c>
      <c r="BM50" s="6">
        <f>V50/V$54</f>
        <v>1.0555946837456995</v>
      </c>
      <c r="BN50" s="6">
        <f>W50/W$54</f>
        <v>0.99800224213191924</v>
      </c>
      <c r="BO50" s="6">
        <f>X50/X$54</f>
        <v>0.90144261172986939</v>
      </c>
      <c r="BP50" s="6">
        <f>Y50/Y$54</f>
        <v>1.0243056314726953</v>
      </c>
      <c r="BQ50" s="6">
        <f>Z50/Z$54</f>
        <v>1.0021283157204348</v>
      </c>
      <c r="BR50" s="6">
        <f>AA50/AA$54</f>
        <v>1.0073773018788457</v>
      </c>
      <c r="BS50" s="6">
        <f>AB50/AB$54</f>
        <v>1.0046846188348255</v>
      </c>
      <c r="BT50" s="6">
        <f>AC50/AC$54</f>
        <v>0.99247671156976136</v>
      </c>
      <c r="BU50" s="6">
        <f>AD50/AD$54</f>
        <v>0.96058603713150237</v>
      </c>
      <c r="BV50" s="6">
        <f>AE50/AE$54</f>
        <v>0.97408196388719814</v>
      </c>
      <c r="BW50" s="6">
        <f>AF50/AF$54</f>
        <v>1.0199189613976434</v>
      </c>
      <c r="BX50" s="6">
        <f>AG50/AG$54</f>
        <v>1.0520494106525438</v>
      </c>
      <c r="BY50" s="6">
        <f>AH50/AH$54</f>
        <v>0.96695578099589563</v>
      </c>
      <c r="BZ50" s="6">
        <f>AI50/AI$54</f>
        <v>0.99749554881154323</v>
      </c>
      <c r="CA50" s="6">
        <f>AJ50/AJ$54</f>
        <v>0.9659087452471482</v>
      </c>
      <c r="CB50" s="6">
        <f>AK50/AK$54</f>
        <v>1.013981027717811</v>
      </c>
      <c r="CC50" s="6">
        <f>AL50/AL$54</f>
        <v>1.014213242608949</v>
      </c>
      <c r="CD50" s="6">
        <f>AM50/AM$54</f>
        <v>0.99004906838691975</v>
      </c>
      <c r="CE50" s="6">
        <f>AN50/AN$54</f>
        <v>1.035480278333931</v>
      </c>
      <c r="CF50" s="6">
        <f>AO50/AO$54</f>
        <v>0.96937828027786466</v>
      </c>
      <c r="CG50" s="6">
        <f>AP50/AP$54</f>
        <v>1.0354014751487721</v>
      </c>
      <c r="CH50" s="6">
        <f>AVERAGE(AU50:CG50)</f>
        <v>1.0162786929734717</v>
      </c>
      <c r="CI50" s="6">
        <f>STDEV(AU50:CG50)/SQRT(39)</f>
        <v>1.1335243294438064E-2</v>
      </c>
    </row>
    <row r="51" spans="3:87" x14ac:dyDescent="0.3">
      <c r="C51" s="7">
        <v>45.45</v>
      </c>
      <c r="D51" s="6">
        <v>195.56700000000001</v>
      </c>
      <c r="E51" s="6">
        <v>158.26599999999999</v>
      </c>
      <c r="F51" s="6">
        <v>777.61300000000006</v>
      </c>
      <c r="G51" s="6">
        <v>707.58799999999997</v>
      </c>
      <c r="H51" s="6">
        <v>485.541</v>
      </c>
      <c r="I51" s="6">
        <v>643.46199999999999</v>
      </c>
      <c r="J51" s="6">
        <v>693.495</v>
      </c>
      <c r="K51" s="6">
        <v>641.08199999999999</v>
      </c>
      <c r="L51" s="6">
        <v>2282.136</v>
      </c>
      <c r="M51" s="6">
        <v>817.24199999999996</v>
      </c>
      <c r="N51" s="6">
        <v>681.59799999999996</v>
      </c>
      <c r="O51" s="6">
        <v>710.34900000000005</v>
      </c>
      <c r="P51" s="6">
        <v>1076.3620000000001</v>
      </c>
      <c r="Q51" s="6">
        <v>793.50599999999997</v>
      </c>
      <c r="R51" s="6">
        <v>727.56700000000001</v>
      </c>
      <c r="S51" s="6">
        <v>284.89100000000002</v>
      </c>
      <c r="T51" s="6">
        <v>258.12</v>
      </c>
      <c r="U51" s="6">
        <v>381.38799999999998</v>
      </c>
      <c r="V51" s="6">
        <v>198.93</v>
      </c>
      <c r="W51" s="6">
        <v>328.46</v>
      </c>
      <c r="X51" s="6">
        <v>513.36900000000003</v>
      </c>
      <c r="Y51" s="6">
        <v>572.31100000000004</v>
      </c>
      <c r="Z51" s="6">
        <v>229.416</v>
      </c>
      <c r="AA51" s="6">
        <v>232.352</v>
      </c>
      <c r="AB51" s="6">
        <v>242.024</v>
      </c>
      <c r="AC51" s="6">
        <v>231.54</v>
      </c>
      <c r="AD51" s="6">
        <v>437.13</v>
      </c>
      <c r="AE51" s="6">
        <v>291.10899999999998</v>
      </c>
      <c r="AF51" s="6">
        <v>220.43199999999999</v>
      </c>
      <c r="AG51" s="6">
        <v>276.887</v>
      </c>
      <c r="AH51" s="6">
        <v>251.11600000000001</v>
      </c>
      <c r="AI51" s="6">
        <v>236.57300000000001</v>
      </c>
      <c r="AJ51" s="6">
        <v>253.541</v>
      </c>
      <c r="AK51" s="6">
        <v>256.58</v>
      </c>
      <c r="AL51" s="6">
        <v>182.23599999999999</v>
      </c>
      <c r="AM51" s="6">
        <v>230.77</v>
      </c>
      <c r="AN51" s="6">
        <v>322.92</v>
      </c>
      <c r="AO51" s="6">
        <v>790.14599999999996</v>
      </c>
      <c r="AP51" s="6">
        <v>591.90800000000002</v>
      </c>
      <c r="AT51" s="7">
        <v>45.45</v>
      </c>
      <c r="AU51" s="6">
        <f>D51/D$54</f>
        <v>1.0715530278124794</v>
      </c>
      <c r="AV51" s="6">
        <f>E51/E$54</f>
        <v>1.0984439416443414</v>
      </c>
      <c r="AW51" s="6">
        <f>F51/F$54</f>
        <v>1.0734417340432436</v>
      </c>
      <c r="AX51" s="6">
        <f>G51/G$54</f>
        <v>1.1802083246461901</v>
      </c>
      <c r="AY51" s="6">
        <f>H51/H$54</f>
        <v>0.97276488324801913</v>
      </c>
      <c r="AZ51" s="6">
        <f>I51/I$54</f>
        <v>0.97130591376830078</v>
      </c>
      <c r="BA51" s="6">
        <f>J51/J$54</f>
        <v>0.88451143623500239</v>
      </c>
      <c r="BB51" s="6">
        <f>K51/K$54</f>
        <v>0.95142985623522391</v>
      </c>
      <c r="BC51" s="6">
        <f>L51/L$54</f>
        <v>1.061639824100207</v>
      </c>
      <c r="BD51" s="6">
        <f>M51/M$54</f>
        <v>1.176907191552971</v>
      </c>
      <c r="BE51" s="6">
        <f>N51/N$54</f>
        <v>1.0469613302100533</v>
      </c>
      <c r="BF51" s="6">
        <f>O51/O$54</f>
        <v>1.0138906135591914</v>
      </c>
      <c r="BG51" s="6">
        <f>P51/P$54</f>
        <v>1.0689902432823253</v>
      </c>
      <c r="BH51" s="6">
        <f>Q51/Q$54</f>
        <v>1.0714988852984981</v>
      </c>
      <c r="BI51" s="6">
        <f>R51/R$54</f>
        <v>0.98212494718611687</v>
      </c>
      <c r="BJ51" s="6">
        <f>S51/S$54</f>
        <v>1.0047009782831027</v>
      </c>
      <c r="BK51" s="6">
        <f>T51/T$54</f>
        <v>1.0179156626981154</v>
      </c>
      <c r="BL51" s="6">
        <f>U51/U$54</f>
        <v>1.0357865463008979</v>
      </c>
      <c r="BM51" s="6">
        <f>V51/V$54</f>
        <v>1.0079703278829735</v>
      </c>
      <c r="BN51" s="6">
        <f>W51/W$54</f>
        <v>1.0033387604737189</v>
      </c>
      <c r="BO51" s="6">
        <f>X51/X$54</f>
        <v>0.95486351360399979</v>
      </c>
      <c r="BP51" s="6">
        <f>Y51/Y$54</f>
        <v>1.0427571404624993</v>
      </c>
      <c r="BQ51" s="6">
        <f>Z51/Z$54</f>
        <v>0.99646873330466612</v>
      </c>
      <c r="BR51" s="6">
        <f>AA51/AA$54</f>
        <v>1.0089057364058343</v>
      </c>
      <c r="BS51" s="6">
        <f>AB51/AB$54</f>
        <v>1.005133146170075</v>
      </c>
      <c r="BT51" s="6">
        <f>AC51/AC$54</f>
        <v>1.0022682411607855</v>
      </c>
      <c r="BU51" s="6">
        <f>AD51/AD$54</f>
        <v>1.0371433655614211</v>
      </c>
      <c r="BV51" s="6">
        <f>AE51/AE$54</f>
        <v>0.98434097518090202</v>
      </c>
      <c r="BW51" s="6">
        <f>AF51/AF$54</f>
        <v>1.001317331540551</v>
      </c>
      <c r="BX51" s="6">
        <f>AG51/AG$54</f>
        <v>1.030518782077287</v>
      </c>
      <c r="BY51" s="6">
        <f>AH51/AH$54</f>
        <v>0.97233795399984524</v>
      </c>
      <c r="BZ51" s="6">
        <f>AI51/AI$54</f>
        <v>0.99577400169208308</v>
      </c>
      <c r="CA51" s="6">
        <f>AJ51/AJ$54</f>
        <v>0.96403422053231935</v>
      </c>
      <c r="CB51" s="6">
        <f>AK51/AK$54</f>
        <v>1.0107782732701973</v>
      </c>
      <c r="CC51" s="6">
        <f>AL51/AL$54</f>
        <v>1.0016103944642003</v>
      </c>
      <c r="CD51" s="6">
        <f>AM51/AM$54</f>
        <v>0.98981745187523595</v>
      </c>
      <c r="CE51" s="6">
        <f>AN51/AN$54</f>
        <v>1.0246191629040395</v>
      </c>
      <c r="CF51" s="6">
        <f>AO51/AO$54</f>
        <v>0.98085087366492374</v>
      </c>
      <c r="CG51" s="6">
        <f>AP51/AP$54</f>
        <v>1.0335610314866035</v>
      </c>
      <c r="CH51" s="6">
        <f>AVERAGE(AU51:CG51)</f>
        <v>1.0187816604568829</v>
      </c>
      <c r="CI51" s="6">
        <f>STDEV(AU51:CG51)/SQRT(39)</f>
        <v>8.8667132293206545E-3</v>
      </c>
    </row>
    <row r="52" spans="3:87" x14ac:dyDescent="0.3">
      <c r="C52" s="7">
        <v>50.5</v>
      </c>
      <c r="D52" s="6">
        <v>190.709</v>
      </c>
      <c r="E52" s="6">
        <v>150.17400000000001</v>
      </c>
      <c r="F52" s="6">
        <v>742.64499999999998</v>
      </c>
      <c r="G52" s="6">
        <v>711.75400000000002</v>
      </c>
      <c r="H52" s="6">
        <v>493.52</v>
      </c>
      <c r="I52" s="6">
        <v>650.56899999999996</v>
      </c>
      <c r="J52" s="6">
        <v>730.59100000000001</v>
      </c>
      <c r="K52" s="6">
        <v>637.13900000000001</v>
      </c>
      <c r="L52" s="6">
        <v>2237.2170000000001</v>
      </c>
      <c r="M52" s="6">
        <v>864.59699999999998</v>
      </c>
      <c r="N52" s="6">
        <v>669.47699999999998</v>
      </c>
      <c r="O52" s="6">
        <v>708.70299999999997</v>
      </c>
      <c r="P52" s="6">
        <v>1045.7619999999999</v>
      </c>
      <c r="Q52" s="6">
        <v>777.07100000000003</v>
      </c>
      <c r="R52" s="6">
        <v>729.69</v>
      </c>
      <c r="S52" s="6">
        <v>282.10899999999998</v>
      </c>
      <c r="T52" s="6">
        <v>256.64699999999999</v>
      </c>
      <c r="U52" s="6">
        <v>380.51499999999999</v>
      </c>
      <c r="V52" s="6">
        <v>192.71299999999999</v>
      </c>
      <c r="W52" s="6">
        <v>330.01</v>
      </c>
      <c r="X52" s="6">
        <v>531.33199999999999</v>
      </c>
      <c r="Y52" s="6">
        <v>568.60199999999998</v>
      </c>
      <c r="Z52" s="6">
        <v>230.917</v>
      </c>
      <c r="AA52" s="6">
        <v>231.68899999999999</v>
      </c>
      <c r="AB52" s="6">
        <v>244.358</v>
      </c>
      <c r="AC52" s="6">
        <v>230.97300000000001</v>
      </c>
      <c r="AD52" s="6">
        <v>437.71499999999997</v>
      </c>
      <c r="AE52" s="6">
        <v>294.267</v>
      </c>
      <c r="AF52" s="6">
        <v>223.87799999999999</v>
      </c>
      <c r="AG52" s="6">
        <v>274.19099999999997</v>
      </c>
      <c r="AH52" s="6">
        <v>251.47300000000001</v>
      </c>
      <c r="AI52" s="6">
        <v>236.62100000000001</v>
      </c>
      <c r="AJ52" s="6">
        <v>252.97300000000001</v>
      </c>
      <c r="AK52" s="6">
        <v>254.54900000000001</v>
      </c>
      <c r="AL52" s="6">
        <v>182.37899999999999</v>
      </c>
      <c r="AM52" s="6">
        <v>231.34200000000001</v>
      </c>
      <c r="AN52" s="6">
        <v>318.32100000000003</v>
      </c>
      <c r="AO52" s="6">
        <v>778.904</v>
      </c>
      <c r="AP52" s="6">
        <v>591.36400000000003</v>
      </c>
      <c r="AT52" s="7">
        <v>50.5</v>
      </c>
      <c r="AU52" s="6">
        <f>D52/D$54</f>
        <v>1.0449350165472198</v>
      </c>
      <c r="AV52" s="6">
        <f>E52/E$54</f>
        <v>1.0422814786024626</v>
      </c>
      <c r="AW52" s="6">
        <f>F52/F$54</f>
        <v>1.0251707939277566</v>
      </c>
      <c r="AX52" s="6">
        <f>G52/G$54</f>
        <v>1.1871569273365636</v>
      </c>
      <c r="AY52" s="6">
        <f>H52/H$54</f>
        <v>0.98875053843148641</v>
      </c>
      <c r="AZ52" s="6">
        <f>I52/I$54</f>
        <v>0.98203393054186516</v>
      </c>
      <c r="BA52" s="6">
        <f>J52/J$54</f>
        <v>0.93182516775227886</v>
      </c>
      <c r="BB52" s="6">
        <f>K52/K$54</f>
        <v>0.94557804956597502</v>
      </c>
      <c r="BC52" s="6">
        <f>L52/L$54</f>
        <v>1.0407436990407202</v>
      </c>
      <c r="BD52" s="6">
        <f>M52/M$54</f>
        <v>1.2451029524854622</v>
      </c>
      <c r="BE52" s="6">
        <f>N52/N$54</f>
        <v>1.0283429975807381</v>
      </c>
      <c r="BF52" s="6">
        <f>O52/O$54</f>
        <v>1.011541255778835</v>
      </c>
      <c r="BG52" s="6">
        <f>P52/P$54</f>
        <v>1.0385998156711318</v>
      </c>
      <c r="BH52" s="6">
        <f>Q52/Q$54</f>
        <v>1.0493061303856421</v>
      </c>
      <c r="BI52" s="6">
        <f>R52/R$54</f>
        <v>0.98499073310394458</v>
      </c>
      <c r="BJ52" s="6">
        <f>S52/S$54</f>
        <v>0.99488993433442185</v>
      </c>
      <c r="BK52" s="6">
        <f>T52/T$54</f>
        <v>1.0121067762454796</v>
      </c>
      <c r="BL52" s="6">
        <f>U52/U$54</f>
        <v>1.033415623107403</v>
      </c>
      <c r="BM52" s="6">
        <f>V52/V$54</f>
        <v>0.9764690383416853</v>
      </c>
      <c r="BN52" s="6">
        <f>W52/W$54</f>
        <v>1.0080735077145833</v>
      </c>
      <c r="BO52" s="6">
        <f>X52/X$54</f>
        <v>0.98827459470719969</v>
      </c>
      <c r="BP52" s="6">
        <f>Y52/Y$54</f>
        <v>1.0359993003476395</v>
      </c>
      <c r="BQ52" s="6">
        <f>Z52/Z$54</f>
        <v>1.0029883290115493</v>
      </c>
      <c r="BR52" s="6">
        <f>AA52/AA$54</f>
        <v>1.0060268952371028</v>
      </c>
      <c r="BS52" s="6">
        <f>AB52/AB$54</f>
        <v>1.0148263202485173</v>
      </c>
      <c r="BT52" s="6">
        <f>AC52/AC$54</f>
        <v>0.99981386570627151</v>
      </c>
      <c r="BU52" s="6">
        <f>AD52/AD$54</f>
        <v>1.0385313482412952</v>
      </c>
      <c r="BV52" s="6">
        <f>AE52/AE$54</f>
        <v>0.99501927368634602</v>
      </c>
      <c r="BW52" s="6">
        <f>AF52/AF$54</f>
        <v>1.016970864260341</v>
      </c>
      <c r="BX52" s="6">
        <f>AG52/AG$54</f>
        <v>1.0204848020187056</v>
      </c>
      <c r="BY52" s="6">
        <f>AH52/AH$54</f>
        <v>0.97372028188647108</v>
      </c>
      <c r="BZ52" s="6">
        <f>AI52/AI$54</f>
        <v>0.99597604145182406</v>
      </c>
      <c r="CA52" s="6">
        <f>AJ52/AJ$54</f>
        <v>0.96187452471482893</v>
      </c>
      <c r="CB52" s="6">
        <f>AK52/AK$54</f>
        <v>1.002777296292211</v>
      </c>
      <c r="CC52" s="6">
        <f>AL52/AL$54</f>
        <v>1.0023963549023593</v>
      </c>
      <c r="CD52" s="6">
        <f>AM52/AM$54</f>
        <v>0.99227087122121949</v>
      </c>
      <c r="CE52" s="6">
        <f>AN52/AN$54</f>
        <v>1.0100266213141855</v>
      </c>
      <c r="CF52" s="6">
        <f>AO52/AO$54</f>
        <v>0.96689557233866119</v>
      </c>
      <c r="CG52" s="6">
        <f>AP52/AP$54</f>
        <v>1.0326111250803232</v>
      </c>
      <c r="CH52" s="6">
        <f>AVERAGE(AU52:CG52)</f>
        <v>1.0161230422862235</v>
      </c>
      <c r="CI52" s="6">
        <f>STDEV(AU52:CG52)/SQRT(39)</f>
        <v>8.7907358745461482E-3</v>
      </c>
    </row>
    <row r="53" spans="3:87" x14ac:dyDescent="0.3">
      <c r="C53" s="7">
        <v>55.55</v>
      </c>
      <c r="D53" s="6">
        <v>179.28700000000001</v>
      </c>
      <c r="E53" s="6">
        <v>149.096</v>
      </c>
      <c r="F53" s="6">
        <v>724.899</v>
      </c>
      <c r="G53" s="6">
        <v>643.63</v>
      </c>
      <c r="H53" s="6">
        <v>507.738</v>
      </c>
      <c r="I53" s="6">
        <v>668.13300000000004</v>
      </c>
      <c r="J53" s="6">
        <v>790.65899999999999</v>
      </c>
      <c r="K53" s="6">
        <v>649.89499999999998</v>
      </c>
      <c r="L53" s="6">
        <v>2193.145</v>
      </c>
      <c r="M53" s="6">
        <v>754.61400000000003</v>
      </c>
      <c r="N53" s="6">
        <v>665.125</v>
      </c>
      <c r="O53" s="6">
        <v>716.84699999999998</v>
      </c>
      <c r="P53" s="6">
        <v>1026.3230000000001</v>
      </c>
      <c r="Q53" s="6">
        <v>764.12599999999998</v>
      </c>
      <c r="R53" s="6">
        <v>726.36099999999999</v>
      </c>
      <c r="S53" s="6">
        <v>282.15300000000002</v>
      </c>
      <c r="T53" s="6">
        <v>257.80099999999999</v>
      </c>
      <c r="U53" s="6">
        <v>372.26799999999997</v>
      </c>
      <c r="V53" s="6">
        <v>199.399</v>
      </c>
      <c r="W53" s="6">
        <v>330.64</v>
      </c>
      <c r="X53" s="6">
        <v>536.90099999999995</v>
      </c>
      <c r="Y53" s="6">
        <v>559.87699999999995</v>
      </c>
      <c r="Z53" s="6">
        <v>228.41</v>
      </c>
      <c r="AA53" s="6">
        <v>232.96899999999999</v>
      </c>
      <c r="AB53" s="6">
        <v>240.62700000000001</v>
      </c>
      <c r="AC53" s="6">
        <v>234.952</v>
      </c>
      <c r="AD53" s="6">
        <v>427.56700000000001</v>
      </c>
      <c r="AE53" s="6">
        <v>293.459</v>
      </c>
      <c r="AF53" s="6">
        <v>219.77699999999999</v>
      </c>
      <c r="AG53" s="6">
        <v>270.67</v>
      </c>
      <c r="AH53" s="6">
        <v>253.322</v>
      </c>
      <c r="AI53" s="6">
        <v>238.797</v>
      </c>
      <c r="AJ53" s="6">
        <v>258.17599999999999</v>
      </c>
      <c r="AK53" s="6">
        <v>254.25899999999999</v>
      </c>
      <c r="AL53" s="6">
        <v>181.09200000000001</v>
      </c>
      <c r="AM53" s="6">
        <v>231.55600000000001</v>
      </c>
      <c r="AN53" s="6">
        <v>320.49299999999999</v>
      </c>
      <c r="AO53" s="6">
        <v>787.99400000000003</v>
      </c>
      <c r="AP53" s="6">
        <v>582.97</v>
      </c>
      <c r="AT53" s="7">
        <v>55.55</v>
      </c>
      <c r="AU53" s="6">
        <f>D53/D$54</f>
        <v>0.98235145856619976</v>
      </c>
      <c r="AV53" s="6">
        <f>E53/E$54</f>
        <v>1.034799627989617</v>
      </c>
      <c r="AW53" s="6">
        <f>F53/F$54</f>
        <v>1.0006736507314218</v>
      </c>
      <c r="AX53" s="6">
        <f>G53/G$54</f>
        <v>1.0735307608269604</v>
      </c>
      <c r="AY53" s="6">
        <f>H53/H$54</f>
        <v>1.0172358179650796</v>
      </c>
      <c r="AZ53" s="6">
        <f>I53/I$54</f>
        <v>1.0085467892179432</v>
      </c>
      <c r="BA53" s="6">
        <f>J53/J$54</f>
        <v>1.0084383126945844</v>
      </c>
      <c r="BB53" s="6">
        <f>K53/K$54</f>
        <v>0.96450923036053249</v>
      </c>
      <c r="BC53" s="6">
        <f>L53/L$54</f>
        <v>1.0202415947280303</v>
      </c>
      <c r="BD53" s="6">
        <f>M53/M$54</f>
        <v>1.086716839622234</v>
      </c>
      <c r="BE53" s="6">
        <f>N53/N$54</f>
        <v>1.021658154448754</v>
      </c>
      <c r="BF53" s="6">
        <f>O53/O$54</f>
        <v>1.0231652957321904</v>
      </c>
      <c r="BG53" s="6">
        <f>P53/P$54</f>
        <v>1.0192939489281914</v>
      </c>
      <c r="BH53" s="6">
        <f>Q53/Q$54</f>
        <v>1.0318260444503258</v>
      </c>
      <c r="BI53" s="6">
        <f>R53/R$54</f>
        <v>0.98049699720170791</v>
      </c>
      <c r="BJ53" s="6">
        <f>S53/S$54</f>
        <v>0.99504510541053337</v>
      </c>
      <c r="BK53" s="6">
        <f>T53/T$54</f>
        <v>1.0166576621696761</v>
      </c>
      <c r="BL53" s="6">
        <f>U53/U$54</f>
        <v>1.0110181390561388</v>
      </c>
      <c r="BM53" s="6">
        <f>V53/V$54</f>
        <v>1.0103467320642288</v>
      </c>
      <c r="BN53" s="6">
        <f>W53/W$54</f>
        <v>1.0099979533673216</v>
      </c>
      <c r="BO53" s="6">
        <f>X53/X$54</f>
        <v>0.99863290404660399</v>
      </c>
      <c r="BP53" s="6">
        <f>Y53/Y$54</f>
        <v>1.0201022512772298</v>
      </c>
      <c r="BQ53" s="6">
        <f>Z53/Z$54</f>
        <v>0.9920991708255692</v>
      </c>
      <c r="BR53" s="6">
        <f>AA53/AA$54</f>
        <v>1.0115848389716067</v>
      </c>
      <c r="BS53" s="6">
        <f>AB53/AB$54</f>
        <v>0.99933136202800799</v>
      </c>
      <c r="BT53" s="6">
        <f>AC53/AC$54</f>
        <v>1.0170377809329225</v>
      </c>
      <c r="BU53" s="6">
        <f>AD53/AD$54</f>
        <v>1.014454000830417</v>
      </c>
      <c r="BV53" s="6">
        <f>AE53/AE$54</f>
        <v>0.99228714411307228</v>
      </c>
      <c r="BW53" s="6">
        <f>AF53/AF$54</f>
        <v>0.998341979267927</v>
      </c>
      <c r="BX53" s="6">
        <f>AG53/AG$54</f>
        <v>1.0073803347389341</v>
      </c>
      <c r="BY53" s="6">
        <f>AH53/AH$54</f>
        <v>0.9808797336017967</v>
      </c>
      <c r="BZ53" s="6">
        <f>AI53/AI$54</f>
        <v>1.0051351772267518</v>
      </c>
      <c r="CA53" s="6">
        <f>AJ53/AJ$54</f>
        <v>0.98165779467680603</v>
      </c>
      <c r="CB53" s="6">
        <f>AK53/AK$54</f>
        <v>1.0016348623564078</v>
      </c>
      <c r="CC53" s="6">
        <f>AL53/AL$54</f>
        <v>0.99532271095892666</v>
      </c>
      <c r="CD53" s="6">
        <f>AM53/AM$54</f>
        <v>0.993188758878633</v>
      </c>
      <c r="CE53" s="6">
        <f>AN53/AN$54</f>
        <v>1.0169183369769736</v>
      </c>
      <c r="CF53" s="6">
        <f>AO53/AO$54</f>
        <v>0.97817947992234089</v>
      </c>
      <c r="CG53" s="6">
        <f>AP53/AP$54</f>
        <v>1.0179539295392954</v>
      </c>
      <c r="CH53" s="6">
        <f>AVERAGE(AU53:CG53)</f>
        <v>1.0086839145308177</v>
      </c>
      <c r="CI53" s="6">
        <f>STDEV(AU53:CG53)/SQRT(39)</f>
        <v>3.6849468869167047E-3</v>
      </c>
    </row>
    <row r="54" spans="3:87" x14ac:dyDescent="0.3">
      <c r="C54" s="3">
        <v>60.6</v>
      </c>
      <c r="D54" s="3">
        <v>182.50800000000001</v>
      </c>
      <c r="E54" s="3">
        <v>144.08199999999999</v>
      </c>
      <c r="F54" s="3">
        <v>724.41099999999994</v>
      </c>
      <c r="G54" s="3">
        <v>599.54499999999996</v>
      </c>
      <c r="H54" s="3">
        <v>499.13499999999999</v>
      </c>
      <c r="I54" s="3">
        <v>662.471</v>
      </c>
      <c r="J54" s="3">
        <v>784.04300000000001</v>
      </c>
      <c r="K54" s="3">
        <v>673.80899999999997</v>
      </c>
      <c r="L54" s="3">
        <v>2149.6329999999998</v>
      </c>
      <c r="M54" s="3">
        <v>694.39800000000002</v>
      </c>
      <c r="N54" s="3">
        <v>651.02499999999998</v>
      </c>
      <c r="O54" s="3">
        <v>700.61699999999996</v>
      </c>
      <c r="P54" s="3">
        <v>1006.896</v>
      </c>
      <c r="Q54" s="3">
        <v>740.55700000000002</v>
      </c>
      <c r="R54" s="3">
        <v>740.80899999999997</v>
      </c>
      <c r="S54" s="3">
        <v>283.55799999999999</v>
      </c>
      <c r="T54" s="3">
        <v>253.577</v>
      </c>
      <c r="U54" s="3">
        <v>368.21100000000001</v>
      </c>
      <c r="V54" s="3">
        <v>197.357</v>
      </c>
      <c r="W54" s="3">
        <v>327.36700000000002</v>
      </c>
      <c r="X54" s="3">
        <v>537.63599999999997</v>
      </c>
      <c r="Y54" s="3">
        <v>548.84400000000005</v>
      </c>
      <c r="Z54" s="3">
        <v>230.22900000000001</v>
      </c>
      <c r="AA54" s="3">
        <v>230.30099999999999</v>
      </c>
      <c r="AB54" s="3">
        <v>240.78800000000001</v>
      </c>
      <c r="AC54" s="3">
        <v>231.01599999999999</v>
      </c>
      <c r="AD54" s="3">
        <v>421.47500000000002</v>
      </c>
      <c r="AE54" s="3">
        <v>295.74</v>
      </c>
      <c r="AF54" s="3">
        <v>220.142</v>
      </c>
      <c r="AG54" s="3">
        <v>268.68700000000001</v>
      </c>
      <c r="AH54" s="3">
        <v>258.26</v>
      </c>
      <c r="AI54" s="3">
        <v>237.577</v>
      </c>
      <c r="AJ54" s="3">
        <v>263</v>
      </c>
      <c r="AK54" s="3">
        <v>253.84399999999999</v>
      </c>
      <c r="AL54" s="3">
        <v>181.94300000000001</v>
      </c>
      <c r="AM54" s="3">
        <v>233.14400000000001</v>
      </c>
      <c r="AN54" s="3">
        <v>315.161</v>
      </c>
      <c r="AO54" s="6">
        <v>805.572</v>
      </c>
      <c r="AP54" s="6">
        <v>572.68799999999999</v>
      </c>
      <c r="AT54" s="3">
        <v>60.6</v>
      </c>
      <c r="AU54" s="3">
        <f>D54/D$54</f>
        <v>1</v>
      </c>
      <c r="AV54" s="3">
        <f>E54/E$54</f>
        <v>1</v>
      </c>
      <c r="AW54" s="3">
        <f>F54/F$54</f>
        <v>1</v>
      </c>
      <c r="AX54" s="3">
        <f>G54/G$54</f>
        <v>1</v>
      </c>
      <c r="AY54" s="3">
        <f>H54/H$54</f>
        <v>1</v>
      </c>
      <c r="AZ54" s="3">
        <f>I54/I$54</f>
        <v>1</v>
      </c>
      <c r="BA54" s="3">
        <f>J54/J$54</f>
        <v>1</v>
      </c>
      <c r="BB54" s="3">
        <f>K54/K$54</f>
        <v>1</v>
      </c>
      <c r="BC54" s="3">
        <f>L54/L$54</f>
        <v>1</v>
      </c>
      <c r="BD54" s="3">
        <f>M54/M$54</f>
        <v>1</v>
      </c>
      <c r="BE54" s="3">
        <f>N54/N$54</f>
        <v>1</v>
      </c>
      <c r="BF54" s="3">
        <f>O54/O$54</f>
        <v>1</v>
      </c>
      <c r="BG54" s="3">
        <f>P54/P$54</f>
        <v>1</v>
      </c>
      <c r="BH54" s="3">
        <f>Q54/Q$54</f>
        <v>1</v>
      </c>
      <c r="BI54" s="3">
        <f>R54/R$54</f>
        <v>1</v>
      </c>
      <c r="BJ54" s="3">
        <f>S54/S$54</f>
        <v>1</v>
      </c>
      <c r="BK54" s="3">
        <f>T54/T$54</f>
        <v>1</v>
      </c>
      <c r="BL54" s="3">
        <f>U54/U$54</f>
        <v>1</v>
      </c>
      <c r="BM54" s="3">
        <f>V54/V$54</f>
        <v>1</v>
      </c>
      <c r="BN54" s="3">
        <f>W54/W$54</f>
        <v>1</v>
      </c>
      <c r="BO54" s="3">
        <f>X54/X$54</f>
        <v>1</v>
      </c>
      <c r="BP54" s="3">
        <f>Y54/Y$54</f>
        <v>1</v>
      </c>
      <c r="BQ54" s="3">
        <f>Z54/Z$54</f>
        <v>1</v>
      </c>
      <c r="BR54" s="3">
        <f>AA54/AA$54</f>
        <v>1</v>
      </c>
      <c r="BS54" s="3">
        <f>AB54/AB$54</f>
        <v>1</v>
      </c>
      <c r="BT54" s="3">
        <f>AC54/AC$54</f>
        <v>1</v>
      </c>
      <c r="BU54" s="3">
        <f>AD54/AD$54</f>
        <v>1</v>
      </c>
      <c r="BV54" s="3">
        <f>AE54/AE$54</f>
        <v>1</v>
      </c>
      <c r="BW54" s="3">
        <f>AF54/AF$54</f>
        <v>1</v>
      </c>
      <c r="BX54" s="3">
        <f>AG54/AG$54</f>
        <v>1</v>
      </c>
      <c r="BY54" s="3">
        <f>AH54/AH$54</f>
        <v>1</v>
      </c>
      <c r="BZ54" s="3">
        <f>AI54/AI$54</f>
        <v>1</v>
      </c>
      <c r="CA54" s="3">
        <f>AJ54/AJ$54</f>
        <v>1</v>
      </c>
      <c r="CB54" s="3">
        <f>AK54/AK$54</f>
        <v>1</v>
      </c>
      <c r="CC54" s="3">
        <f>AL54/AL$54</f>
        <v>1</v>
      </c>
      <c r="CD54" s="3">
        <f>AM54/AM$54</f>
        <v>1</v>
      </c>
      <c r="CE54" s="3">
        <f>AN54/AN$54</f>
        <v>1</v>
      </c>
      <c r="CF54" s="3">
        <f>AO54/AO$54</f>
        <v>1</v>
      </c>
      <c r="CG54" s="3">
        <f>AP54/AP$54</f>
        <v>1</v>
      </c>
      <c r="CH54" s="3">
        <f>AVERAGE(AU54:CG54)</f>
        <v>1</v>
      </c>
      <c r="CI54" s="3">
        <f>STDEV(AU54:CG54)/SQRT(39)</f>
        <v>0</v>
      </c>
    </row>
    <row r="55" spans="3:87" x14ac:dyDescent="0.3">
      <c r="C55" s="3">
        <v>65.650000000000006</v>
      </c>
      <c r="D55" s="3">
        <v>187.73400000000001</v>
      </c>
      <c r="E55" s="3">
        <v>144.648</v>
      </c>
      <c r="F55" s="3">
        <v>744.65300000000002</v>
      </c>
      <c r="G55" s="3">
        <v>575.36</v>
      </c>
      <c r="H55" s="3">
        <v>515.37699999999995</v>
      </c>
      <c r="I55" s="3">
        <v>668.26900000000001</v>
      </c>
      <c r="J55" s="3">
        <v>759.88900000000001</v>
      </c>
      <c r="K55" s="3">
        <v>783.33699999999999</v>
      </c>
      <c r="L55" s="3">
        <v>2111.6129999999998</v>
      </c>
      <c r="M55" s="3">
        <v>652.11400000000003</v>
      </c>
      <c r="N55" s="3">
        <v>643.77599999999995</v>
      </c>
      <c r="O55" s="3">
        <v>683.53599999999994</v>
      </c>
      <c r="P55" s="3">
        <v>984.00400000000002</v>
      </c>
      <c r="Q55" s="3">
        <v>740.97199999999998</v>
      </c>
      <c r="R55" s="3">
        <v>725.04700000000003</v>
      </c>
      <c r="S55" s="3">
        <v>282.87200000000001</v>
      </c>
      <c r="T55" s="3">
        <v>252.137</v>
      </c>
      <c r="U55" s="3">
        <v>365.07400000000001</v>
      </c>
      <c r="V55" s="3">
        <v>190.59399999999999</v>
      </c>
      <c r="W55" s="3">
        <v>327.41199999999998</v>
      </c>
      <c r="X55" s="3">
        <v>533.726</v>
      </c>
      <c r="Y55" s="3">
        <v>543.20100000000002</v>
      </c>
      <c r="Z55" s="3">
        <v>231.29499999999999</v>
      </c>
      <c r="AA55" s="3">
        <v>232.15299999999999</v>
      </c>
      <c r="AB55" s="3">
        <v>241.636</v>
      </c>
      <c r="AC55" s="3">
        <v>232.49700000000001</v>
      </c>
      <c r="AD55" s="3">
        <v>413.577</v>
      </c>
      <c r="AE55" s="3">
        <v>296.86700000000002</v>
      </c>
      <c r="AF55" s="3">
        <v>221.41200000000001</v>
      </c>
      <c r="AG55" s="3">
        <v>266.33</v>
      </c>
      <c r="AH55" s="3">
        <v>263.178</v>
      </c>
      <c r="AI55" s="3">
        <v>235.02600000000001</v>
      </c>
      <c r="AJ55" s="3">
        <v>258.81099999999998</v>
      </c>
      <c r="AK55" s="3">
        <v>251.79900000000001</v>
      </c>
      <c r="AL55" s="3">
        <v>178.828</v>
      </c>
      <c r="AM55" s="3">
        <v>230.273</v>
      </c>
      <c r="AN55" s="3">
        <v>316.68599999999998</v>
      </c>
      <c r="AO55" s="6">
        <v>779.827</v>
      </c>
      <c r="AP55" s="6">
        <v>574.62599999999998</v>
      </c>
      <c r="AT55" s="3">
        <v>65.650000000000006</v>
      </c>
      <c r="AU55" s="3">
        <f>D55/D$54</f>
        <v>1.0286343612334801</v>
      </c>
      <c r="AV55" s="3">
        <f>E55/E$54</f>
        <v>1.0039283185963548</v>
      </c>
      <c r="AW55" s="3">
        <f>F55/F$54</f>
        <v>1.027942701035738</v>
      </c>
      <c r="AX55" s="3">
        <f>G55/G$54</f>
        <v>0.95966107631620656</v>
      </c>
      <c r="AY55" s="3">
        <f>H55/H$54</f>
        <v>1.0325402947098479</v>
      </c>
      <c r="AZ55" s="3">
        <f>I55/I$54</f>
        <v>1.0087520812231781</v>
      </c>
      <c r="BA55" s="3">
        <f>J55/J$54</f>
        <v>0.9691930161993666</v>
      </c>
      <c r="BB55" s="3">
        <f>K55/K$54</f>
        <v>1.1625505150569375</v>
      </c>
      <c r="BC55" s="3">
        <f>L55/L$54</f>
        <v>0.98231325998437868</v>
      </c>
      <c r="BD55" s="3">
        <f>M55/M$54</f>
        <v>0.9391069674739847</v>
      </c>
      <c r="BE55" s="3">
        <f>N55/N$54</f>
        <v>0.98886525095042432</v>
      </c>
      <c r="BF55" s="3">
        <f>O55/O$54</f>
        <v>0.97562006060372497</v>
      </c>
      <c r="BG55" s="3">
        <f>P55/P$54</f>
        <v>0.97726478206289435</v>
      </c>
      <c r="BH55" s="3">
        <f>Q55/Q$54</f>
        <v>1.0005603890044925</v>
      </c>
      <c r="BI55" s="3">
        <f>R55/R$54</f>
        <v>0.97872326065153104</v>
      </c>
      <c r="BJ55" s="3">
        <f>S55/S$54</f>
        <v>0.99758074185880852</v>
      </c>
      <c r="BK55" s="3">
        <f>T55/T$54</f>
        <v>0.99432125153306494</v>
      </c>
      <c r="BL55" s="3">
        <f>U55/U$54</f>
        <v>0.99148042834135863</v>
      </c>
      <c r="BM55" s="3">
        <f>V55/V$54</f>
        <v>0.96573215036710125</v>
      </c>
      <c r="BN55" s="3">
        <f>W55/W$54</f>
        <v>1.0001374604037669</v>
      </c>
      <c r="BO55" s="3">
        <f>X55/X$54</f>
        <v>0.99272742152683235</v>
      </c>
      <c r="BP55" s="3">
        <f>Y55/Y$54</f>
        <v>0.98971838992500594</v>
      </c>
      <c r="BQ55" s="3">
        <f>Z55/Z$54</f>
        <v>1.0046301725673132</v>
      </c>
      <c r="BR55" s="3">
        <f>AA55/AA$54</f>
        <v>1.0080416498408604</v>
      </c>
      <c r="BS55" s="3">
        <f>AB55/AB$54</f>
        <v>1.0035217701878831</v>
      </c>
      <c r="BT55" s="3">
        <f>AC55/AC$54</f>
        <v>1.0064108113723726</v>
      </c>
      <c r="BU55" s="3">
        <f>AD55/AD$54</f>
        <v>0.98126104751171472</v>
      </c>
      <c r="BV55" s="3">
        <f>AE55/AE$54</f>
        <v>1.0038107797389599</v>
      </c>
      <c r="BW55" s="3">
        <f>AF55/AF$54</f>
        <v>1.0057690036431031</v>
      </c>
      <c r="BX55" s="3">
        <f>AG55/AG$54</f>
        <v>0.9912277110541261</v>
      </c>
      <c r="BY55" s="3">
        <f>AH55/AH$54</f>
        <v>1.019042825060017</v>
      </c>
      <c r="BZ55" s="3">
        <f>AI55/AI$54</f>
        <v>0.98926242860209535</v>
      </c>
      <c r="CA55" s="3">
        <f>AJ55/AJ$54</f>
        <v>0.98407224334600751</v>
      </c>
      <c r="CB55" s="3">
        <f>AK55/AK$54</f>
        <v>0.9919438710389058</v>
      </c>
      <c r="CC55" s="3">
        <f>AL55/AL$54</f>
        <v>0.982879253392546</v>
      </c>
      <c r="CD55" s="3">
        <f>AM55/AM$54</f>
        <v>0.987685722128813</v>
      </c>
      <c r="CE55" s="3">
        <f>AN55/AN$54</f>
        <v>1.004838796678523</v>
      </c>
      <c r="CF55" s="3">
        <f>AO55/AO$54</f>
        <v>0.96804134205260362</v>
      </c>
      <c r="CG55" s="3">
        <f>AP55/AP$54</f>
        <v>1.0033840415723745</v>
      </c>
      <c r="CH55" s="3">
        <f>AVERAGE(AU55:CG55)</f>
        <v>0.99751737561145382</v>
      </c>
      <c r="CI55" s="3">
        <f>STDEV(AU55:CG55)/SQRT(39)</f>
        <v>5.2965928441801426E-3</v>
      </c>
    </row>
    <row r="56" spans="3:87" x14ac:dyDescent="0.3">
      <c r="C56" s="3">
        <v>70.7</v>
      </c>
      <c r="D56" s="3">
        <v>227.52600000000001</v>
      </c>
      <c r="E56" s="3">
        <v>147.73699999999999</v>
      </c>
      <c r="F56" s="3">
        <v>713.774</v>
      </c>
      <c r="G56" s="3">
        <v>566.678</v>
      </c>
      <c r="H56" s="3">
        <v>508.959</v>
      </c>
      <c r="I56" s="3">
        <v>648.78599999999994</v>
      </c>
      <c r="J56" s="3">
        <v>720.327</v>
      </c>
      <c r="K56" s="3">
        <v>790.34100000000001</v>
      </c>
      <c r="L56" s="3">
        <v>2068.9679999999998</v>
      </c>
      <c r="M56" s="3">
        <v>631.51700000000005</v>
      </c>
      <c r="N56" s="3">
        <v>634.36699999999996</v>
      </c>
      <c r="O56" s="3">
        <v>661.68899999999996</v>
      </c>
      <c r="P56" s="3">
        <v>979.38099999999997</v>
      </c>
      <c r="Q56" s="3">
        <v>733.91700000000003</v>
      </c>
      <c r="R56" s="3">
        <v>722.33199999999999</v>
      </c>
      <c r="S56" s="3">
        <v>280.584</v>
      </c>
      <c r="T56" s="3">
        <v>249.22</v>
      </c>
      <c r="U56" s="3">
        <v>370.67200000000003</v>
      </c>
      <c r="V56" s="3">
        <v>196.69200000000001</v>
      </c>
      <c r="W56" s="3">
        <v>323.40499999999997</v>
      </c>
      <c r="X56" s="3">
        <v>511.57299999999998</v>
      </c>
      <c r="Y56" s="3">
        <v>546.26599999999996</v>
      </c>
      <c r="Z56" s="3">
        <v>226.989</v>
      </c>
      <c r="AA56" s="3">
        <v>228.179</v>
      </c>
      <c r="AB56" s="3">
        <v>240.35499999999999</v>
      </c>
      <c r="AC56" s="3">
        <v>228.98400000000001</v>
      </c>
      <c r="AD56" s="3">
        <v>400.47899999999998</v>
      </c>
      <c r="AE56" s="3">
        <v>294.76900000000001</v>
      </c>
      <c r="AF56" s="3">
        <v>220.50700000000001</v>
      </c>
      <c r="AG56" s="3">
        <v>263.44900000000001</v>
      </c>
      <c r="AH56" s="3">
        <v>256.726</v>
      </c>
      <c r="AI56" s="3">
        <v>234.46299999999999</v>
      </c>
      <c r="AJ56" s="3">
        <v>261.31799999999998</v>
      </c>
      <c r="AK56" s="3">
        <v>250.13399999999999</v>
      </c>
      <c r="AL56" s="3">
        <v>176.94300000000001</v>
      </c>
      <c r="AM56" s="3">
        <v>227.733</v>
      </c>
      <c r="AN56" s="3">
        <v>312.54000000000002</v>
      </c>
      <c r="AO56" s="6">
        <v>767.06</v>
      </c>
      <c r="AP56" s="6">
        <v>567.23400000000004</v>
      </c>
      <c r="AT56" s="3">
        <v>70.7</v>
      </c>
      <c r="AU56" s="3">
        <f>D56/D$54</f>
        <v>1.2466631599710698</v>
      </c>
      <c r="AV56" s="3">
        <f>E56/E$54</f>
        <v>1.0253674990630335</v>
      </c>
      <c r="AW56" s="3">
        <f>F56/F$54</f>
        <v>0.98531634665956214</v>
      </c>
      <c r="AX56" s="3">
        <f>G56/G$54</f>
        <v>0.9451800949053033</v>
      </c>
      <c r="AY56" s="3">
        <f>H56/H$54</f>
        <v>1.0196820499464072</v>
      </c>
      <c r="AZ56" s="3">
        <f>I56/I$54</f>
        <v>0.97934249197323342</v>
      </c>
      <c r="BA56" s="3">
        <f>J56/J$54</f>
        <v>0.91873404902537237</v>
      </c>
      <c r="BB56" s="3">
        <f>K56/K$54</f>
        <v>1.1729451521128391</v>
      </c>
      <c r="BC56" s="3">
        <f>L56/L$54</f>
        <v>0.96247498991688352</v>
      </c>
      <c r="BD56" s="3">
        <f>M56/M$54</f>
        <v>0.90944530370191168</v>
      </c>
      <c r="BE56" s="3">
        <f>N56/N$54</f>
        <v>0.97441265696401824</v>
      </c>
      <c r="BF56" s="3">
        <f>O56/O$54</f>
        <v>0.94443754576323435</v>
      </c>
      <c r="BG56" s="3">
        <f>P56/P$54</f>
        <v>0.97267344393065425</v>
      </c>
      <c r="BH56" s="3">
        <f>Q56/Q$54</f>
        <v>0.99103377592811903</v>
      </c>
      <c r="BI56" s="3">
        <f>R56/R$54</f>
        <v>0.97505834837319749</v>
      </c>
      <c r="BJ56" s="3">
        <f>S56/S$54</f>
        <v>0.98951184590101504</v>
      </c>
      <c r="BK56" s="3">
        <f>T56/T$54</f>
        <v>0.98281784231219704</v>
      </c>
      <c r="BL56" s="3">
        <f>U56/U$54</f>
        <v>1.0066836677883062</v>
      </c>
      <c r="BM56" s="3">
        <f>V56/V$54</f>
        <v>0.99663047168329477</v>
      </c>
      <c r="BN56" s="3">
        <f>W56/W$54</f>
        <v>0.98789737511722309</v>
      </c>
      <c r="BO56" s="3">
        <f>X56/X$54</f>
        <v>0.95152296349202803</v>
      </c>
      <c r="BP56" s="3">
        <f>Y56/Y$54</f>
        <v>0.99530285472739055</v>
      </c>
      <c r="BQ56" s="3">
        <f>Z56/Z$54</f>
        <v>0.98592705523630819</v>
      </c>
      <c r="BR56" s="3">
        <f>AA56/AA$54</f>
        <v>0.99078597140264268</v>
      </c>
      <c r="BS56" s="3">
        <f>AB56/AB$54</f>
        <v>0.99820173762812092</v>
      </c>
      <c r="BT56" s="3">
        <f>AC56/AC$54</f>
        <v>0.9912040724451987</v>
      </c>
      <c r="BU56" s="3">
        <f>AD56/AD$54</f>
        <v>0.95018447120232508</v>
      </c>
      <c r="BV56" s="3">
        <f>AE56/AE$54</f>
        <v>0.99671671062419687</v>
      </c>
      <c r="BW56" s="3">
        <f>AF56/AF$54</f>
        <v>1.0016580207320729</v>
      </c>
      <c r="BX56" s="3">
        <f>AG56/AG$54</f>
        <v>0.9805051974974599</v>
      </c>
      <c r="BY56" s="3">
        <f>AH56/AH$54</f>
        <v>0.99406024936110904</v>
      </c>
      <c r="BZ56" s="3">
        <f>AI56/AI$54</f>
        <v>0.98689267058679919</v>
      </c>
      <c r="CA56" s="3">
        <f>AJ56/AJ$54</f>
        <v>0.99360456273764253</v>
      </c>
      <c r="CB56" s="3">
        <f>AK56/AK$54</f>
        <v>0.98538472447645009</v>
      </c>
      <c r="CC56" s="3">
        <f>AL56/AL$54</f>
        <v>0.97251886579862923</v>
      </c>
      <c r="CD56" s="3">
        <f>AM56/AM$54</f>
        <v>0.97679116769035446</v>
      </c>
      <c r="CE56" s="3">
        <f>AN56/AN$54</f>
        <v>0.99168361567579755</v>
      </c>
      <c r="CF56" s="3">
        <f>AO56/AO$54</f>
        <v>0.95219297592269836</v>
      </c>
      <c r="CG56" s="3">
        <f>AP56/AP$54</f>
        <v>0.99047648981644465</v>
      </c>
      <c r="CH56" s="3">
        <f>AVERAGE(AU56:CG56)</f>
        <v>0.9915877561048857</v>
      </c>
      <c r="CI56" s="3">
        <f>STDEV(AU56:CG56)/SQRT(39)</f>
        <v>9.165380740953858E-3</v>
      </c>
    </row>
    <row r="57" spans="3:87" x14ac:dyDescent="0.3">
      <c r="C57" s="3">
        <v>75.75</v>
      </c>
      <c r="D57" s="3">
        <v>234.52099999999999</v>
      </c>
      <c r="E57" s="3">
        <v>147.22900000000001</v>
      </c>
      <c r="F57" s="3">
        <v>699.476</v>
      </c>
      <c r="G57" s="3">
        <v>566.94799999999998</v>
      </c>
      <c r="H57" s="3">
        <v>504.38099999999997</v>
      </c>
      <c r="I57" s="3">
        <v>624.39599999999996</v>
      </c>
      <c r="J57" s="3">
        <v>719.96600000000001</v>
      </c>
      <c r="K57" s="3">
        <v>837.51700000000005</v>
      </c>
      <c r="L57" s="3">
        <v>2042.319</v>
      </c>
      <c r="M57" s="3">
        <v>600.21600000000001</v>
      </c>
      <c r="N57" s="3">
        <v>613.87900000000002</v>
      </c>
      <c r="O57" s="3">
        <v>645.13400000000001</v>
      </c>
      <c r="P57" s="3">
        <v>968.41200000000003</v>
      </c>
      <c r="Q57" s="3">
        <v>729.625</v>
      </c>
      <c r="R57" s="3">
        <v>708.61400000000003</v>
      </c>
      <c r="S57" s="3">
        <v>278.245</v>
      </c>
      <c r="T57" s="3">
        <v>242.76300000000001</v>
      </c>
      <c r="U57" s="3">
        <v>373.17399999999998</v>
      </c>
      <c r="V57" s="3">
        <v>192.126</v>
      </c>
      <c r="W57" s="3">
        <v>320.92700000000002</v>
      </c>
      <c r="X57" s="3">
        <v>504.06599999999997</v>
      </c>
      <c r="Y57" s="3">
        <v>550.77499999999998</v>
      </c>
      <c r="Z57" s="3">
        <v>226.036</v>
      </c>
      <c r="AA57" s="3">
        <v>226.51</v>
      </c>
      <c r="AB57" s="3">
        <v>238.316</v>
      </c>
      <c r="AC57" s="3">
        <v>228.69499999999999</v>
      </c>
      <c r="AD57" s="3">
        <v>404.827</v>
      </c>
      <c r="AE57" s="3">
        <v>295.964</v>
      </c>
      <c r="AF57" s="3">
        <v>213.696</v>
      </c>
      <c r="AG57" s="3">
        <v>262.084</v>
      </c>
      <c r="AH57" s="3">
        <v>264.66399999999999</v>
      </c>
      <c r="AI57" s="3">
        <v>234.71799999999999</v>
      </c>
      <c r="AJ57" s="3">
        <v>263.27699999999999</v>
      </c>
      <c r="AK57" s="3">
        <v>251.089</v>
      </c>
      <c r="AL57" s="3">
        <v>177.08600000000001</v>
      </c>
      <c r="AM57" s="3">
        <v>229.39599999999999</v>
      </c>
      <c r="AN57" s="3">
        <v>316.21499999999997</v>
      </c>
      <c r="AO57" s="6">
        <v>772.05399999999997</v>
      </c>
      <c r="AP57" s="6">
        <v>566.24699999999996</v>
      </c>
      <c r="AT57" s="3">
        <v>75.75</v>
      </c>
      <c r="AU57" s="3">
        <f>D57/D$54</f>
        <v>1.2849902470028709</v>
      </c>
      <c r="AV57" s="3">
        <f>E57/E$54</f>
        <v>1.0218417290154218</v>
      </c>
      <c r="AW57" s="3">
        <f>F57/F$54</f>
        <v>0.96557893240163395</v>
      </c>
      <c r="AX57" s="3">
        <f>G57/G$54</f>
        <v>0.94563043641428091</v>
      </c>
      <c r="AY57" s="3">
        <f>H57/H$54</f>
        <v>1.0105101826159255</v>
      </c>
      <c r="AZ57" s="3">
        <f>I57/I$54</f>
        <v>0.94252578603440751</v>
      </c>
      <c r="BA57" s="3">
        <f>J57/J$54</f>
        <v>0.91827361509509042</v>
      </c>
      <c r="BB57" s="3">
        <f>K57/K$54</f>
        <v>1.2429590581307166</v>
      </c>
      <c r="BC57" s="3">
        <f>L57/L$54</f>
        <v>0.95007799005690741</v>
      </c>
      <c r="BD57" s="3">
        <f>M57/M$54</f>
        <v>0.86436884898862032</v>
      </c>
      <c r="BE57" s="3">
        <f>N57/N$54</f>
        <v>0.94294228332245311</v>
      </c>
      <c r="BF57" s="3">
        <f>O57/O$54</f>
        <v>0.92080837319105879</v>
      </c>
      <c r="BG57" s="3">
        <f>P57/P$54</f>
        <v>0.9617795680983936</v>
      </c>
      <c r="BH57" s="3">
        <f>Q57/Q$54</f>
        <v>0.98523813832021034</v>
      </c>
      <c r="BI57" s="3">
        <f>R57/R$54</f>
        <v>0.95654075476944811</v>
      </c>
      <c r="BJ57" s="3">
        <f>S57/S$54</f>
        <v>0.98126309255954691</v>
      </c>
      <c r="BK57" s="3">
        <f>T57/T$54</f>
        <v>0.95735417644344722</v>
      </c>
      <c r="BL57" s="3">
        <f>U57/U$54</f>
        <v>1.0134786847758486</v>
      </c>
      <c r="BM57" s="3">
        <f>V57/V$54</f>
        <v>0.97349473289521027</v>
      </c>
      <c r="BN57" s="3">
        <f>W57/W$54</f>
        <v>0.98032788888311895</v>
      </c>
      <c r="BO57" s="3">
        <f>X57/X$54</f>
        <v>0.93755998482244496</v>
      </c>
      <c r="BP57" s="3">
        <f>Y57/Y$54</f>
        <v>1.00351830392607</v>
      </c>
      <c r="BQ57" s="3">
        <f>Z57/Z$54</f>
        <v>0.98178769833513579</v>
      </c>
      <c r="BR57" s="3">
        <f>AA57/AA$54</f>
        <v>0.98353893383007451</v>
      </c>
      <c r="BS57" s="3">
        <f>AB57/AB$54</f>
        <v>0.98973370765985014</v>
      </c>
      <c r="BT57" s="3">
        <f>AC57/AC$54</f>
        <v>0.98995307684316236</v>
      </c>
      <c r="BU57" s="3">
        <f>AD57/AD$54</f>
        <v>0.96050062281274096</v>
      </c>
      <c r="BV57" s="3">
        <f>AE57/AE$54</f>
        <v>1.0007574220599174</v>
      </c>
      <c r="BW57" s="3">
        <f>AF57/AF$54</f>
        <v>0.97071889961933666</v>
      </c>
      <c r="BX57" s="3">
        <f>AG57/AG$54</f>
        <v>0.97542493682239928</v>
      </c>
      <c r="BY57" s="3">
        <f>AH57/AH$54</f>
        <v>1.0247967164872609</v>
      </c>
      <c r="BZ57" s="3">
        <f>AI57/AI$54</f>
        <v>0.98796600681042357</v>
      </c>
      <c r="CA57" s="3">
        <f>AJ57/AJ$54</f>
        <v>1.0010532319391634</v>
      </c>
      <c r="CB57" s="3">
        <f>AK57/AK$54</f>
        <v>0.98914687760987063</v>
      </c>
      <c r="CC57" s="3">
        <f>AL57/AL$54</f>
        <v>0.97330482623678849</v>
      </c>
      <c r="CD57" s="3">
        <f>AM57/AM$54</f>
        <v>0.98392409841128226</v>
      </c>
      <c r="CE57" s="3">
        <f>AN57/AN$54</f>
        <v>1.0033443224256808</v>
      </c>
      <c r="CF57" s="3">
        <f>AO57/AO$54</f>
        <v>0.95839229764688938</v>
      </c>
      <c r="CG57" s="3">
        <f>AP57/AP$54</f>
        <v>0.98875303830357886</v>
      </c>
      <c r="CH57" s="3">
        <f>AVERAGE(AU57:CG57)</f>
        <v>0.98779896209273543</v>
      </c>
      <c r="CI57" s="3">
        <f>STDEV(AU57:CG57)/SQRT(39)</f>
        <v>1.1559786881186227E-2</v>
      </c>
    </row>
    <row r="58" spans="3:87" x14ac:dyDescent="0.3">
      <c r="C58" s="3">
        <v>80.8</v>
      </c>
      <c r="D58" s="3">
        <v>234.131</v>
      </c>
      <c r="E58" s="3">
        <v>146.184</v>
      </c>
      <c r="F58" s="3">
        <v>708.86300000000006</v>
      </c>
      <c r="G58" s="3">
        <v>553.21799999999996</v>
      </c>
      <c r="H58" s="3">
        <v>502.91800000000001</v>
      </c>
      <c r="I58" s="3">
        <v>625.70500000000004</v>
      </c>
      <c r="J58" s="3">
        <v>726.81299999999999</v>
      </c>
      <c r="K58" s="3">
        <v>856.33699999999999</v>
      </c>
      <c r="L58" s="3">
        <v>2015.8979999999999</v>
      </c>
      <c r="M58" s="3">
        <v>584.70299999999997</v>
      </c>
      <c r="N58" s="3">
        <v>636.16</v>
      </c>
      <c r="O58" s="3">
        <v>631.48800000000006</v>
      </c>
      <c r="P58" s="3">
        <v>954.6</v>
      </c>
      <c r="Q58" s="3">
        <v>724.87699999999995</v>
      </c>
      <c r="R58" s="3">
        <v>707.03599999999994</v>
      </c>
      <c r="S58" s="3">
        <v>280.49599999999998</v>
      </c>
      <c r="T58" s="3">
        <v>237.261</v>
      </c>
      <c r="U58" s="3">
        <v>362.71199999999999</v>
      </c>
      <c r="V58" s="3">
        <v>205.357</v>
      </c>
      <c r="W58" s="3">
        <v>319.834</v>
      </c>
      <c r="X58" s="3">
        <v>518.08900000000006</v>
      </c>
      <c r="Y58" s="3">
        <v>541.45899999999995</v>
      </c>
      <c r="Z58" s="3">
        <v>225.28899999999999</v>
      </c>
      <c r="AA58" s="3">
        <v>226.34700000000001</v>
      </c>
      <c r="AB58" s="3">
        <v>231.87799999999999</v>
      </c>
      <c r="AC58" s="3">
        <v>225.01599999999999</v>
      </c>
      <c r="AD58" s="3">
        <v>424.33800000000002</v>
      </c>
      <c r="AE58" s="3">
        <v>293.31400000000002</v>
      </c>
      <c r="AF58" s="3">
        <v>216.155</v>
      </c>
      <c r="AG58" s="3">
        <v>258.63499999999999</v>
      </c>
      <c r="AH58" s="3">
        <v>269.459</v>
      </c>
      <c r="AI58" s="3">
        <v>232.87700000000001</v>
      </c>
      <c r="AJ58" s="3">
        <v>265.108</v>
      </c>
      <c r="AK58" s="3">
        <v>250.79</v>
      </c>
      <c r="AL58" s="3">
        <v>175.76400000000001</v>
      </c>
      <c r="AM58" s="3">
        <v>226.92500000000001</v>
      </c>
      <c r="AN58" s="3">
        <v>324.11700000000002</v>
      </c>
      <c r="AO58" s="6">
        <v>767.65300000000002</v>
      </c>
      <c r="AP58" s="6">
        <v>570.82500000000005</v>
      </c>
      <c r="AT58" s="3">
        <v>80.8</v>
      </c>
      <c r="AU58" s="3">
        <f>D58/D$54</f>
        <v>1.2828533543735068</v>
      </c>
      <c r="AV58" s="3">
        <f>E58/E$54</f>
        <v>1.0145889146458267</v>
      </c>
      <c r="AW58" s="3">
        <f>F58/F$54</f>
        <v>0.97853704595871693</v>
      </c>
      <c r="AX58" s="3">
        <f>G58/G$54</f>
        <v>0.92272973671701042</v>
      </c>
      <c r="AY58" s="3">
        <f>H58/H$54</f>
        <v>1.007579111863524</v>
      </c>
      <c r="AZ58" s="3">
        <f>I58/I$54</f>
        <v>0.94450172158479395</v>
      </c>
      <c r="BA58" s="3">
        <f>J58/J$54</f>
        <v>0.92700655448744518</v>
      </c>
      <c r="BB58" s="3">
        <f>K58/K$54</f>
        <v>1.2708898218931477</v>
      </c>
      <c r="BC58" s="3">
        <f>L58/L$54</f>
        <v>0.93778705481354263</v>
      </c>
      <c r="BD58" s="3">
        <f>M58/M$54</f>
        <v>0.84202863487510038</v>
      </c>
      <c r="BE58" s="3">
        <f>N58/N$54</f>
        <v>0.97716677546945196</v>
      </c>
      <c r="BF58" s="3">
        <f>O58/O$54</f>
        <v>0.90133125516509038</v>
      </c>
      <c r="BG58" s="3">
        <f>P58/P$54</f>
        <v>0.94806216332173343</v>
      </c>
      <c r="BH58" s="3">
        <f>Q58/Q$54</f>
        <v>0.97882674797483504</v>
      </c>
      <c r="BI58" s="3">
        <f>R58/R$54</f>
        <v>0.95441065105850498</v>
      </c>
      <c r="BJ58" s="3">
        <f>S58/S$54</f>
        <v>0.98920150374879212</v>
      </c>
      <c r="BK58" s="3">
        <f>T58/T$54</f>
        <v>0.93565662500936597</v>
      </c>
      <c r="BL58" s="3">
        <f>U58/U$54</f>
        <v>0.98506562813169618</v>
      </c>
      <c r="BM58" s="3">
        <f>V58/V$54</f>
        <v>1.0405356789979581</v>
      </c>
      <c r="BN58" s="3">
        <f>W58/W$54</f>
        <v>0.97698912840939978</v>
      </c>
      <c r="BO58" s="3">
        <f>X58/X$54</f>
        <v>0.96364268761764482</v>
      </c>
      <c r="BP58" s="3">
        <f>Y58/Y$54</f>
        <v>0.98654444614498815</v>
      </c>
      <c r="BQ58" s="3">
        <f>Z58/Z$54</f>
        <v>0.9785431027368402</v>
      </c>
      <c r="BR58" s="3">
        <f>AA58/AA$54</f>
        <v>0.98283116443263385</v>
      </c>
      <c r="BS58" s="3">
        <f>AB58/AB$54</f>
        <v>0.9629964948419355</v>
      </c>
      <c r="BT58" s="3">
        <f>AC58/AC$54</f>
        <v>0.97402777296810605</v>
      </c>
      <c r="BU58" s="3">
        <f>AD58/AD$54</f>
        <v>1.0067928109615043</v>
      </c>
      <c r="BV58" s="3">
        <f>AE58/AE$54</f>
        <v>0.99179684858321504</v>
      </c>
      <c r="BW58" s="3">
        <f>AF58/AF$54</f>
        <v>0.98188896257869918</v>
      </c>
      <c r="BX58" s="3">
        <f>AG58/AG$54</f>
        <v>0.96258843933647698</v>
      </c>
      <c r="BY58" s="3">
        <f>AH58/AH$54</f>
        <v>1.0433632773174322</v>
      </c>
      <c r="BZ58" s="3">
        <f>AI58/AI$54</f>
        <v>0.98021694019202199</v>
      </c>
      <c r="CA58" s="3">
        <f>AJ58/AJ$54</f>
        <v>1.0080152091254753</v>
      </c>
      <c r="CB58" s="3">
        <f>AK58/AK$54</f>
        <v>0.98796898882778394</v>
      </c>
      <c r="CC58" s="3">
        <f>AL58/AL$54</f>
        <v>0.96603881435394601</v>
      </c>
      <c r="CD58" s="3">
        <f>AM58/AM$54</f>
        <v>0.97332549840441962</v>
      </c>
      <c r="CE58" s="3">
        <f>AN58/AN$54</f>
        <v>1.0284172216740015</v>
      </c>
      <c r="CF58" s="3">
        <f>AO58/AO$54</f>
        <v>0.95292909882667221</v>
      </c>
      <c r="CG58" s="3">
        <f>AP58/AP$54</f>
        <v>0.9967469197887856</v>
      </c>
      <c r="CH58" s="3">
        <f>AVERAGE(AU58:CG58)</f>
        <v>0.98831853351825716</v>
      </c>
      <c r="CI58" s="3">
        <f>STDEV(AU58:CG58)/SQRT(39)</f>
        <v>1.2394125985527997E-2</v>
      </c>
    </row>
    <row r="59" spans="3:87" x14ac:dyDescent="0.3">
      <c r="C59" s="3">
        <v>85.85</v>
      </c>
      <c r="D59" s="3">
        <v>239.37700000000001</v>
      </c>
      <c r="E59" s="3">
        <v>145.19800000000001</v>
      </c>
      <c r="F59" s="3">
        <v>716.75400000000002</v>
      </c>
      <c r="G59" s="3">
        <v>589.72</v>
      </c>
      <c r="H59" s="3">
        <v>518.17600000000004</v>
      </c>
      <c r="I59" s="3">
        <v>644.197</v>
      </c>
      <c r="J59" s="3">
        <v>749.62</v>
      </c>
      <c r="K59" s="3">
        <v>936.72299999999996</v>
      </c>
      <c r="L59" s="3">
        <v>1996.2329999999999</v>
      </c>
      <c r="M59" s="3">
        <v>576.63599999999997</v>
      </c>
      <c r="N59" s="3">
        <v>639.75800000000004</v>
      </c>
      <c r="O59" s="3">
        <v>621.61699999999996</v>
      </c>
      <c r="P59" s="3">
        <v>946.56899999999996</v>
      </c>
      <c r="Q59" s="3">
        <v>749.00800000000004</v>
      </c>
      <c r="R59" s="3">
        <v>708.00699999999995</v>
      </c>
      <c r="S59" s="3">
        <v>274.75900000000001</v>
      </c>
      <c r="T59" s="3">
        <v>234.28200000000001</v>
      </c>
      <c r="U59" s="3">
        <v>348.80900000000003</v>
      </c>
      <c r="V59" s="3">
        <v>209.30099999999999</v>
      </c>
      <c r="W59" s="3">
        <v>317.27</v>
      </c>
      <c r="X59" s="3">
        <v>524.25099999999998</v>
      </c>
      <c r="Y59" s="3">
        <v>543.50400000000002</v>
      </c>
      <c r="Z59" s="3">
        <v>225.12899999999999</v>
      </c>
      <c r="AA59" s="3">
        <v>222.602</v>
      </c>
      <c r="AB59" s="3">
        <v>231.48699999999999</v>
      </c>
      <c r="AC59" s="3">
        <v>228.55099999999999</v>
      </c>
      <c r="AD59" s="3">
        <v>443.173</v>
      </c>
      <c r="AE59" s="3">
        <v>292.64</v>
      </c>
      <c r="AF59" s="3">
        <v>210.91200000000001</v>
      </c>
      <c r="AG59" s="3">
        <v>254.26400000000001</v>
      </c>
      <c r="AH59" s="3">
        <v>280.88400000000001</v>
      </c>
      <c r="AI59" s="3">
        <v>229.50200000000001</v>
      </c>
      <c r="AJ59" s="3">
        <v>263.27699999999999</v>
      </c>
      <c r="AK59" s="3">
        <v>251.714</v>
      </c>
      <c r="AL59" s="3">
        <v>175.14400000000001</v>
      </c>
      <c r="AM59" s="3">
        <v>227.66300000000001</v>
      </c>
      <c r="AN59" s="3">
        <v>322.95999999999998</v>
      </c>
      <c r="AO59" s="6">
        <v>760.55700000000002</v>
      </c>
      <c r="AP59" s="6">
        <v>562.72400000000005</v>
      </c>
      <c r="AT59" s="3">
        <v>85.85</v>
      </c>
      <c r="AU59" s="3">
        <f>D59/D$54</f>
        <v>1.3115972998443903</v>
      </c>
      <c r="AV59" s="3">
        <f>E59/E$54</f>
        <v>1.0077455893171945</v>
      </c>
      <c r="AW59" s="3">
        <f>F59/F$54</f>
        <v>0.98943003350308056</v>
      </c>
      <c r="AX59" s="3">
        <f>G59/G$54</f>
        <v>0.98361257286775816</v>
      </c>
      <c r="AY59" s="3">
        <f>H59/H$54</f>
        <v>1.0381479960331375</v>
      </c>
      <c r="AZ59" s="3">
        <f>I59/I$54</f>
        <v>0.97241539629659257</v>
      </c>
      <c r="BA59" s="3">
        <f>J59/J$54</f>
        <v>0.95609552027120959</v>
      </c>
      <c r="BB59" s="3">
        <f>K59/K$54</f>
        <v>1.3901906920210327</v>
      </c>
      <c r="BC59" s="3">
        <f>L59/L$54</f>
        <v>0.92863898163081793</v>
      </c>
      <c r="BD59" s="3">
        <f>M59/M$54</f>
        <v>0.83041137791295472</v>
      </c>
      <c r="BE59" s="3">
        <f>N59/N$54</f>
        <v>0.98269344495219091</v>
      </c>
      <c r="BF59" s="3">
        <f>O59/O$54</f>
        <v>0.88724224504972049</v>
      </c>
      <c r="BG59" s="3">
        <f>P59/P$54</f>
        <v>0.94008616580063875</v>
      </c>
      <c r="BH59" s="3">
        <f>Q59/Q$54</f>
        <v>1.0114116806673896</v>
      </c>
      <c r="BI59" s="3">
        <f>R59/R$54</f>
        <v>0.95572138027480769</v>
      </c>
      <c r="BJ59" s="3">
        <f>S59/S$54</f>
        <v>0.96896931139308373</v>
      </c>
      <c r="BK59" s="3">
        <f>T59/T$54</f>
        <v>0.92390871411839404</v>
      </c>
      <c r="BL59" s="3">
        <f>U59/U$54</f>
        <v>0.94730738625407718</v>
      </c>
      <c r="BM59" s="3">
        <f>V59/V$54</f>
        <v>1.0605197687439512</v>
      </c>
      <c r="BN59" s="3">
        <f>W59/W$54</f>
        <v>0.9691569400703185</v>
      </c>
      <c r="BO59" s="3">
        <f>X59/X$54</f>
        <v>0.97510397369223789</v>
      </c>
      <c r="BP59" s="3">
        <f>Y59/Y$54</f>
        <v>0.99027045936550273</v>
      </c>
      <c r="BQ59" s="3">
        <f>Z59/Z$54</f>
        <v>0.97784814250159613</v>
      </c>
      <c r="BR59" s="3">
        <f>AA59/AA$54</f>
        <v>0.96656983686566722</v>
      </c>
      <c r="BS59" s="3">
        <f>AB59/AB$54</f>
        <v>0.96137265976709796</v>
      </c>
      <c r="BT59" s="3">
        <f>AC59/AC$54</f>
        <v>0.98932974339439694</v>
      </c>
      <c r="BU59" s="3">
        <f>AD59/AD$54</f>
        <v>1.0514811080135238</v>
      </c>
      <c r="BV59" s="3">
        <f>AE59/AE$54</f>
        <v>0.98951781970649888</v>
      </c>
      <c r="BW59" s="3">
        <f>AF59/AF$54</f>
        <v>0.95807251683004613</v>
      </c>
      <c r="BX59" s="3">
        <f>AG59/AG$54</f>
        <v>0.94632043976820612</v>
      </c>
      <c r="BY59" s="3">
        <f>AH59/AH$54</f>
        <v>1.0876016417563696</v>
      </c>
      <c r="BZ59" s="3">
        <f>AI59/AI$54</f>
        <v>0.96601101958522928</v>
      </c>
      <c r="CA59" s="3">
        <f>AJ59/AJ$54</f>
        <v>1.0010532319391634</v>
      </c>
      <c r="CB59" s="3">
        <f>AK59/AK$54</f>
        <v>0.9916090197128945</v>
      </c>
      <c r="CC59" s="3">
        <f>AL59/AL$54</f>
        <v>0.96263115371297603</v>
      </c>
      <c r="CD59" s="3">
        <f>AM59/AM$54</f>
        <v>0.97649092406409777</v>
      </c>
      <c r="CE59" s="3">
        <f>AN59/AN$54</f>
        <v>1.0247460821611811</v>
      </c>
      <c r="CF59" s="3">
        <f>AO59/AO$54</f>
        <v>0.94412045105837838</v>
      </c>
      <c r="CG59" s="3">
        <f>AP59/AP$54</f>
        <v>0.98260134663202314</v>
      </c>
      <c r="CH59" s="3">
        <f>AVERAGE(AU59:CG59)</f>
        <v>0.99482189916794428</v>
      </c>
      <c r="CI59" s="3">
        <f>STDEV(AU59:CG59)/SQRT(39)</f>
        <v>1.5274944368472747E-2</v>
      </c>
    </row>
    <row r="60" spans="3:87" x14ac:dyDescent="0.3">
      <c r="C60" s="3">
        <v>90.9</v>
      </c>
      <c r="D60" s="3">
        <v>250.71299999999999</v>
      </c>
      <c r="E60" s="3">
        <v>142.89400000000001</v>
      </c>
      <c r="F60" s="3">
        <v>717.24599999999998</v>
      </c>
      <c r="G60" s="3">
        <v>590.89099999999996</v>
      </c>
      <c r="H60" s="3">
        <v>513.12699999999995</v>
      </c>
      <c r="I60" s="3">
        <v>638.41</v>
      </c>
      <c r="J60" s="3">
        <v>744.846</v>
      </c>
      <c r="K60" s="3">
        <v>978.61</v>
      </c>
      <c r="L60" s="3">
        <v>1938.143</v>
      </c>
      <c r="M60" s="3">
        <v>564.47500000000002</v>
      </c>
      <c r="N60" s="3">
        <v>651.875</v>
      </c>
      <c r="O60" s="3">
        <v>637.94299999999998</v>
      </c>
      <c r="P60" s="3">
        <v>923.62699999999995</v>
      </c>
      <c r="Q60" s="3">
        <v>754.51800000000003</v>
      </c>
      <c r="R60" s="3">
        <v>711.25599999999997</v>
      </c>
      <c r="S60" s="3">
        <v>275.745</v>
      </c>
      <c r="T60" s="3">
        <v>227.751</v>
      </c>
      <c r="U60" s="3">
        <v>334.71199999999999</v>
      </c>
      <c r="V60" s="3">
        <v>205.364</v>
      </c>
      <c r="W60" s="3">
        <v>313.59899999999999</v>
      </c>
      <c r="X60" s="3">
        <v>529.61599999999999</v>
      </c>
      <c r="Y60" s="3">
        <v>546.65599999999995</v>
      </c>
      <c r="Z60" s="3">
        <v>226.21799999999999</v>
      </c>
      <c r="AA60" s="3">
        <v>228.02</v>
      </c>
      <c r="AB60" s="3">
        <v>230.54900000000001</v>
      </c>
      <c r="AC60" s="3">
        <v>223.947</v>
      </c>
      <c r="AD60" s="3">
        <v>459.40100000000001</v>
      </c>
      <c r="AE60" s="3">
        <v>295.81400000000002</v>
      </c>
      <c r="AF60" s="3">
        <v>212.142</v>
      </c>
      <c r="AG60" s="3">
        <v>252.72800000000001</v>
      </c>
      <c r="AH60" s="3">
        <v>280.07499999999999</v>
      </c>
      <c r="AI60" s="3">
        <v>229.392</v>
      </c>
      <c r="AJ60" s="3">
        <v>262.45299999999997</v>
      </c>
      <c r="AK60" s="3">
        <v>255.79499999999999</v>
      </c>
      <c r="AL60" s="3">
        <v>175.91399999999999</v>
      </c>
      <c r="AM60" s="3">
        <v>230.578</v>
      </c>
      <c r="AN60" s="3">
        <v>326.697</v>
      </c>
      <c r="AO60" s="6">
        <v>768.65099999999995</v>
      </c>
      <c r="AP60" s="6">
        <v>558.42600000000004</v>
      </c>
      <c r="AT60" s="3">
        <v>90.9</v>
      </c>
      <c r="AU60" s="3">
        <f>D60/D$54</f>
        <v>1.3737096456045761</v>
      </c>
      <c r="AV60" s="3">
        <f>E60/E$54</f>
        <v>0.99175469524298676</v>
      </c>
      <c r="AW60" s="3">
        <f>F60/F$54</f>
        <v>0.99010920596180907</v>
      </c>
      <c r="AX60" s="3">
        <f>G60/G$54</f>
        <v>0.98556572067150927</v>
      </c>
      <c r="AY60" s="3">
        <f>H60/H$54</f>
        <v>1.0280324962184579</v>
      </c>
      <c r="AZ60" s="3">
        <f>I60/I$54</f>
        <v>0.96367991957383792</v>
      </c>
      <c r="BA60" s="3">
        <f>J60/J$54</f>
        <v>0.95000656851728793</v>
      </c>
      <c r="BB60" s="3">
        <f>K60/K$54</f>
        <v>1.4523551926436127</v>
      </c>
      <c r="BC60" s="3">
        <f>L60/L$54</f>
        <v>0.90161576417928091</v>
      </c>
      <c r="BD60" s="3">
        <f>M60/M$54</f>
        <v>0.81289836664276105</v>
      </c>
      <c r="BE60" s="3">
        <f>N60/N$54</f>
        <v>1.0013056334242156</v>
      </c>
      <c r="BF60" s="3">
        <f>O60/O$54</f>
        <v>0.91054456286387575</v>
      </c>
      <c r="BG60" s="3">
        <f>P60/P$54</f>
        <v>0.91730129030207685</v>
      </c>
      <c r="BH60" s="3">
        <f>Q60/Q$54</f>
        <v>1.0188520262451102</v>
      </c>
      <c r="BI60" s="3">
        <f>R60/R$54</f>
        <v>0.96010712612832727</v>
      </c>
      <c r="BJ60" s="3">
        <f>S60/S$54</f>
        <v>0.97244655414412573</v>
      </c>
      <c r="BK60" s="3">
        <f>T60/T$54</f>
        <v>0.89815322367564887</v>
      </c>
      <c r="BL60" s="3">
        <f>U60/U$54</f>
        <v>0.90902227255568135</v>
      </c>
      <c r="BM60" s="3">
        <f>V60/V$54</f>
        <v>1.0405711477170811</v>
      </c>
      <c r="BN60" s="3">
        <f>W60/W$54</f>
        <v>0.9579432257985685</v>
      </c>
      <c r="BO60" s="3">
        <f>X60/X$54</f>
        <v>0.98508284415478131</v>
      </c>
      <c r="BP60" s="3">
        <f>Y60/Y$54</f>
        <v>0.99601343915575269</v>
      </c>
      <c r="BQ60" s="3">
        <f>Z60/Z$54</f>
        <v>0.98257821560272585</v>
      </c>
      <c r="BR60" s="3">
        <f>AA60/AA$54</f>
        <v>0.99009557057937236</v>
      </c>
      <c r="BS60" s="3">
        <f>AB60/AB$54</f>
        <v>0.95747711679984049</v>
      </c>
      <c r="BT60" s="3">
        <f>AC60/AC$54</f>
        <v>0.96940038785192373</v>
      </c>
      <c r="BU60" s="3">
        <f>AD60/AD$54</f>
        <v>1.0899839848152322</v>
      </c>
      <c r="BV60" s="3">
        <f>AE60/AE$54</f>
        <v>1.0002502197876513</v>
      </c>
      <c r="BW60" s="3">
        <f>AF60/AF$54</f>
        <v>0.96365981957100422</v>
      </c>
      <c r="BX60" s="3">
        <f>AG60/AG$54</f>
        <v>0.94060375083275338</v>
      </c>
      <c r="BY60" s="3">
        <f>AH60/AH$54</f>
        <v>1.0844691396267327</v>
      </c>
      <c r="BZ60" s="3">
        <f>AI60/AI$54</f>
        <v>0.96554801180248928</v>
      </c>
      <c r="CA60" s="3">
        <f>AJ60/AJ$54</f>
        <v>0.99792015209125462</v>
      </c>
      <c r="CB60" s="3">
        <f>AK60/AK$54</f>
        <v>1.0076858227887995</v>
      </c>
      <c r="CC60" s="3">
        <f>AL60/AL$54</f>
        <v>0.96686324837998705</v>
      </c>
      <c r="CD60" s="3">
        <f>AM60/AM$54</f>
        <v>0.98899392650036033</v>
      </c>
      <c r="CE60" s="3">
        <f>AN60/AN$54</f>
        <v>1.0366035137596339</v>
      </c>
      <c r="CF60" s="3">
        <f>AO60/AO$54</f>
        <v>0.95416797008833465</v>
      </c>
      <c r="CG60" s="3">
        <f>AP60/AP$54</f>
        <v>0.97509638756181383</v>
      </c>
      <c r="CH60" s="3">
        <f>AVERAGE(AU60:CG60)</f>
        <v>0.99714020922721236</v>
      </c>
      <c r="CI60" s="3">
        <f>STDEV(AU60:CG60)/SQRT(39)</f>
        <v>1.7679847111842572E-2</v>
      </c>
    </row>
    <row r="61" spans="3:87" x14ac:dyDescent="0.3">
      <c r="C61" s="3">
        <v>95.95</v>
      </c>
      <c r="D61" s="3">
        <v>248.83500000000001</v>
      </c>
      <c r="E61" s="3">
        <v>145.89099999999999</v>
      </c>
      <c r="F61" s="3">
        <v>730.952</v>
      </c>
      <c r="G61" s="3">
        <v>613.12800000000004</v>
      </c>
      <c r="H61" s="3">
        <v>508.61500000000001</v>
      </c>
      <c r="I61" s="3">
        <v>647.96199999999999</v>
      </c>
      <c r="J61" s="3">
        <v>734.36099999999999</v>
      </c>
      <c r="K61" s="3">
        <v>1041.431</v>
      </c>
      <c r="L61" s="3">
        <v>1905.14</v>
      </c>
      <c r="M61" s="3">
        <v>554.57600000000002</v>
      </c>
      <c r="N61" s="3">
        <v>666.97199999999998</v>
      </c>
      <c r="O61" s="3">
        <v>649.81799999999998</v>
      </c>
      <c r="P61" s="3">
        <v>892.86199999999997</v>
      </c>
      <c r="Q61" s="3">
        <v>744.00400000000002</v>
      </c>
      <c r="R61" s="3">
        <v>706.35400000000004</v>
      </c>
      <c r="S61" s="3">
        <v>275.27</v>
      </c>
      <c r="T61" s="3">
        <v>229.137</v>
      </c>
      <c r="U61" s="3">
        <v>324.625</v>
      </c>
      <c r="V61" s="3">
        <v>208.441</v>
      </c>
      <c r="W61" s="3">
        <v>310.98599999999999</v>
      </c>
      <c r="X61" s="3">
        <v>521.96600000000001</v>
      </c>
      <c r="Y61" s="3">
        <v>546.51199999999994</v>
      </c>
      <c r="Z61" s="3">
        <v>227.7</v>
      </c>
      <c r="AA61" s="3">
        <v>226.29599999999999</v>
      </c>
      <c r="AB61" s="3">
        <v>228.01499999999999</v>
      </c>
      <c r="AC61" s="3">
        <v>224.87200000000001</v>
      </c>
      <c r="AD61" s="3">
        <v>460.23899999999998</v>
      </c>
      <c r="AE61" s="3">
        <v>294.43</v>
      </c>
      <c r="AF61" s="3">
        <v>212.155</v>
      </c>
      <c r="AG61" s="3">
        <v>248.60300000000001</v>
      </c>
      <c r="AH61" s="3">
        <v>280.00700000000001</v>
      </c>
      <c r="AI61" s="3">
        <v>226.45400000000001</v>
      </c>
      <c r="AJ61" s="3">
        <v>259.34500000000003</v>
      </c>
      <c r="AK61" s="3">
        <v>257.42</v>
      </c>
      <c r="AL61" s="3">
        <v>174.19</v>
      </c>
      <c r="AM61" s="3">
        <v>228.16</v>
      </c>
      <c r="AN61" s="3">
        <v>332.858</v>
      </c>
      <c r="AO61" s="6">
        <v>758.95699999999999</v>
      </c>
      <c r="AP61" s="6">
        <v>564.58399999999995</v>
      </c>
      <c r="AT61" s="3">
        <v>95.95</v>
      </c>
      <c r="AU61" s="3">
        <f>D61/D$54</f>
        <v>1.363419685712407</v>
      </c>
      <c r="AV61" s="3">
        <f>E61/E$54</f>
        <v>1.0125553504254521</v>
      </c>
      <c r="AW61" s="3">
        <f>F61/F$54</f>
        <v>1.0090294045783403</v>
      </c>
      <c r="AX61" s="3">
        <f>G61/G$54</f>
        <v>1.022655513764605</v>
      </c>
      <c r="AY61" s="3">
        <f>H61/H$54</f>
        <v>1.0189928576437237</v>
      </c>
      <c r="AZ61" s="3">
        <f>I61/I$54</f>
        <v>0.9780986639415159</v>
      </c>
      <c r="BA61" s="3">
        <f>J61/J$54</f>
        <v>0.93663357749511189</v>
      </c>
      <c r="BB61" s="3">
        <f>K61/K$54</f>
        <v>1.5455878446265932</v>
      </c>
      <c r="BC61" s="3">
        <f>L61/L$54</f>
        <v>0.88626291092479514</v>
      </c>
      <c r="BD61" s="3">
        <f>M61/M$54</f>
        <v>0.79864285323402429</v>
      </c>
      <c r="BE61" s="3">
        <f>N61/N$54</f>
        <v>1.0244952190776084</v>
      </c>
      <c r="BF61" s="3">
        <f>O61/O$54</f>
        <v>0.92749390894026273</v>
      </c>
      <c r="BG61" s="3">
        <f>P61/P$54</f>
        <v>0.88674699273807822</v>
      </c>
      <c r="BH61" s="3">
        <f>Q61/Q$54</f>
        <v>1.0046546045746647</v>
      </c>
      <c r="BI61" s="3">
        <f>R61/R$54</f>
        <v>0.95349003589319259</v>
      </c>
      <c r="BJ61" s="3">
        <f>S61/S$54</f>
        <v>0.97077141184519566</v>
      </c>
      <c r="BK61" s="3">
        <f>T61/T$54</f>
        <v>0.9036190190750738</v>
      </c>
      <c r="BL61" s="3">
        <f>U61/U$54</f>
        <v>0.88162765370942198</v>
      </c>
      <c r="BM61" s="3">
        <f>V61/V$54</f>
        <v>1.0561621832516708</v>
      </c>
      <c r="BN61" s="3">
        <f>W61/W$54</f>
        <v>0.9499613583531632</v>
      </c>
      <c r="BO61" s="3">
        <f>X61/X$54</f>
        <v>0.97085388627249669</v>
      </c>
      <c r="BP61" s="3">
        <f>Y61/Y$54</f>
        <v>0.99575106952066506</v>
      </c>
      <c r="BQ61" s="3">
        <f>Z61/Z$54</f>
        <v>0.98901528478167378</v>
      </c>
      <c r="BR61" s="3">
        <f>AA61/AA$54</f>
        <v>0.98260971511196216</v>
      </c>
      <c r="BS61" s="3">
        <f>AB61/AB$54</f>
        <v>0.94695333654501046</v>
      </c>
      <c r="BT61" s="3">
        <f>AC61/AC$54</f>
        <v>0.97340443951934075</v>
      </c>
      <c r="BU61" s="3">
        <f>AD61/AD$54</f>
        <v>1.0919722403464025</v>
      </c>
      <c r="BV61" s="3">
        <f>AE61/AE$54</f>
        <v>0.99557043348887531</v>
      </c>
      <c r="BW61" s="3">
        <f>AF61/AF$54</f>
        <v>0.96371887236420128</v>
      </c>
      <c r="BX61" s="3">
        <f>AG61/AG$54</f>
        <v>0.92525131472680111</v>
      </c>
      <c r="BY61" s="3">
        <f>AH61/AH$54</f>
        <v>1.0842058390768994</v>
      </c>
      <c r="BZ61" s="3">
        <f>AI61/AI$54</f>
        <v>0.95318149484167247</v>
      </c>
      <c r="CA61" s="3">
        <f>AJ61/AJ$54</f>
        <v>0.98610266159695825</v>
      </c>
      <c r="CB61" s="3">
        <f>AK61/AK$54</f>
        <v>1.0140873922566616</v>
      </c>
      <c r="CC61" s="3">
        <f>AL61/AL$54</f>
        <v>0.95738775330735437</v>
      </c>
      <c r="CD61" s="3">
        <f>AM61/AM$54</f>
        <v>0.97862265381052049</v>
      </c>
      <c r="CE61" s="3">
        <f>AN61/AN$54</f>
        <v>1.0561522523408671</v>
      </c>
      <c r="CF61" s="3">
        <f>AO61/AO$54</f>
        <v>0.94213428470701566</v>
      </c>
      <c r="CG61" s="3">
        <f>AP61/AP$54</f>
        <v>0.98584918838879099</v>
      </c>
      <c r="CH61" s="3">
        <f>AVERAGE(AU61:CG61)</f>
        <v>0.99804423494382233</v>
      </c>
      <c r="CI61" s="3">
        <f>STDEV(AU61:CG61)/SQRT(39)</f>
        <v>1.9752252858424139E-2</v>
      </c>
    </row>
    <row r="62" spans="3:87" x14ac:dyDescent="0.3">
      <c r="C62" s="3">
        <v>101</v>
      </c>
      <c r="D62" s="3">
        <v>250.98400000000001</v>
      </c>
      <c r="E62" s="3">
        <v>147.49799999999999</v>
      </c>
      <c r="F62" s="3">
        <v>690.327</v>
      </c>
      <c r="G62" s="3">
        <v>615.38900000000001</v>
      </c>
      <c r="H62" s="3">
        <v>510.59399999999999</v>
      </c>
      <c r="I62" s="3">
        <v>648.84699999999998</v>
      </c>
      <c r="J62" s="3">
        <v>714.13</v>
      </c>
      <c r="K62" s="3">
        <v>1025.1500000000001</v>
      </c>
      <c r="L62" s="3">
        <v>1866.509</v>
      </c>
      <c r="M62" s="3">
        <v>566.30899999999997</v>
      </c>
      <c r="N62" s="3">
        <v>668.70100000000002</v>
      </c>
      <c r="O62" s="3">
        <v>654.14800000000002</v>
      </c>
      <c r="P62" s="3">
        <v>902.69200000000001</v>
      </c>
      <c r="Q62" s="3">
        <v>742.51</v>
      </c>
      <c r="R62" s="3">
        <v>702.596</v>
      </c>
      <c r="S62" s="3">
        <v>278.48500000000001</v>
      </c>
      <c r="T62" s="3">
        <v>229.49799999999999</v>
      </c>
      <c r="U62" s="3">
        <v>315.291</v>
      </c>
      <c r="V62" s="3">
        <v>221.203</v>
      </c>
      <c r="W62" s="3">
        <v>311.48099999999999</v>
      </c>
      <c r="X62" s="3">
        <v>519.65800000000002</v>
      </c>
      <c r="Y62" s="3">
        <v>531.08600000000001</v>
      </c>
      <c r="Z62" s="3">
        <v>226.81</v>
      </c>
      <c r="AA62" s="3">
        <v>226.33699999999999</v>
      </c>
      <c r="AB62" s="3">
        <v>227.09299999999999</v>
      </c>
      <c r="AC62" s="3">
        <v>216.29400000000001</v>
      </c>
      <c r="AD62" s="3">
        <v>454.23899999999998</v>
      </c>
      <c r="AE62" s="3">
        <v>289.61500000000001</v>
      </c>
      <c r="AF62" s="3">
        <v>212.23599999999999</v>
      </c>
      <c r="AG62" s="3">
        <v>245.959</v>
      </c>
      <c r="AH62" s="3">
        <v>275.78100000000001</v>
      </c>
      <c r="AI62" s="3">
        <v>226.41900000000001</v>
      </c>
      <c r="AJ62" s="3">
        <v>260.47300000000001</v>
      </c>
      <c r="AK62" s="3">
        <v>257.68299999999999</v>
      </c>
      <c r="AL62" s="3">
        <v>173.31</v>
      </c>
      <c r="AM62" s="3">
        <v>234.60400000000001</v>
      </c>
      <c r="AN62" s="3">
        <v>331.923</v>
      </c>
      <c r="AO62" s="6">
        <v>764.52</v>
      </c>
      <c r="AP62" s="6">
        <v>574.42200000000003</v>
      </c>
      <c r="AT62" s="3">
        <v>101</v>
      </c>
      <c r="AU62" s="3">
        <f>D62/D$54</f>
        <v>1.3751945120213909</v>
      </c>
      <c r="AV62" s="3">
        <f>E62/E$54</f>
        <v>1.0237087214225233</v>
      </c>
      <c r="AW62" s="3">
        <f>F62/F$54</f>
        <v>0.95294936161930177</v>
      </c>
      <c r="AX62" s="3">
        <f>G62/G$54</f>
        <v>1.026426706919414</v>
      </c>
      <c r="AY62" s="3">
        <f>H62/H$54</f>
        <v>1.0229577168501507</v>
      </c>
      <c r="AZ62" s="3">
        <f>I62/I$54</f>
        <v>0.97943457147558155</v>
      </c>
      <c r="BA62" s="3">
        <f>J62/J$54</f>
        <v>0.91083014579557497</v>
      </c>
      <c r="BB62" s="3">
        <f>K62/K$54</f>
        <v>1.5214252110019311</v>
      </c>
      <c r="BC62" s="3">
        <f>L62/L$54</f>
        <v>0.8682919363444831</v>
      </c>
      <c r="BD62" s="3">
        <f>M62/M$54</f>
        <v>0.81553950328197944</v>
      </c>
      <c r="BE62" s="3">
        <f>N62/N$54</f>
        <v>1.0271510310663954</v>
      </c>
      <c r="BF62" s="3">
        <f>O62/O$54</f>
        <v>0.93367417576222111</v>
      </c>
      <c r="BG62" s="3">
        <f>P62/P$54</f>
        <v>0.8965096693203668</v>
      </c>
      <c r="BH62" s="3">
        <f>Q62/Q$54</f>
        <v>1.0026372041584914</v>
      </c>
      <c r="BI62" s="3">
        <f>R62/R$54</f>
        <v>0.94841720335471091</v>
      </c>
      <c r="BJ62" s="3">
        <f>S62/S$54</f>
        <v>0.98210948024742739</v>
      </c>
      <c r="BK62" s="3">
        <f>T62/T$54</f>
        <v>0.90504264976713189</v>
      </c>
      <c r="BL62" s="3">
        <f>U62/U$54</f>
        <v>0.85627805796133194</v>
      </c>
      <c r="BM62" s="3">
        <f>V62/V$54</f>
        <v>1.1208267251731634</v>
      </c>
      <c r="BN62" s="3">
        <f>W62/W$54</f>
        <v>0.95147342279460045</v>
      </c>
      <c r="BO62" s="3">
        <f>X62/X$54</f>
        <v>0.96656101897938396</v>
      </c>
      <c r="BP62" s="3">
        <f>Y62/Y$54</f>
        <v>0.96764472236190968</v>
      </c>
      <c r="BQ62" s="3">
        <f>Z62/Z$54</f>
        <v>0.98514956847312884</v>
      </c>
      <c r="BR62" s="3">
        <f>AA62/AA$54</f>
        <v>0.98278774299720806</v>
      </c>
      <c r="BS62" s="3">
        <f>AB62/AB$54</f>
        <v>0.94312424207186396</v>
      </c>
      <c r="BT62" s="3">
        <f>AC62/AC$54</f>
        <v>0.93627281227274306</v>
      </c>
      <c r="BU62" s="3">
        <f>AD62/AD$54</f>
        <v>1.0777365205528204</v>
      </c>
      <c r="BV62" s="3">
        <f>AE62/AE$54</f>
        <v>0.97928924054913102</v>
      </c>
      <c r="BW62" s="3">
        <f>AF62/AF$54</f>
        <v>0.96408681669104479</v>
      </c>
      <c r="BX62" s="3">
        <f>AG62/AG$54</f>
        <v>0.91541086840822217</v>
      </c>
      <c r="BY62" s="3">
        <f>AH62/AH$54</f>
        <v>1.0678424843181291</v>
      </c>
      <c r="BZ62" s="3">
        <f>AI62/AI$54</f>
        <v>0.95303417418352787</v>
      </c>
      <c r="CA62" s="3">
        <f>AJ62/AJ$54</f>
        <v>0.99039163498098859</v>
      </c>
      <c r="CB62" s="3">
        <f>AK62/AK$54</f>
        <v>1.015123461653614</v>
      </c>
      <c r="CC62" s="3">
        <f>AL62/AL$54</f>
        <v>0.95255107368791325</v>
      </c>
      <c r="CD62" s="3">
        <f>AM62/AM$54</f>
        <v>1.0062622242047834</v>
      </c>
      <c r="CE62" s="3">
        <f>AN62/AN$54</f>
        <v>1.0531855147051825</v>
      </c>
      <c r="CF62" s="3">
        <f>AO62/AO$54</f>
        <v>0.94903993683990995</v>
      </c>
      <c r="CG62" s="3">
        <f>AP62/AP$54</f>
        <v>1.0030278266700194</v>
      </c>
      <c r="CH62" s="3">
        <f>AVERAGE(AU62:CG62)</f>
        <v>0.99562563822922323</v>
      </c>
      <c r="CI62" s="3">
        <f>STDEV(AU62:CG62)/SQRT(39)</f>
        <v>1.9797693346379146E-2</v>
      </c>
    </row>
    <row r="63" spans="3:87" x14ac:dyDescent="0.3">
      <c r="C63" s="3">
        <v>106.05</v>
      </c>
      <c r="D63" s="3">
        <v>247.33199999999999</v>
      </c>
      <c r="E63" s="3">
        <v>144.23500000000001</v>
      </c>
      <c r="F63" s="3">
        <v>682.46</v>
      </c>
      <c r="G63" s="3">
        <v>589.63499999999999</v>
      </c>
      <c r="H63" s="3">
        <v>511.762</v>
      </c>
      <c r="I63" s="3">
        <v>653.32399999999996</v>
      </c>
      <c r="J63" s="3">
        <v>732.25</v>
      </c>
      <c r="K63" s="3">
        <v>1019.764</v>
      </c>
      <c r="L63" s="3">
        <v>1827.674</v>
      </c>
      <c r="M63" s="3">
        <v>571.07600000000002</v>
      </c>
      <c r="N63" s="3">
        <v>669.54399999999998</v>
      </c>
      <c r="O63" s="3">
        <v>650.48299999999995</v>
      </c>
      <c r="P63" s="3">
        <v>880.79200000000003</v>
      </c>
      <c r="Q63" s="3">
        <v>726.16600000000005</v>
      </c>
      <c r="R63" s="3">
        <v>703.71500000000003</v>
      </c>
      <c r="S63" s="3">
        <v>276.78500000000003</v>
      </c>
      <c r="T63" s="3">
        <v>232.39</v>
      </c>
      <c r="U63" s="3">
        <v>326.05399999999997</v>
      </c>
      <c r="V63" s="3">
        <v>232.57300000000001</v>
      </c>
      <c r="W63" s="3">
        <v>307.15899999999999</v>
      </c>
      <c r="X63" s="3">
        <v>512.20100000000002</v>
      </c>
      <c r="Y63" s="3">
        <v>522.41399999999999</v>
      </c>
      <c r="Z63" s="3">
        <v>224.548</v>
      </c>
      <c r="AA63" s="3">
        <v>223.34200000000001</v>
      </c>
      <c r="AB63" s="3">
        <v>224.833</v>
      </c>
      <c r="AC63" s="3">
        <v>215.29900000000001</v>
      </c>
      <c r="AD63" s="3">
        <v>441.70800000000003</v>
      </c>
      <c r="AE63" s="3">
        <v>289.60199999999998</v>
      </c>
      <c r="AF63" s="3">
        <v>210.73</v>
      </c>
      <c r="AG63" s="3">
        <v>242.47800000000001</v>
      </c>
      <c r="AH63" s="3">
        <v>279.35599999999999</v>
      </c>
      <c r="AI63" s="3">
        <v>222.09700000000001</v>
      </c>
      <c r="AJ63" s="3">
        <v>264.26400000000001</v>
      </c>
      <c r="AK63" s="3">
        <v>255.90199999999999</v>
      </c>
      <c r="AL63" s="3">
        <v>172.489</v>
      </c>
      <c r="AM63" s="3">
        <v>235.64699999999999</v>
      </c>
      <c r="AN63" s="3">
        <v>333.56900000000002</v>
      </c>
      <c r="AO63" s="6">
        <v>778.38099999999997</v>
      </c>
      <c r="AP63" s="6">
        <v>575.34900000000005</v>
      </c>
      <c r="AT63" s="3">
        <v>106.05</v>
      </c>
      <c r="AU63" s="3">
        <f>D63/D$54</f>
        <v>1.3551844302715497</v>
      </c>
      <c r="AV63" s="3">
        <f>E63/E$54</f>
        <v>1.0010618953096155</v>
      </c>
      <c r="AW63" s="3">
        <f>F63/F$54</f>
        <v>0.9420895044387787</v>
      </c>
      <c r="AX63" s="3">
        <f>G63/G$54</f>
        <v>0.98347079868900589</v>
      </c>
      <c r="AY63" s="3">
        <f>H63/H$54</f>
        <v>1.0252977651336812</v>
      </c>
      <c r="AZ63" s="3">
        <f>I63/I$54</f>
        <v>0.98619260314791135</v>
      </c>
      <c r="BA63" s="3">
        <f>J63/J$54</f>
        <v>0.93394112312717537</v>
      </c>
      <c r="BB63" s="3">
        <f>K63/K$54</f>
        <v>1.5134318478975497</v>
      </c>
      <c r="BC63" s="3">
        <f>L63/L$54</f>
        <v>0.85022606184404503</v>
      </c>
      <c r="BD63" s="3">
        <f>M63/M$54</f>
        <v>0.82240444240910837</v>
      </c>
      <c r="BE63" s="3">
        <f>N63/N$54</f>
        <v>1.0284459122153526</v>
      </c>
      <c r="BF63" s="3">
        <f>O63/O$54</f>
        <v>0.92844307232054035</v>
      </c>
      <c r="BG63" s="3">
        <f>P63/P$54</f>
        <v>0.87475965740255202</v>
      </c>
      <c r="BH63" s="3">
        <f>Q63/Q$54</f>
        <v>0.98056732972613858</v>
      </c>
      <c r="BI63" s="3">
        <f>R63/R$54</f>
        <v>0.94992771416114008</v>
      </c>
      <c r="BJ63" s="3">
        <f>S63/S$54</f>
        <v>0.97611423412494103</v>
      </c>
      <c r="BK63" s="3">
        <f>T63/T$54</f>
        <v>0.91644746960489309</v>
      </c>
      <c r="BL63" s="3">
        <f>U63/U$54</f>
        <v>0.88550858067792637</v>
      </c>
      <c r="BM63" s="3">
        <f>V63/V$54</f>
        <v>1.1784380589490113</v>
      </c>
      <c r="BN63" s="3">
        <f>W63/W$54</f>
        <v>0.93827111468168745</v>
      </c>
      <c r="BO63" s="3">
        <f>X63/X$54</f>
        <v>0.95269104003452154</v>
      </c>
      <c r="BP63" s="3">
        <f>Y63/Y$54</f>
        <v>0.95184423989330291</v>
      </c>
      <c r="BQ63" s="3">
        <f>Z63/Z$54</f>
        <v>0.97532456814736623</v>
      </c>
      <c r="BR63" s="3">
        <f>AA63/AA$54</f>
        <v>0.96978302308717734</v>
      </c>
      <c r="BS63" s="3">
        <f>AB63/AB$54</f>
        <v>0.93373839227868494</v>
      </c>
      <c r="BT63" s="3">
        <f>AC63/AC$54</f>
        <v>0.93196575128995396</v>
      </c>
      <c r="BU63" s="3">
        <f>AD63/AD$54</f>
        <v>1.0480052197639242</v>
      </c>
      <c r="BV63" s="3">
        <f>AE63/AE$54</f>
        <v>0.97924528301886782</v>
      </c>
      <c r="BW63" s="3">
        <f>AF63/AF$54</f>
        <v>0.95724577772528641</v>
      </c>
      <c r="BX63" s="3">
        <f>AG63/AG$54</f>
        <v>0.90245527323614461</v>
      </c>
      <c r="BY63" s="3">
        <f>AH63/AH$54</f>
        <v>1.0816851235189344</v>
      </c>
      <c r="BZ63" s="3">
        <f>AI63/AI$54</f>
        <v>0.93484217748351062</v>
      </c>
      <c r="CA63" s="3">
        <f>AJ63/AJ$54</f>
        <v>1.0048060836501902</v>
      </c>
      <c r="CB63" s="3">
        <f>AK63/AK$54</f>
        <v>1.0081073415168371</v>
      </c>
      <c r="CC63" s="3">
        <f>AL63/AL$54</f>
        <v>0.94803867145204812</v>
      </c>
      <c r="CD63" s="3">
        <f>AM63/AM$54</f>
        <v>1.0107358542360085</v>
      </c>
      <c r="CE63" s="3">
        <f>AN63/AN$54</f>
        <v>1.0584082421365588</v>
      </c>
      <c r="CF63" s="3">
        <f>AO63/AO$54</f>
        <v>0.9662463442125595</v>
      </c>
      <c r="CG63" s="3">
        <f>AP63/AP$54</f>
        <v>1.0046465090939569</v>
      </c>
      <c r="CH63" s="3">
        <f>AVERAGE(AU63:CG63)</f>
        <v>0.99205227004893459</v>
      </c>
      <c r="CI63" s="3">
        <f>STDEV(AU63:CG63)/SQRT(39)</f>
        <v>1.975696633891293E-2</v>
      </c>
    </row>
    <row r="64" spans="3:87" x14ac:dyDescent="0.3">
      <c r="C64" s="3">
        <v>111.1</v>
      </c>
      <c r="D64" s="3">
        <v>246.85599999999999</v>
      </c>
      <c r="E64" s="3">
        <v>144.78200000000001</v>
      </c>
      <c r="F64" s="3">
        <v>636.39499999999998</v>
      </c>
      <c r="G64" s="3">
        <v>609.97199999999998</v>
      </c>
      <c r="H64" s="3">
        <v>520.42999999999995</v>
      </c>
      <c r="I64" s="3">
        <v>652.92499999999995</v>
      </c>
      <c r="J64" s="3">
        <v>778.601</v>
      </c>
      <c r="K64" s="3">
        <v>1010.022</v>
      </c>
      <c r="L64" s="3">
        <v>1780.335</v>
      </c>
      <c r="M64" s="3">
        <v>575.53800000000001</v>
      </c>
      <c r="N64" s="3">
        <v>662.28499999999997</v>
      </c>
      <c r="O64" s="3">
        <v>657.31600000000003</v>
      </c>
      <c r="P64" s="3">
        <v>851.22699999999998</v>
      </c>
      <c r="Q64" s="3">
        <v>716.69200000000001</v>
      </c>
      <c r="R64" s="3">
        <v>725.93100000000004</v>
      </c>
      <c r="S64" s="3">
        <v>276.04000000000002</v>
      </c>
      <c r="T64" s="3">
        <v>234.328</v>
      </c>
      <c r="U64" s="3">
        <v>337.33100000000002</v>
      </c>
      <c r="V64" s="3">
        <v>227.434</v>
      </c>
      <c r="W64" s="3">
        <v>307.33199999999999</v>
      </c>
      <c r="X64" s="3">
        <v>516.15099999999995</v>
      </c>
      <c r="Y64" s="3">
        <v>521.51199999999994</v>
      </c>
      <c r="Z64" s="3">
        <v>224.34200000000001</v>
      </c>
      <c r="AA64" s="3">
        <v>224.25</v>
      </c>
      <c r="AB64" s="3">
        <v>226.61500000000001</v>
      </c>
      <c r="AC64" s="3">
        <v>217.13900000000001</v>
      </c>
      <c r="AD64" s="3">
        <v>425.75</v>
      </c>
      <c r="AE64" s="3">
        <v>289.01400000000001</v>
      </c>
      <c r="AF64" s="3">
        <v>206.74299999999999</v>
      </c>
      <c r="AG64" s="3">
        <v>243.232</v>
      </c>
      <c r="AH64" s="3">
        <v>282.15100000000001</v>
      </c>
      <c r="AI64" s="3">
        <v>222.01300000000001</v>
      </c>
      <c r="AJ64" s="3">
        <v>262.92599999999999</v>
      </c>
      <c r="AK64" s="3">
        <v>258.07600000000002</v>
      </c>
      <c r="AL64" s="3">
        <v>172.20699999999999</v>
      </c>
      <c r="AM64" s="3">
        <v>242.39</v>
      </c>
      <c r="AN64" s="3">
        <v>335.86500000000001</v>
      </c>
      <c r="AO64" s="6">
        <v>771.04499999999996</v>
      </c>
      <c r="AP64" s="6">
        <v>569.75599999999997</v>
      </c>
      <c r="AT64" s="3">
        <v>111.1</v>
      </c>
      <c r="AU64" s="3">
        <f>D64/D$54</f>
        <v>1.3525763254213512</v>
      </c>
      <c r="AV64" s="3">
        <f>E64/E$54</f>
        <v>1.004858344553796</v>
      </c>
      <c r="AW64" s="3">
        <f>F64/F$54</f>
        <v>0.87849991234257907</v>
      </c>
      <c r="AX64" s="3">
        <f>G64/G$54</f>
        <v>1.0173915219041108</v>
      </c>
      <c r="AY64" s="3">
        <f>H64/H$54</f>
        <v>1.042663808388512</v>
      </c>
      <c r="AZ64" s="3">
        <f>I64/I$54</f>
        <v>0.98559031263255292</v>
      </c>
      <c r="BA64" s="3">
        <f>J64/J$54</f>
        <v>0.99305905415901929</v>
      </c>
      <c r="BB64" s="3">
        <f>K64/K$54</f>
        <v>1.4989737447852434</v>
      </c>
      <c r="BC64" s="3">
        <f>L64/L$54</f>
        <v>0.82820416322228041</v>
      </c>
      <c r="BD64" s="3">
        <f>M64/M$54</f>
        <v>0.82883015216057654</v>
      </c>
      <c r="BE64" s="3">
        <f>N64/N$54</f>
        <v>1.0172958027725509</v>
      </c>
      <c r="BF64" s="3">
        <f>O64/O$54</f>
        <v>0.93819590446706269</v>
      </c>
      <c r="BG64" s="3">
        <f>P64/P$54</f>
        <v>0.84539714131350208</v>
      </c>
      <c r="BH64" s="3">
        <f>Q64/Q$54</f>
        <v>0.96777425640430104</v>
      </c>
      <c r="BI64" s="3">
        <f>R64/R$54</f>
        <v>0.97991655068985406</v>
      </c>
      <c r="BJ64" s="3">
        <f>S64/S$54</f>
        <v>0.97348690567714546</v>
      </c>
      <c r="BK64" s="3">
        <f>T64/T$54</f>
        <v>0.92409011858331003</v>
      </c>
      <c r="BL64" s="3">
        <f>U64/U$54</f>
        <v>0.91613504213616648</v>
      </c>
      <c r="BM64" s="3">
        <f>V64/V$54</f>
        <v>1.1523989521526978</v>
      </c>
      <c r="BN64" s="3">
        <f>W64/W$54</f>
        <v>0.93879957356728072</v>
      </c>
      <c r="BO64" s="3">
        <f>X64/X$54</f>
        <v>0.96003801828746582</v>
      </c>
      <c r="BP64" s="3">
        <f>Y64/Y$54</f>
        <v>0.95020078565129595</v>
      </c>
      <c r="BQ64" s="3">
        <f>Z64/Z$54</f>
        <v>0.97442980684448965</v>
      </c>
      <c r="BR64" s="3">
        <f>AA64/AA$54</f>
        <v>0.97372568942384108</v>
      </c>
      <c r="BS64" s="3">
        <f>AB64/AB$54</f>
        <v>0.94113909331029788</v>
      </c>
      <c r="BT64" s="3">
        <f>AC64/AC$54</f>
        <v>0.93993056757973481</v>
      </c>
      <c r="BU64" s="3">
        <f>AD64/AD$54</f>
        <v>1.0101429503529271</v>
      </c>
      <c r="BV64" s="3">
        <f>AE64/AE$54</f>
        <v>0.97725705011158448</v>
      </c>
      <c r="BW64" s="3">
        <f>AF64/AF$54</f>
        <v>0.93913474030398558</v>
      </c>
      <c r="BX64" s="3">
        <f>AG64/AG$54</f>
        <v>0.90526151246617803</v>
      </c>
      <c r="BY64" s="3">
        <f>AH64/AH$54</f>
        <v>1.0925075505304733</v>
      </c>
      <c r="BZ64" s="3">
        <f>AI64/AI$54</f>
        <v>0.93448860790396382</v>
      </c>
      <c r="CA64" s="3">
        <f>AJ64/AJ$54</f>
        <v>0.99971863117870718</v>
      </c>
      <c r="CB64" s="3">
        <f>AK64/AK$54</f>
        <v>1.0166716566079956</v>
      </c>
      <c r="CC64" s="3">
        <f>AL64/AL$54</f>
        <v>0.94648873548309076</v>
      </c>
      <c r="CD64" s="3">
        <f>AM64/AM$54</f>
        <v>1.0396578938338537</v>
      </c>
      <c r="CE64" s="3">
        <f>AN64/AN$54</f>
        <v>1.0656934074964859</v>
      </c>
      <c r="CF64" s="3">
        <f>AO64/AO$54</f>
        <v>0.95713977149156126</v>
      </c>
      <c r="CG64" s="3">
        <f>AP64/AP$54</f>
        <v>0.99488028385438487</v>
      </c>
      <c r="CH64" s="3">
        <f>AVERAGE(AU64:CG64)</f>
        <v>0.99237549589862117</v>
      </c>
      <c r="CI64" s="3">
        <f>STDEV(AU64:CG64)/SQRT(39)</f>
        <v>1.9550685454233621E-2</v>
      </c>
    </row>
    <row r="65" spans="3:87" x14ac:dyDescent="0.3">
      <c r="C65" s="3">
        <v>116.15</v>
      </c>
      <c r="D65" s="3">
        <v>241.75800000000001</v>
      </c>
      <c r="E65" s="3">
        <v>149.048</v>
      </c>
      <c r="F65" s="3">
        <v>624.13300000000004</v>
      </c>
      <c r="G65" s="3">
        <v>605.37</v>
      </c>
      <c r="H65" s="3">
        <v>517.01199999999994</v>
      </c>
      <c r="I65" s="3">
        <v>645.48800000000006</v>
      </c>
      <c r="J65" s="3">
        <v>766.21600000000001</v>
      </c>
      <c r="K65" s="3">
        <v>988.255</v>
      </c>
      <c r="L65" s="3">
        <v>1745.0409999999999</v>
      </c>
      <c r="M65" s="3">
        <v>576.05499999999995</v>
      </c>
      <c r="N65" s="3">
        <v>662.904</v>
      </c>
      <c r="O65" s="3">
        <v>659.053</v>
      </c>
      <c r="P65" s="3">
        <v>853.03099999999995</v>
      </c>
      <c r="Q65" s="3">
        <v>724.26499999999999</v>
      </c>
      <c r="R65" s="3">
        <v>724.71799999999996</v>
      </c>
      <c r="S65" s="3">
        <v>273.90899999999999</v>
      </c>
      <c r="T65" s="3">
        <v>233.58500000000001</v>
      </c>
      <c r="U65" s="3">
        <v>340.24700000000001</v>
      </c>
      <c r="V65" s="3">
        <v>212.93700000000001</v>
      </c>
      <c r="W65" s="3">
        <v>302.339</v>
      </c>
      <c r="X65" s="3">
        <v>510.49700000000001</v>
      </c>
      <c r="Y65" s="3">
        <v>512.29499999999996</v>
      </c>
      <c r="Z65" s="3">
        <v>222.047</v>
      </c>
      <c r="AA65" s="3">
        <v>227.173</v>
      </c>
      <c r="AB65" s="3">
        <v>226.779</v>
      </c>
      <c r="AC65" s="3">
        <v>215.69499999999999</v>
      </c>
      <c r="AD65" s="3">
        <v>404.923</v>
      </c>
      <c r="AE65" s="3">
        <v>288.30099999999999</v>
      </c>
      <c r="AF65" s="3">
        <v>205.72300000000001</v>
      </c>
      <c r="AG65" s="3">
        <v>242.197</v>
      </c>
      <c r="AH65" s="3">
        <v>275.66399999999999</v>
      </c>
      <c r="AI65" s="3">
        <v>224.97399999999999</v>
      </c>
      <c r="AJ65" s="3">
        <v>262.29700000000003</v>
      </c>
      <c r="AK65" s="3">
        <v>259.72800000000001</v>
      </c>
      <c r="AL65" s="3">
        <v>172.85599999999999</v>
      </c>
      <c r="AM65" s="3">
        <v>241.72200000000001</v>
      </c>
      <c r="AN65" s="3">
        <v>340.25900000000001</v>
      </c>
      <c r="AO65" s="6">
        <v>762.77099999999996</v>
      </c>
      <c r="AP65" s="6">
        <v>569.01</v>
      </c>
      <c r="AT65" s="3">
        <v>116.15</v>
      </c>
      <c r="AU65" s="3">
        <f>D65/D$54</f>
        <v>1.3246433033072522</v>
      </c>
      <c r="AV65" s="3">
        <f>E65/E$54</f>
        <v>1.0344664843630711</v>
      </c>
      <c r="AW65" s="3">
        <f>F65/F$54</f>
        <v>0.86157305728377964</v>
      </c>
      <c r="AX65" s="3">
        <f>G65/G$54</f>
        <v>1.009715701073314</v>
      </c>
      <c r="AY65" s="3">
        <f>H65/H$54</f>
        <v>1.0358159616135914</v>
      </c>
      <c r="AZ65" s="3">
        <f>I65/I$54</f>
        <v>0.97436416084628619</v>
      </c>
      <c r="BA65" s="3">
        <f>J65/J$54</f>
        <v>0.97726272666167546</v>
      </c>
      <c r="BB65" s="3">
        <f>K65/K$54</f>
        <v>1.4666693380468352</v>
      </c>
      <c r="BC65" s="3">
        <f>L65/L$54</f>
        <v>0.81178554664912572</v>
      </c>
      <c r="BD65" s="3">
        <f>M65/M$54</f>
        <v>0.82957468195472905</v>
      </c>
      <c r="BE65" s="3">
        <f>N65/N$54</f>
        <v>1.0182466111132444</v>
      </c>
      <c r="BF65" s="3">
        <f>O65/O$54</f>
        <v>0.94067514776261496</v>
      </c>
      <c r="BG65" s="3">
        <f>P65/P$54</f>
        <v>0.8471887861308417</v>
      </c>
      <c r="BH65" s="3">
        <f>Q65/Q$54</f>
        <v>0.97800034298507743</v>
      </c>
      <c r="BI65" s="3">
        <f>R65/R$54</f>
        <v>0.97827915157618228</v>
      </c>
      <c r="BJ65" s="3">
        <f>S65/S$54</f>
        <v>0.96597168833184044</v>
      </c>
      <c r="BK65" s="3">
        <f>T65/T$54</f>
        <v>0.92116004211738445</v>
      </c>
      <c r="BL65" s="3">
        <f>U65/U$54</f>
        <v>0.92405441445258285</v>
      </c>
      <c r="BM65" s="3">
        <f>V65/V$54</f>
        <v>1.0789432348485233</v>
      </c>
      <c r="BN65" s="3">
        <f>W65/W$54</f>
        <v>0.92354757810041932</v>
      </c>
      <c r="BO65" s="3">
        <f>X65/X$54</f>
        <v>0.94952160941603625</v>
      </c>
      <c r="BP65" s="3">
        <f>Y65/Y$54</f>
        <v>0.93340730699433705</v>
      </c>
      <c r="BQ65" s="3">
        <f>Z65/Z$54</f>
        <v>0.96446147097020785</v>
      </c>
      <c r="BR65" s="3">
        <f>AA65/AA$54</f>
        <v>0.98641777499880601</v>
      </c>
      <c r="BS65" s="3">
        <f>AB65/AB$54</f>
        <v>0.94182019037493558</v>
      </c>
      <c r="BT65" s="3">
        <f>AC65/AC$54</f>
        <v>0.93367991827405894</v>
      </c>
      <c r="BU65" s="3">
        <f>AD65/AD$54</f>
        <v>0.96072839432943824</v>
      </c>
      <c r="BV65" s="3">
        <f>AE65/AE$54</f>
        <v>0.97484614864407915</v>
      </c>
      <c r="BW65" s="3">
        <f>AF65/AF$54</f>
        <v>0.93450136729928868</v>
      </c>
      <c r="BX65" s="3">
        <f>AG65/AG$54</f>
        <v>0.90140944667959366</v>
      </c>
      <c r="BY65" s="3">
        <f>AH65/AH$54</f>
        <v>1.0673894524897389</v>
      </c>
      <c r="BZ65" s="3">
        <f>AI65/AI$54</f>
        <v>0.94695193558298985</v>
      </c>
      <c r="CA65" s="3">
        <f>AJ65/AJ$54</f>
        <v>0.9973269961977187</v>
      </c>
      <c r="CB65" s="3">
        <f>AK65/AK$54</f>
        <v>1.0231795906147083</v>
      </c>
      <c r="CC65" s="3">
        <f>AL65/AL$54</f>
        <v>0.95005578670242874</v>
      </c>
      <c r="CD65" s="3">
        <f>AM65/AM$54</f>
        <v>1.0367927118004323</v>
      </c>
      <c r="CE65" s="3">
        <f>AN65/AN$54</f>
        <v>1.0796354878934895</v>
      </c>
      <c r="CF65" s="3">
        <f>AO65/AO$54</f>
        <v>0.94686880874707657</v>
      </c>
      <c r="CG65" s="3">
        <f>AP65/AP$54</f>
        <v>0.99357765484871341</v>
      </c>
      <c r="CH65" s="3">
        <f>AVERAGE(AU65:CG65)</f>
        <v>0.98524384646349883</v>
      </c>
      <c r="CI65" s="3">
        <f>STDEV(AU65:CG65)/SQRT(39)</f>
        <v>1.8528575654106282E-2</v>
      </c>
    </row>
    <row r="66" spans="3:87" x14ac:dyDescent="0.3">
      <c r="C66" s="3">
        <v>121.2</v>
      </c>
      <c r="D66" s="3">
        <v>239.25299999999999</v>
      </c>
      <c r="E66" s="3">
        <v>149.59</v>
      </c>
      <c r="F66" s="3">
        <v>632.52800000000002</v>
      </c>
      <c r="G66" s="3">
        <v>598.07100000000003</v>
      </c>
      <c r="H66" s="3">
        <v>515.34799999999996</v>
      </c>
      <c r="I66" s="3">
        <v>640.15300000000002</v>
      </c>
      <c r="J66" s="3">
        <v>749.13</v>
      </c>
      <c r="K66" s="3">
        <v>965.12699999999995</v>
      </c>
      <c r="L66" s="3">
        <v>1710.2170000000001</v>
      </c>
      <c r="M66" s="3">
        <v>590.06799999999998</v>
      </c>
      <c r="N66" s="3">
        <v>652.399</v>
      </c>
      <c r="O66" s="3">
        <v>654.70299999999997</v>
      </c>
      <c r="P66" s="3">
        <v>856.86900000000003</v>
      </c>
      <c r="Q66" s="3">
        <v>725.96</v>
      </c>
      <c r="R66" s="3">
        <v>712.404</v>
      </c>
      <c r="S66" s="3">
        <v>275.98500000000001</v>
      </c>
      <c r="T66" s="3">
        <v>231.66399999999999</v>
      </c>
      <c r="U66" s="3">
        <v>341.15699999999998</v>
      </c>
      <c r="V66" s="3">
        <v>215.685</v>
      </c>
      <c r="W66" s="3">
        <v>300.56700000000001</v>
      </c>
      <c r="X66" s="3">
        <v>501.29700000000003</v>
      </c>
      <c r="Y66" s="3">
        <v>508.43900000000002</v>
      </c>
      <c r="Z66" s="3">
        <v>223.22900000000001</v>
      </c>
      <c r="AA66" s="3">
        <v>223.80099999999999</v>
      </c>
      <c r="AB66" s="3">
        <v>222.624</v>
      </c>
      <c r="AC66" s="3">
        <v>212.98400000000001</v>
      </c>
      <c r="AD66" s="3">
        <v>388.20100000000002</v>
      </c>
      <c r="AE66" s="3">
        <v>288.24200000000002</v>
      </c>
      <c r="AF66" s="3">
        <v>207.31800000000001</v>
      </c>
      <c r="AG66" s="3">
        <v>241.38300000000001</v>
      </c>
      <c r="AH66" s="3">
        <v>286.82900000000001</v>
      </c>
      <c r="AI66" s="3">
        <v>227.59899999999999</v>
      </c>
      <c r="AJ66" s="3">
        <v>264.16899999999998</v>
      </c>
      <c r="AK66" s="3">
        <v>260.45100000000002</v>
      </c>
      <c r="AL66" s="3">
        <v>172.12100000000001</v>
      </c>
      <c r="AM66" s="3">
        <v>245.626</v>
      </c>
      <c r="AN66" s="3">
        <v>341.36900000000003</v>
      </c>
      <c r="AO66" s="6">
        <v>762.19899999999996</v>
      </c>
      <c r="AP66" s="6">
        <v>570.11099999999999</v>
      </c>
      <c r="AT66" s="3">
        <v>121.2</v>
      </c>
      <c r="AU66" s="3">
        <f>D66/D$54</f>
        <v>1.3109178775724899</v>
      </c>
      <c r="AV66" s="3">
        <f>E66/E$54</f>
        <v>1.038228231146153</v>
      </c>
      <c r="AW66" s="3">
        <f>F66/F$54</f>
        <v>0.87316178246879195</v>
      </c>
      <c r="AX66" s="3">
        <f>G66/G$54</f>
        <v>0.99754146894728513</v>
      </c>
      <c r="AY66" s="3">
        <f>H66/H$54</f>
        <v>1.032482194195959</v>
      </c>
      <c r="AZ66" s="3">
        <f>I66/I$54</f>
        <v>0.96631097814092992</v>
      </c>
      <c r="BA66" s="3">
        <f>J66/J$54</f>
        <v>0.95547055454866636</v>
      </c>
      <c r="BB66" s="3">
        <f>K66/K$54</f>
        <v>1.432345071080974</v>
      </c>
      <c r="BC66" s="3">
        <f>L66/L$54</f>
        <v>0.79558557204881031</v>
      </c>
      <c r="BD66" s="3">
        <f>M66/M$54</f>
        <v>0.84975475159778679</v>
      </c>
      <c r="BE66" s="3">
        <f>N66/N$54</f>
        <v>1.0021105180292615</v>
      </c>
      <c r="BF66" s="3">
        <f>O66/O$54</f>
        <v>0.93446633467358053</v>
      </c>
      <c r="BG66" s="3">
        <f>P66/P$54</f>
        <v>0.85100050054821952</v>
      </c>
      <c r="BH66" s="3">
        <f>Q66/Q$54</f>
        <v>0.98028916072631822</v>
      </c>
      <c r="BI66" s="3">
        <f>R66/R$54</f>
        <v>0.96165678332741644</v>
      </c>
      <c r="BJ66" s="3">
        <f>S66/S$54</f>
        <v>0.97329294183200621</v>
      </c>
      <c r="BK66" s="3">
        <f>T66/T$54</f>
        <v>0.91358443391948008</v>
      </c>
      <c r="BL66" s="3">
        <f>U66/U$54</f>
        <v>0.9265258235088033</v>
      </c>
      <c r="BM66" s="3">
        <f>V66/V$54</f>
        <v>1.0928672405843218</v>
      </c>
      <c r="BN66" s="3">
        <f>W66/W$54</f>
        <v>0.91813469286763782</v>
      </c>
      <c r="BO66" s="3">
        <f>X66/X$54</f>
        <v>0.93240966006740633</v>
      </c>
      <c r="BP66" s="3">
        <f>Y66/Y$54</f>
        <v>0.92638163121032568</v>
      </c>
      <c r="BQ66" s="3">
        <f>Z66/Z$54</f>
        <v>0.9695954897080733</v>
      </c>
      <c r="BR66" s="3">
        <f>AA66/AA$54</f>
        <v>0.97177606697322205</v>
      </c>
      <c r="BS66" s="3">
        <f>AB66/AB$54</f>
        <v>0.92456434706048463</v>
      </c>
      <c r="BT66" s="3">
        <f>AC66/AC$54</f>
        <v>0.92194480036014825</v>
      </c>
      <c r="BU66" s="3">
        <f>AD66/AD$54</f>
        <v>0.92105344326472505</v>
      </c>
      <c r="BV66" s="3">
        <f>AE66/AE$54</f>
        <v>0.97464664908365461</v>
      </c>
      <c r="BW66" s="3">
        <f>AF66/AF$54</f>
        <v>0.94174669077231976</v>
      </c>
      <c r="BX66" s="3">
        <f>AG66/AG$54</f>
        <v>0.89837989928801909</v>
      </c>
      <c r="BY66" s="3">
        <f>AH66/AH$54</f>
        <v>1.1106210795322544</v>
      </c>
      <c r="BZ66" s="3">
        <f>AI66/AI$54</f>
        <v>0.95800098494382868</v>
      </c>
      <c r="CA66" s="3">
        <f>AJ66/AJ$54</f>
        <v>1.004444866920152</v>
      </c>
      <c r="CB66" s="3">
        <f>AK66/AK$54</f>
        <v>1.0260277965994864</v>
      </c>
      <c r="CC66" s="3">
        <f>AL66/AL$54</f>
        <v>0.94601605997482729</v>
      </c>
      <c r="CD66" s="3">
        <f>AM66/AM$54</f>
        <v>1.0535377277562366</v>
      </c>
      <c r="CE66" s="3">
        <f>AN66/AN$54</f>
        <v>1.0831574972791684</v>
      </c>
      <c r="CF66" s="3">
        <f>AO66/AO$54</f>
        <v>0.94615875427646434</v>
      </c>
      <c r="CG66" s="3">
        <f>AP66/AP$54</f>
        <v>0.99550016763054228</v>
      </c>
      <c r="CH66" s="3">
        <f>AVERAGE(AU66:CG66)</f>
        <v>0.98235103908887822</v>
      </c>
      <c r="CI66" s="3">
        <f>STDEV(AU66:CG66)/SQRT(39)</f>
        <v>1.8168436462364431E-2</v>
      </c>
    </row>
    <row r="67" spans="3:87" x14ac:dyDescent="0.3">
      <c r="C67" s="3">
        <v>126.25</v>
      </c>
      <c r="D67" s="3">
        <v>248.661</v>
      </c>
      <c r="E67" s="3">
        <v>150.95599999999999</v>
      </c>
      <c r="F67" s="3">
        <v>646.16099999999994</v>
      </c>
      <c r="G67" s="3">
        <v>581.46400000000006</v>
      </c>
      <c r="H67" s="3">
        <v>520.04899999999998</v>
      </c>
      <c r="I67" s="3">
        <v>636.029</v>
      </c>
      <c r="J67" s="3">
        <v>721.68299999999999</v>
      </c>
      <c r="K67" s="3">
        <v>951.75699999999995</v>
      </c>
      <c r="L67" s="3">
        <v>1672.704</v>
      </c>
      <c r="M67" s="3">
        <v>596.42399999999998</v>
      </c>
      <c r="N67" s="3">
        <v>659.12099999999998</v>
      </c>
      <c r="O67" s="3">
        <v>644.44000000000005</v>
      </c>
      <c r="P67" s="3">
        <v>844.13800000000003</v>
      </c>
      <c r="Q67" s="3">
        <v>734.66800000000001</v>
      </c>
      <c r="R67" s="3">
        <v>704.91300000000001</v>
      </c>
      <c r="S67" s="3">
        <v>276.14600000000002</v>
      </c>
      <c r="T67" s="3">
        <v>232.68</v>
      </c>
      <c r="U67" s="3">
        <v>333.74900000000002</v>
      </c>
      <c r="V67" s="3">
        <v>220.49</v>
      </c>
      <c r="W67" s="3">
        <v>298.03500000000003</v>
      </c>
      <c r="X67" s="3">
        <v>493.23700000000002</v>
      </c>
      <c r="Y67" s="3">
        <v>494.53300000000002</v>
      </c>
      <c r="Z67" s="3">
        <v>222.41</v>
      </c>
      <c r="AA67" s="3">
        <v>223.25</v>
      </c>
      <c r="AB67" s="3">
        <v>220.71</v>
      </c>
      <c r="AC67" s="3">
        <v>212.72200000000001</v>
      </c>
      <c r="AD67" s="3">
        <v>390.09899999999999</v>
      </c>
      <c r="AE67" s="3">
        <v>287.94299999999998</v>
      </c>
      <c r="AF67" s="3">
        <v>205.16200000000001</v>
      </c>
      <c r="AG67" s="3">
        <v>239.328</v>
      </c>
      <c r="AH67" s="3">
        <v>281.28100000000001</v>
      </c>
      <c r="AI67" s="3">
        <v>231.59899999999999</v>
      </c>
      <c r="AJ67" s="3">
        <v>259.00700000000001</v>
      </c>
      <c r="AK67" s="3">
        <v>261.15199999999999</v>
      </c>
      <c r="AL67" s="3">
        <v>170.62100000000001</v>
      </c>
      <c r="AM67" s="3">
        <v>250.28299999999999</v>
      </c>
      <c r="AN67" s="3">
        <v>338.82100000000003</v>
      </c>
      <c r="AO67" s="6">
        <v>764.23800000000006</v>
      </c>
      <c r="AP67" s="6">
        <v>570.83799999999997</v>
      </c>
      <c r="AT67" s="3">
        <v>126.25</v>
      </c>
      <c r="AU67" s="3">
        <f>D67/D$54</f>
        <v>1.3624663028469983</v>
      </c>
      <c r="AV67" s="3">
        <f>E67/E$54</f>
        <v>1.0477089435182743</v>
      </c>
      <c r="AW67" s="3">
        <f>F67/F$54</f>
        <v>0.89198120956197513</v>
      </c>
      <c r="AX67" s="3">
        <f>G67/G$54</f>
        <v>0.96984213028213073</v>
      </c>
      <c r="AY67" s="3">
        <f>H67/H$54</f>
        <v>1.0419004878439699</v>
      </c>
      <c r="AZ67" s="3">
        <f>I67/I$54</f>
        <v>0.9600857999821879</v>
      </c>
      <c r="BA67" s="3">
        <f>J67/J$54</f>
        <v>0.92046354600449209</v>
      </c>
      <c r="BB67" s="3">
        <f>K67/K$54</f>
        <v>1.4125026528289173</v>
      </c>
      <c r="BC67" s="3">
        <f>L67/L$54</f>
        <v>0.778134686246443</v>
      </c>
      <c r="BD67" s="3">
        <f>M67/M$54</f>
        <v>0.85890800376729193</v>
      </c>
      <c r="BE67" s="3">
        <f>N67/N$54</f>
        <v>1.0124357743558234</v>
      </c>
      <c r="BF67" s="3">
        <f>O67/O$54</f>
        <v>0.919817817723521</v>
      </c>
      <c r="BG67" s="3">
        <f>P67/P$54</f>
        <v>0.83835669225024245</v>
      </c>
      <c r="BH67" s="3">
        <f>Q67/Q$54</f>
        <v>0.99204787747600787</v>
      </c>
      <c r="BI67" s="3">
        <f>R67/R$54</f>
        <v>0.95154486514067738</v>
      </c>
      <c r="BJ67" s="3">
        <f>S67/S$54</f>
        <v>0.97386072690595937</v>
      </c>
      <c r="BK67" s="3">
        <f>T67/T$54</f>
        <v>0.91759110644892872</v>
      </c>
      <c r="BL67" s="3">
        <f>U67/U$54</f>
        <v>0.90640692429069203</v>
      </c>
      <c r="BM67" s="3">
        <f>V67/V$54</f>
        <v>1.1172139827824703</v>
      </c>
      <c r="BN67" s="3">
        <f>W67/W$54</f>
        <v>0.91040025414901327</v>
      </c>
      <c r="BO67" s="3">
        <f>X67/X$54</f>
        <v>0.9174181044424109</v>
      </c>
      <c r="BP67" s="3">
        <f>Y67/Y$54</f>
        <v>0.90104474131082779</v>
      </c>
      <c r="BQ67" s="3">
        <f>Z67/Z$54</f>
        <v>0.96603816200391779</v>
      </c>
      <c r="BR67" s="3">
        <f>AA67/AA$54</f>
        <v>0.96938354588125974</v>
      </c>
      <c r="BS67" s="3">
        <f>AB67/AB$54</f>
        <v>0.91661544595245614</v>
      </c>
      <c r="BT67" s="3">
        <f>AC67/AC$54</f>
        <v>0.92081067977975561</v>
      </c>
      <c r="BU67" s="3">
        <f>AD67/AD$54</f>
        <v>0.92555667595942814</v>
      </c>
      <c r="BV67" s="3">
        <f>AE67/AE$54</f>
        <v>0.97363562588760388</v>
      </c>
      <c r="BW67" s="3">
        <f>AF67/AF$54</f>
        <v>0.93195301214670534</v>
      </c>
      <c r="BX67" s="3">
        <f>AG67/AG$54</f>
        <v>0.89073159475523567</v>
      </c>
      <c r="BY67" s="3">
        <f>AH67/AH$54</f>
        <v>1.0891388523193681</v>
      </c>
      <c r="BZ67" s="3">
        <f>AI67/AI$54</f>
        <v>0.97483763158891645</v>
      </c>
      <c r="CA67" s="3">
        <f>AJ67/AJ$54</f>
        <v>0.98481749049429657</v>
      </c>
      <c r="CB67" s="3">
        <f>AK67/AK$54</f>
        <v>1.0287893351822379</v>
      </c>
      <c r="CC67" s="3">
        <f>AL67/AL$54</f>
        <v>0.93777171971441609</v>
      </c>
      <c r="CD67" s="3">
        <f>AM67/AM$54</f>
        <v>1.0735125072916309</v>
      </c>
      <c r="CE67" s="3">
        <f>AN67/AN$54</f>
        <v>1.0750727405992493</v>
      </c>
      <c r="CF67" s="3">
        <f>AO67/AO$54</f>
        <v>0.94868987502048241</v>
      </c>
      <c r="CG67" s="3">
        <f>AP67/AP$54</f>
        <v>0.99676961975805323</v>
      </c>
      <c r="CH67" s="3">
        <f>AVERAGE(AU67:CG67)</f>
        <v>0.97964761908959674</v>
      </c>
      <c r="CI67" s="3">
        <f>STDEV(AU67:CG67)/SQRT(39)</f>
        <v>1.8983932917048193E-2</v>
      </c>
    </row>
    <row r="68" spans="3:87" x14ac:dyDescent="0.3">
      <c r="C68" s="3">
        <v>131.30000000000001</v>
      </c>
      <c r="D68" s="3">
        <v>251.172</v>
      </c>
      <c r="E68" s="3">
        <v>148.75399999999999</v>
      </c>
      <c r="F68" s="3">
        <v>649.10900000000004</v>
      </c>
      <c r="G68" s="3">
        <v>554.94799999999998</v>
      </c>
      <c r="H68" s="3">
        <v>537.02499999999998</v>
      </c>
      <c r="I68" s="3">
        <v>641.13599999999997</v>
      </c>
      <c r="J68" s="3">
        <v>731.26</v>
      </c>
      <c r="K68" s="3">
        <v>939.94799999999998</v>
      </c>
      <c r="L68" s="3">
        <v>1634.8820000000001</v>
      </c>
      <c r="M68" s="3">
        <v>591.18200000000002</v>
      </c>
      <c r="N68" s="3">
        <v>653.52700000000004</v>
      </c>
      <c r="O68" s="3">
        <v>642.59299999999996</v>
      </c>
      <c r="P68" s="3">
        <v>825.096</v>
      </c>
      <c r="Q68" s="3">
        <v>746.07500000000005</v>
      </c>
      <c r="R68" s="3">
        <v>698.46900000000005</v>
      </c>
      <c r="S68" s="3">
        <v>278.38</v>
      </c>
      <c r="T68" s="3">
        <v>233.494</v>
      </c>
      <c r="U68" s="3">
        <v>332.56200000000001</v>
      </c>
      <c r="V68" s="3">
        <v>205.93</v>
      </c>
      <c r="W68" s="3">
        <v>290.96199999999999</v>
      </c>
      <c r="X68" s="3">
        <v>489.27</v>
      </c>
      <c r="Y68" s="3">
        <v>484.36500000000001</v>
      </c>
      <c r="Z68" s="3">
        <v>223.68899999999999</v>
      </c>
      <c r="AA68" s="3">
        <v>227.26499999999999</v>
      </c>
      <c r="AB68" s="3">
        <v>220.51300000000001</v>
      </c>
      <c r="AC68" s="3">
        <v>214.845</v>
      </c>
      <c r="AD68" s="3">
        <v>389.08800000000002</v>
      </c>
      <c r="AE68" s="3">
        <v>288.09500000000003</v>
      </c>
      <c r="AF68" s="3">
        <v>206.946</v>
      </c>
      <c r="AG68" s="3">
        <v>236.89</v>
      </c>
      <c r="AH68" s="3">
        <v>286.34199999999998</v>
      </c>
      <c r="AI68" s="3">
        <v>229.185</v>
      </c>
      <c r="AJ68" s="3">
        <v>259.209</v>
      </c>
      <c r="AK68" s="3">
        <v>259.43799999999999</v>
      </c>
      <c r="AL68" s="3">
        <v>172.40199999999999</v>
      </c>
      <c r="AM68" s="3">
        <v>250.86099999999999</v>
      </c>
      <c r="AN68" s="3">
        <v>337.803</v>
      </c>
      <c r="AO68" s="6">
        <v>761.08100000000002</v>
      </c>
      <c r="AP68" s="6">
        <v>570.55700000000002</v>
      </c>
      <c r="AT68" s="3">
        <v>131.30000000000001</v>
      </c>
      <c r="AU68" s="3">
        <f>D68/D$54</f>
        <v>1.3762246038529817</v>
      </c>
      <c r="AV68" s="3">
        <f>E68/E$54</f>
        <v>1.0324259796504769</v>
      </c>
      <c r="AW68" s="3">
        <f>F68/F$54</f>
        <v>0.89605072258703977</v>
      </c>
      <c r="AX68" s="3">
        <f>G68/G$54</f>
        <v>0.9256152582374968</v>
      </c>
      <c r="AY68" s="3">
        <f>H68/H$54</f>
        <v>1.0759113265950093</v>
      </c>
      <c r="AZ68" s="3">
        <f>I68/I$54</f>
        <v>0.96779481667876777</v>
      </c>
      <c r="BA68" s="3">
        <f>J68/J$54</f>
        <v>0.93267843727958799</v>
      </c>
      <c r="BB68" s="3">
        <f>K68/K$54</f>
        <v>1.3949769148230433</v>
      </c>
      <c r="BC68" s="3">
        <f>L68/L$54</f>
        <v>0.76054005497682642</v>
      </c>
      <c r="BD68" s="3">
        <f>M68/M$54</f>
        <v>0.85135901889118348</v>
      </c>
      <c r="BE68" s="3">
        <f>N68/N$54</f>
        <v>1.003843170385162</v>
      </c>
      <c r="BF68" s="3">
        <f>O68/O$54</f>
        <v>0.91718156995905042</v>
      </c>
      <c r="BG68" s="3">
        <f>P68/P$54</f>
        <v>0.81944510654526392</v>
      </c>
      <c r="BH68" s="3">
        <f>Q68/Q$54</f>
        <v>1.0074511482573252</v>
      </c>
      <c r="BI68" s="3">
        <f>R68/R$54</f>
        <v>0.94284626671652216</v>
      </c>
      <c r="BJ68" s="3">
        <f>S68/S$54</f>
        <v>0.98173918563397966</v>
      </c>
      <c r="BK68" s="3">
        <f>T68/T$54</f>
        <v>0.92080117676287676</v>
      </c>
      <c r="BL68" s="3">
        <f>U68/U$54</f>
        <v>0.9031832291810945</v>
      </c>
      <c r="BM68" s="3">
        <f>V68/V$54</f>
        <v>1.0434390470061867</v>
      </c>
      <c r="BN68" s="3">
        <f>W68/W$54</f>
        <v>0.88879453335247594</v>
      </c>
      <c r="BO68" s="3">
        <f>X68/X$54</f>
        <v>0.91003950628306141</v>
      </c>
      <c r="BP68" s="3">
        <f>Y68/Y$54</f>
        <v>0.88251852985547796</v>
      </c>
      <c r="BQ68" s="3">
        <f>Z68/Z$54</f>
        <v>0.97159350038439984</v>
      </c>
      <c r="BR68" s="3">
        <f>AA68/AA$54</f>
        <v>0.98681725220472338</v>
      </c>
      <c r="BS68" s="3">
        <f>AB68/AB$54</f>
        <v>0.91579729886871442</v>
      </c>
      <c r="BT68" s="3">
        <f>AC68/AC$54</f>
        <v>0.93000051944454065</v>
      </c>
      <c r="BU68" s="3">
        <f>AD68/AD$54</f>
        <v>0.92315795717420968</v>
      </c>
      <c r="BV68" s="3">
        <f>AE68/AE$54</f>
        <v>0.97414959085683372</v>
      </c>
      <c r="BW68" s="3">
        <f>AF68/AF$54</f>
        <v>0.94005687238237134</v>
      </c>
      <c r="BX68" s="3">
        <f>AG68/AG$54</f>
        <v>0.88165783979128121</v>
      </c>
      <c r="BY68" s="3">
        <f>AH68/AH$54</f>
        <v>1.1087353829474174</v>
      </c>
      <c r="BZ68" s="3">
        <f>AI68/AI$54</f>
        <v>0.96467671533860599</v>
      </c>
      <c r="CA68" s="3">
        <f>AJ68/AJ$54</f>
        <v>0.9855855513307985</v>
      </c>
      <c r="CB68" s="3">
        <f>AK68/AK$54</f>
        <v>1.022037156678905</v>
      </c>
      <c r="CC68" s="3">
        <f>AL68/AL$54</f>
        <v>0.94756049971694423</v>
      </c>
      <c r="CD68" s="3">
        <f>AM68/AM$54</f>
        <v>1.0759916618055794</v>
      </c>
      <c r="CE68" s="3">
        <f>AN68/AN$54</f>
        <v>1.0718426455049959</v>
      </c>
      <c r="CF68" s="3">
        <f>AO68/AO$54</f>
        <v>0.94477092053844969</v>
      </c>
      <c r="CG68" s="3">
        <f>AP68/AP$54</f>
        <v>0.99627895119157384</v>
      </c>
      <c r="CH68" s="3">
        <f>AVERAGE(AU68:CG68)</f>
        <v>0.97629666460695486</v>
      </c>
      <c r="CI68" s="3">
        <f>STDEV(AU68:CG68)/SQRT(39)</f>
        <v>1.9200917103048078E-2</v>
      </c>
    </row>
    <row r="69" spans="3:87" x14ac:dyDescent="0.3">
      <c r="C69" s="3">
        <v>136.35</v>
      </c>
      <c r="D69" s="3">
        <v>244.73400000000001</v>
      </c>
      <c r="E69" s="3">
        <v>151.91499999999999</v>
      </c>
      <c r="F69" s="3">
        <v>663.37900000000002</v>
      </c>
      <c r="G69" s="3">
        <v>549.58799999999997</v>
      </c>
      <c r="H69" s="3">
        <v>564.27499999999998</v>
      </c>
      <c r="I69" s="3">
        <v>650.09199999999998</v>
      </c>
      <c r="J69" s="3">
        <v>758.13</v>
      </c>
      <c r="K69" s="3">
        <v>993.48299999999995</v>
      </c>
      <c r="L69" s="3">
        <v>1598.787</v>
      </c>
      <c r="M69" s="3">
        <v>587.44100000000003</v>
      </c>
      <c r="N69" s="3">
        <v>646.08199999999999</v>
      </c>
      <c r="O69" s="3">
        <v>641.48299999999995</v>
      </c>
      <c r="P69" s="3">
        <v>799.01199999999994</v>
      </c>
      <c r="Q69" s="3">
        <v>762.34</v>
      </c>
      <c r="R69" s="3">
        <v>683.53099999999995</v>
      </c>
      <c r="S69" s="3">
        <v>273.43799999999999</v>
      </c>
      <c r="T69" s="3">
        <v>233.245</v>
      </c>
      <c r="U69" s="3">
        <v>331.21699999999998</v>
      </c>
      <c r="V69" s="3">
        <v>202.57300000000001</v>
      </c>
      <c r="W69" s="3">
        <v>287.66399999999999</v>
      </c>
      <c r="X69" s="3">
        <v>489.04700000000003</v>
      </c>
      <c r="Y69" s="3">
        <v>482.74200000000002</v>
      </c>
      <c r="Z69" s="3">
        <v>221.62</v>
      </c>
      <c r="AA69" s="3">
        <v>220.16800000000001</v>
      </c>
      <c r="AB69" s="3">
        <v>217.94300000000001</v>
      </c>
      <c r="AC69" s="3">
        <v>214.15</v>
      </c>
      <c r="AD69" s="3">
        <v>409.27499999999998</v>
      </c>
      <c r="AE69" s="3">
        <v>289.154</v>
      </c>
      <c r="AF69" s="3">
        <v>202.21600000000001</v>
      </c>
      <c r="AG69" s="3">
        <v>237.197</v>
      </c>
      <c r="AH69" s="3">
        <v>281.29500000000002</v>
      </c>
      <c r="AI69" s="3">
        <v>228.38800000000001</v>
      </c>
      <c r="AJ69" s="3">
        <v>260.34500000000003</v>
      </c>
      <c r="AK69" s="3">
        <v>259.75900000000001</v>
      </c>
      <c r="AL69" s="3">
        <v>169.92</v>
      </c>
      <c r="AM69" s="3">
        <v>252.86099999999999</v>
      </c>
      <c r="AN69" s="3">
        <v>335.44499999999999</v>
      </c>
      <c r="AO69" s="6">
        <v>755.90099999999995</v>
      </c>
      <c r="AP69" s="6">
        <v>573.1</v>
      </c>
      <c r="AT69" s="3">
        <v>136.35</v>
      </c>
      <c r="AU69" s="3">
        <f>D69/D$54</f>
        <v>1.3409494378328621</v>
      </c>
      <c r="AV69" s="3">
        <f>E69/E$54</f>
        <v>1.0543648755569746</v>
      </c>
      <c r="AW69" s="3">
        <f>F69/F$54</f>
        <v>0.91574948475382079</v>
      </c>
      <c r="AX69" s="3">
        <f>G69/G$54</f>
        <v>0.91667514531853322</v>
      </c>
      <c r="AY69" s="3">
        <f>H69/H$54</f>
        <v>1.1305057749907339</v>
      </c>
      <c r="AZ69" s="3">
        <f>I69/I$54</f>
        <v>0.98131389902350441</v>
      </c>
      <c r="BA69" s="3">
        <f>J69/J$54</f>
        <v>0.96694951679946128</v>
      </c>
      <c r="BB69" s="3">
        <f>K69/K$54</f>
        <v>1.4744282133364202</v>
      </c>
      <c r="BC69" s="3">
        <f>L69/L$54</f>
        <v>0.74374881665847159</v>
      </c>
      <c r="BD69" s="3">
        <f>M69/M$54</f>
        <v>0.84597161858185077</v>
      </c>
      <c r="BE69" s="3">
        <f>N69/N$54</f>
        <v>0.9924073576283553</v>
      </c>
      <c r="BF69" s="3">
        <f>O69/O$54</f>
        <v>0.91559725213633125</v>
      </c>
      <c r="BG69" s="3">
        <f>P69/P$54</f>
        <v>0.79353974988479448</v>
      </c>
      <c r="BH69" s="3">
        <f>Q69/Q$54</f>
        <v>1.0294143462285821</v>
      </c>
      <c r="BI69" s="3">
        <f>R69/R$54</f>
        <v>0.92268182486983819</v>
      </c>
      <c r="BJ69" s="3">
        <f>S69/S$54</f>
        <v>0.96431065249437509</v>
      </c>
      <c r="BK69" s="3">
        <f>T69/T$54</f>
        <v>0.91981922650713588</v>
      </c>
      <c r="BL69" s="3">
        <f>U69/U$54</f>
        <v>0.89953043227931806</v>
      </c>
      <c r="BM69" s="3">
        <f>V69/V$54</f>
        <v>1.0264292627066687</v>
      </c>
      <c r="BN69" s="3">
        <f>W69/W$54</f>
        <v>0.87872021309417248</v>
      </c>
      <c r="BO69" s="3">
        <f>X69/X$54</f>
        <v>0.9096247275108067</v>
      </c>
      <c r="BP69" s="3">
        <f>Y69/Y$54</f>
        <v>0.8795614054266786</v>
      </c>
      <c r="BQ69" s="3">
        <f>Z69/Z$54</f>
        <v>0.96260679584240039</v>
      </c>
      <c r="BR69" s="3">
        <f>AA69/AA$54</f>
        <v>0.9560010594830245</v>
      </c>
      <c r="BS69" s="3">
        <f>AB69/AB$54</f>
        <v>0.90512400950213467</v>
      </c>
      <c r="BT69" s="3">
        <f>AC69/AC$54</f>
        <v>0.92699206981334636</v>
      </c>
      <c r="BU69" s="3">
        <f>AD69/AD$54</f>
        <v>0.97105403641971633</v>
      </c>
      <c r="BV69" s="3">
        <f>AE69/AE$54</f>
        <v>0.97773043889903288</v>
      </c>
      <c r="BW69" s="3">
        <f>AF69/AF$54</f>
        <v>0.91857074070372768</v>
      </c>
      <c r="BX69" s="3">
        <f>AG69/AG$54</f>
        <v>0.88280043321783341</v>
      </c>
      <c r="BY69" s="3">
        <f>AH69/AH$54</f>
        <v>1.0891930612560987</v>
      </c>
      <c r="BZ69" s="3">
        <f>AI69/AI$54</f>
        <v>0.96132201349457236</v>
      </c>
      <c r="CA69" s="3">
        <f>AJ69/AJ$54</f>
        <v>0.98990494296577958</v>
      </c>
      <c r="CB69" s="3">
        <f>AK69/AK$54</f>
        <v>1.0233017128630184</v>
      </c>
      <c r="CC69" s="3">
        <f>AL69/AL$54</f>
        <v>0.93391886469938379</v>
      </c>
      <c r="CD69" s="3">
        <f>AM69/AM$54</f>
        <v>1.0845700511272003</v>
      </c>
      <c r="CE69" s="3">
        <f>AN69/AN$54</f>
        <v>1.0643607552964993</v>
      </c>
      <c r="CF69" s="3">
        <f>AO69/AO$54</f>
        <v>0.93834070697591265</v>
      </c>
      <c r="CG69" s="3">
        <f>AP69/AP$54</f>
        <v>1.0007194144106391</v>
      </c>
      <c r="CH69" s="3">
        <f>AVERAGE(AU69:CG69)</f>
        <v>0.97663600873307732</v>
      </c>
      <c r="CI69" s="3">
        <f>STDEV(AU69:CG69)/SQRT(39)</f>
        <v>2.0558211188011634E-2</v>
      </c>
    </row>
    <row r="70" spans="3:87" x14ac:dyDescent="0.3">
      <c r="C70" s="3">
        <v>141.4</v>
      </c>
      <c r="D70" s="3">
        <v>239.83099999999999</v>
      </c>
      <c r="E70" s="3">
        <v>154.959</v>
      </c>
      <c r="F70" s="3">
        <v>653.20600000000002</v>
      </c>
      <c r="G70" s="3">
        <v>561.60199999999998</v>
      </c>
      <c r="H70" s="3">
        <v>558.33199999999999</v>
      </c>
      <c r="I70" s="3">
        <v>667.48</v>
      </c>
      <c r="J70" s="3">
        <v>781.452</v>
      </c>
      <c r="K70" s="3">
        <v>958.423</v>
      </c>
      <c r="L70" s="3">
        <v>1573.319</v>
      </c>
      <c r="M70" s="3">
        <v>596.91099999999994</v>
      </c>
      <c r="N70" s="3">
        <v>628.48800000000006</v>
      </c>
      <c r="O70" s="3">
        <v>639.73699999999997</v>
      </c>
      <c r="P70" s="3">
        <v>792.45799999999997</v>
      </c>
      <c r="Q70" s="3">
        <v>758.79399999999998</v>
      </c>
      <c r="R70" s="3">
        <v>685.36500000000001</v>
      </c>
      <c r="S70" s="3">
        <v>278.59100000000001</v>
      </c>
      <c r="T70" s="3">
        <v>233.154</v>
      </c>
      <c r="U70" s="3">
        <v>323.73200000000003</v>
      </c>
      <c r="V70" s="3">
        <v>205.90199999999999</v>
      </c>
      <c r="W70" s="3">
        <v>286.12099999999998</v>
      </c>
      <c r="X70" s="3">
        <v>489.92099999999999</v>
      </c>
      <c r="Y70" s="3">
        <v>479.59399999999999</v>
      </c>
      <c r="Z70" s="3">
        <v>221.43799999999999</v>
      </c>
      <c r="AA70" s="3">
        <v>226.37200000000001</v>
      </c>
      <c r="AB70" s="3">
        <v>218.88399999999999</v>
      </c>
      <c r="AC70" s="3">
        <v>214.251</v>
      </c>
      <c r="AD70" s="3">
        <v>405.01799999999997</v>
      </c>
      <c r="AE70" s="3">
        <v>288.94799999999998</v>
      </c>
      <c r="AF70" s="3">
        <v>203.87200000000001</v>
      </c>
      <c r="AG70" s="3">
        <v>235.67</v>
      </c>
      <c r="AH70" s="3">
        <v>279.74</v>
      </c>
      <c r="AI70" s="3">
        <v>229.471</v>
      </c>
      <c r="AJ70" s="3">
        <v>257.88499999999999</v>
      </c>
      <c r="AK70" s="3">
        <v>258.88400000000001</v>
      </c>
      <c r="AL70" s="3">
        <v>171.40199999999999</v>
      </c>
      <c r="AM70" s="3">
        <v>249.88800000000001</v>
      </c>
      <c r="AN70" s="3">
        <v>338.28100000000001</v>
      </c>
      <c r="AO70" s="6">
        <v>767.17600000000004</v>
      </c>
      <c r="AP70" s="6">
        <v>568.28599999999994</v>
      </c>
      <c r="AT70" s="3">
        <v>141.4</v>
      </c>
      <c r="AU70" s="3">
        <f>D70/D$54</f>
        <v>1.3140848620334449</v>
      </c>
      <c r="AV70" s="3">
        <f>E70/E$54</f>
        <v>1.0754917338737664</v>
      </c>
      <c r="AW70" s="3">
        <f>F70/F$54</f>
        <v>0.90170635178096425</v>
      </c>
      <c r="AX70" s="3">
        <f>G70/G$54</f>
        <v>0.93671367453652354</v>
      </c>
      <c r="AY70" s="3">
        <f>H70/H$54</f>
        <v>1.1185991765754755</v>
      </c>
      <c r="AZ70" s="3">
        <f>I70/I$54</f>
        <v>1.0075610856928077</v>
      </c>
      <c r="BA70" s="3">
        <f>J70/J$54</f>
        <v>0.99669533431202118</v>
      </c>
      <c r="BB70" s="3">
        <f>K70/K$54</f>
        <v>1.4223956640531665</v>
      </c>
      <c r="BC70" s="3">
        <f>L70/L$54</f>
        <v>0.73190121290471444</v>
      </c>
      <c r="BD70" s="3">
        <f>M70/M$54</f>
        <v>0.85960933067203527</v>
      </c>
      <c r="BE70" s="3">
        <f>N70/N$54</f>
        <v>0.96538228178641383</v>
      </c>
      <c r="BF70" s="3">
        <f>O70/O$54</f>
        <v>0.91310516302059475</v>
      </c>
      <c r="BG70" s="3">
        <f>P70/P$54</f>
        <v>0.787030636729116</v>
      </c>
      <c r="BH70" s="3">
        <f>Q70/Q$54</f>
        <v>1.0246260584938094</v>
      </c>
      <c r="BI70" s="3">
        <f>R70/R$54</f>
        <v>0.9251574967366758</v>
      </c>
      <c r="BJ70" s="3">
        <f>S70/S$54</f>
        <v>0.9824833014762413</v>
      </c>
      <c r="BK70" s="3">
        <f>T70/T$54</f>
        <v>0.91946036115262819</v>
      </c>
      <c r="BL70" s="3">
        <f>U70/U$54</f>
        <v>0.87920241383337272</v>
      </c>
      <c r="BM70" s="3">
        <f>V70/V$54</f>
        <v>1.0432971721296938</v>
      </c>
      <c r="BN70" s="3">
        <f>W70/W$54</f>
        <v>0.8740068485827831</v>
      </c>
      <c r="BO70" s="3">
        <f>X70/X$54</f>
        <v>0.91125036269892645</v>
      </c>
      <c r="BP70" s="3">
        <f>Y70/Y$54</f>
        <v>0.87382571368184758</v>
      </c>
      <c r="BQ70" s="3">
        <f>Z70/Z$54</f>
        <v>0.96181627857481022</v>
      </c>
      <c r="BR70" s="3">
        <f>AA70/AA$54</f>
        <v>0.98293971802119851</v>
      </c>
      <c r="BS70" s="3">
        <f>AB70/AB$54</f>
        <v>0.90903201156203783</v>
      </c>
      <c r="BT70" s="3">
        <f>AC70/AC$54</f>
        <v>0.92742926896838318</v>
      </c>
      <c r="BU70" s="3">
        <f>AD70/AD$54</f>
        <v>0.96095379322616992</v>
      </c>
      <c r="BV70" s="3">
        <f>AE70/AE$54</f>
        <v>0.97703388111178724</v>
      </c>
      <c r="BW70" s="3">
        <f>AF70/AF$54</f>
        <v>0.92609315805252979</v>
      </c>
      <c r="BX70" s="3">
        <f>AG70/AG$54</f>
        <v>0.87711724050661166</v>
      </c>
      <c r="BY70" s="3">
        <f>AH70/AH$54</f>
        <v>1.0831719972121119</v>
      </c>
      <c r="BZ70" s="3">
        <f>AI70/AI$54</f>
        <v>0.96588053557372977</v>
      </c>
      <c r="CA70" s="3">
        <f>AJ70/AJ$54</f>
        <v>0.980551330798479</v>
      </c>
      <c r="CB70" s="3">
        <f>AK70/AK$54</f>
        <v>1.0198547139187848</v>
      </c>
      <c r="CC70" s="3">
        <f>AL70/AL$54</f>
        <v>0.94206427287667005</v>
      </c>
      <c r="CD70" s="3">
        <f>AM70/AM$54</f>
        <v>1.0718182754006107</v>
      </c>
      <c r="CE70" s="3">
        <f>AN70/AN$54</f>
        <v>1.0733593306278379</v>
      </c>
      <c r="CF70" s="3">
        <f>AO70/AO$54</f>
        <v>0.95233697298317221</v>
      </c>
      <c r="CG70" s="3">
        <f>AP70/AP$54</f>
        <v>0.99231344117564879</v>
      </c>
      <c r="CH70" s="3">
        <f>AVERAGE(AU70:CG70)</f>
        <v>0.97608596044481011</v>
      </c>
      <c r="CI70" s="3">
        <f>STDEV(AU70:CG70)/SQRT(39)</f>
        <v>1.9544063838324837E-2</v>
      </c>
    </row>
    <row r="71" spans="3:87" x14ac:dyDescent="0.3">
      <c r="C71" s="3">
        <v>146.44999999999999</v>
      </c>
      <c r="D71" s="3">
        <v>238.10400000000001</v>
      </c>
      <c r="E71" s="3">
        <v>154.78200000000001</v>
      </c>
      <c r="F71" s="3">
        <v>609.66899999999998</v>
      </c>
      <c r="G71" s="3">
        <v>596.51199999999994</v>
      </c>
      <c r="H71" s="3">
        <v>566.59400000000005</v>
      </c>
      <c r="I71" s="3">
        <v>651.80600000000004</v>
      </c>
      <c r="J71" s="3">
        <v>782.221</v>
      </c>
      <c r="K71" s="3">
        <v>935.89099999999996</v>
      </c>
      <c r="L71" s="3">
        <v>1537.0519999999999</v>
      </c>
      <c r="M71" s="3">
        <v>600.77499999999998</v>
      </c>
      <c r="N71" s="3">
        <v>623.327</v>
      </c>
      <c r="O71" s="3">
        <v>635.67499999999995</v>
      </c>
      <c r="P71" s="3">
        <v>780.68799999999999</v>
      </c>
      <c r="Q71" s="3">
        <v>762.66</v>
      </c>
      <c r="R71" s="3">
        <v>683.39</v>
      </c>
      <c r="S71" s="3">
        <v>277.87200000000001</v>
      </c>
      <c r="T71" s="3">
        <v>227.99199999999999</v>
      </c>
      <c r="U71" s="3">
        <v>318.23700000000002</v>
      </c>
      <c r="V71" s="3">
        <v>192.65</v>
      </c>
      <c r="W71" s="3">
        <v>281.52199999999999</v>
      </c>
      <c r="X71" s="3">
        <v>483.25400000000002</v>
      </c>
      <c r="Y71" s="3">
        <v>482.53699999999998</v>
      </c>
      <c r="Z71" s="3">
        <v>220.99199999999999</v>
      </c>
      <c r="AA71" s="3">
        <v>227.21899999999999</v>
      </c>
      <c r="AB71" s="3">
        <v>217.179</v>
      </c>
      <c r="AC71" s="3">
        <v>216.54</v>
      </c>
      <c r="AD71" s="3">
        <v>399.79899999999998</v>
      </c>
      <c r="AE71" s="3">
        <v>289.92500000000001</v>
      </c>
      <c r="AF71" s="3">
        <v>202.459</v>
      </c>
      <c r="AG71" s="3">
        <v>237.18299999999999</v>
      </c>
      <c r="AH71" s="3">
        <v>277.03399999999999</v>
      </c>
      <c r="AI71" s="3">
        <v>227.60400000000001</v>
      </c>
      <c r="AJ71" s="3">
        <v>259.05399999999997</v>
      </c>
      <c r="AK71" s="3">
        <v>264.40199999999999</v>
      </c>
      <c r="AL71" s="3">
        <v>171.25299999999999</v>
      </c>
      <c r="AM71" s="3">
        <v>249.31</v>
      </c>
      <c r="AN71" s="3">
        <v>338.44900000000001</v>
      </c>
      <c r="AO71" s="6">
        <v>758.34500000000003</v>
      </c>
      <c r="AP71" s="6">
        <v>569.02700000000004</v>
      </c>
      <c r="AT71" s="3">
        <v>146.44999999999999</v>
      </c>
      <c r="AU71" s="3">
        <f>D71/D$54</f>
        <v>1.3046222631336708</v>
      </c>
      <c r="AV71" s="3">
        <f>E71/E$54</f>
        <v>1.074263266750878</v>
      </c>
      <c r="AW71" s="3">
        <f>F71/F$54</f>
        <v>0.84160649134262189</v>
      </c>
      <c r="AX71" s="3">
        <f>G71/G$54</f>
        <v>0.99494116371581776</v>
      </c>
      <c r="AY71" s="3">
        <f>H71/H$54</f>
        <v>1.1351518126358602</v>
      </c>
      <c r="AZ71" s="3">
        <f>I71/I$54</f>
        <v>0.98390118208948019</v>
      </c>
      <c r="BA71" s="3">
        <f>J71/J$54</f>
        <v>0.99767614786433911</v>
      </c>
      <c r="BB71" s="3">
        <f>K71/K$54</f>
        <v>1.3889559207431186</v>
      </c>
      <c r="BC71" s="3">
        <f>L71/L$54</f>
        <v>0.71502996092821425</v>
      </c>
      <c r="BD71" s="3">
        <f>M71/M$54</f>
        <v>0.86517386282794584</v>
      </c>
      <c r="BE71" s="3">
        <f>N71/N$54</f>
        <v>0.95745478284244079</v>
      </c>
      <c r="BF71" s="3">
        <f>O71/O$54</f>
        <v>0.90730741617745503</v>
      </c>
      <c r="BG71" s="3">
        <f>P71/P$54</f>
        <v>0.77534124676232696</v>
      </c>
      <c r="BH71" s="3">
        <f>Q71/Q$54</f>
        <v>1.0298464534127689</v>
      </c>
      <c r="BI71" s="3">
        <f>R71/R$54</f>
        <v>0.92249149240897454</v>
      </c>
      <c r="BJ71" s="3">
        <f>S71/S$54</f>
        <v>0.97994766502796615</v>
      </c>
      <c r="BK71" s="3">
        <f>T71/T$54</f>
        <v>0.89910362532879551</v>
      </c>
      <c r="BL71" s="3">
        <f>U71/U$54</f>
        <v>0.8642789053015798</v>
      </c>
      <c r="BM71" s="3">
        <f>V71/V$54</f>
        <v>0.9761498198695765</v>
      </c>
      <c r="BN71" s="3">
        <f>W71/W$54</f>
        <v>0.85995839531779306</v>
      </c>
      <c r="BO71" s="3">
        <f>X71/X$54</f>
        <v>0.89884977940465305</v>
      </c>
      <c r="BP71" s="3">
        <f>Y71/Y$54</f>
        <v>0.87918789309894962</v>
      </c>
      <c r="BQ71" s="3">
        <f>Z71/Z$54</f>
        <v>0.95987907691906749</v>
      </c>
      <c r="BR71" s="3">
        <f>AA71/AA$54</f>
        <v>0.98661751360176464</v>
      </c>
      <c r="BS71" s="3">
        <f>AB71/AB$54</f>
        <v>0.90195109390833428</v>
      </c>
      <c r="BT71" s="3">
        <f>AC71/AC$54</f>
        <v>0.93733767358105069</v>
      </c>
      <c r="BU71" s="3">
        <f>AD71/AD$54</f>
        <v>0.94857108962571912</v>
      </c>
      <c r="BV71" s="3">
        <f>AE71/AE$54</f>
        <v>0.98033745857848109</v>
      </c>
      <c r="BW71" s="3">
        <f>AF71/AF$54</f>
        <v>0.91967457368425842</v>
      </c>
      <c r="BX71" s="3">
        <f>AG71/AG$54</f>
        <v>0.88274832798014036</v>
      </c>
      <c r="BY71" s="3">
        <f>AH71/AH$54</f>
        <v>1.0726941841555022</v>
      </c>
      <c r="BZ71" s="3">
        <f>AI71/AI$54</f>
        <v>0.95802203075213521</v>
      </c>
      <c r="CA71" s="3">
        <f>AJ71/AJ$54</f>
        <v>0.98499619771863112</v>
      </c>
      <c r="CB71" s="3">
        <f>AK71/AK$54</f>
        <v>1.0415924741179621</v>
      </c>
      <c r="CC71" s="3">
        <f>AL71/AL$54</f>
        <v>0.94124533507746921</v>
      </c>
      <c r="CD71" s="3">
        <f>AM71/AM$54</f>
        <v>1.0693391208866623</v>
      </c>
      <c r="CE71" s="3">
        <f>AN71/AN$54</f>
        <v>1.0738923915078324</v>
      </c>
      <c r="CF71" s="3">
        <f>AO71/AO$54</f>
        <v>0.94137457607761943</v>
      </c>
      <c r="CG71" s="3">
        <f>AP71/AP$54</f>
        <v>0.99360733942390977</v>
      </c>
      <c r="CH71" s="3">
        <f>AVERAGE(AU71:CG71)</f>
        <v>0.97038769242517364</v>
      </c>
      <c r="CI71" s="3">
        <f>STDEV(AU71:CG71)/SQRT(39)</f>
        <v>1.952489696546067E-2</v>
      </c>
    </row>
    <row r="72" spans="3:87" x14ac:dyDescent="0.3">
      <c r="C72" s="3">
        <v>151.5</v>
      </c>
      <c r="D72" s="3">
        <v>244.84</v>
      </c>
      <c r="E72" s="3">
        <v>148.29400000000001</v>
      </c>
      <c r="F72" s="3">
        <v>602.94799999999998</v>
      </c>
      <c r="G72" s="3">
        <v>597.13699999999994</v>
      </c>
      <c r="H72" s="3">
        <v>558.32399999999996</v>
      </c>
      <c r="I72" s="3">
        <v>653.32899999999995</v>
      </c>
      <c r="J72" s="3">
        <v>732.49</v>
      </c>
      <c r="K72" s="3">
        <v>934.04100000000005</v>
      </c>
      <c r="L72" s="3">
        <v>1503.0340000000001</v>
      </c>
      <c r="M72" s="3">
        <v>581.74199999999996</v>
      </c>
      <c r="N72" s="3">
        <v>627.08500000000004</v>
      </c>
      <c r="O72" s="3">
        <v>639.16300000000001</v>
      </c>
      <c r="P72" s="3">
        <v>770.00800000000004</v>
      </c>
      <c r="Q72" s="3">
        <v>726.92899999999997</v>
      </c>
      <c r="R72" s="3">
        <v>673.04</v>
      </c>
      <c r="S72" s="3">
        <v>275.923</v>
      </c>
      <c r="T72" s="3">
        <v>223.05</v>
      </c>
      <c r="U72" s="3">
        <v>314.87299999999999</v>
      </c>
      <c r="V72" s="3">
        <v>201.70599999999999</v>
      </c>
      <c r="W72" s="3">
        <v>278.84800000000001</v>
      </c>
      <c r="X72" s="3">
        <v>479.19</v>
      </c>
      <c r="Y72" s="3">
        <v>493.41399999999999</v>
      </c>
      <c r="Z72" s="3">
        <v>221.83699999999999</v>
      </c>
      <c r="AA72" s="3">
        <v>228.005</v>
      </c>
      <c r="AB72" s="3">
        <v>220.018</v>
      </c>
      <c r="AC72" s="3">
        <v>214.374</v>
      </c>
      <c r="AD72" s="3">
        <v>395.79199999999997</v>
      </c>
      <c r="AE72" s="3">
        <v>294.24200000000002</v>
      </c>
      <c r="AF72" s="3">
        <v>203.845</v>
      </c>
      <c r="AG72" s="3">
        <v>236.75399999999999</v>
      </c>
      <c r="AH72" s="3">
        <v>277.39699999999999</v>
      </c>
      <c r="AI72" s="3">
        <v>226.63399999999999</v>
      </c>
      <c r="AJ72" s="3">
        <v>261.06799999999998</v>
      </c>
      <c r="AK72" s="3">
        <v>261.18299999999999</v>
      </c>
      <c r="AL72" s="3">
        <v>172.53399999999999</v>
      </c>
      <c r="AM72" s="3">
        <v>250.09100000000001</v>
      </c>
      <c r="AN72" s="3">
        <v>342.83600000000001</v>
      </c>
      <c r="AO72" s="6">
        <v>755.49</v>
      </c>
      <c r="AP72" s="6">
        <v>567.78200000000004</v>
      </c>
      <c r="AT72" s="3">
        <v>151.5</v>
      </c>
      <c r="AU72" s="3">
        <f>D72/D$54</f>
        <v>1.3415302342910995</v>
      </c>
      <c r="AV72" s="3">
        <f>E72/E$54</f>
        <v>1.0292333532294111</v>
      </c>
      <c r="AW72" s="3">
        <f>F72/F$54</f>
        <v>0.83232860903547856</v>
      </c>
      <c r="AX72" s="3">
        <f>G72/G$54</f>
        <v>0.99598362091252535</v>
      </c>
      <c r="AY72" s="3">
        <f>H72/H$54</f>
        <v>1.1185831488475062</v>
      </c>
      <c r="AZ72" s="3">
        <f>I72/I$54</f>
        <v>0.98620015064810373</v>
      </c>
      <c r="BA72" s="3">
        <f>J72/J$54</f>
        <v>0.93424722878719657</v>
      </c>
      <c r="BB72" s="3">
        <f>K72/K$54</f>
        <v>1.3862103355698723</v>
      </c>
      <c r="BC72" s="3">
        <f>L72/L$54</f>
        <v>0.69920493405153361</v>
      </c>
      <c r="BD72" s="3">
        <f>M72/M$54</f>
        <v>0.83776450969040805</v>
      </c>
      <c r="BE72" s="3">
        <f>N72/N$54</f>
        <v>0.96322721861679672</v>
      </c>
      <c r="BF72" s="3">
        <f>O72/O$54</f>
        <v>0.91228588515551301</v>
      </c>
      <c r="BG72" s="3">
        <f>P72/P$54</f>
        <v>0.76473439163528312</v>
      </c>
      <c r="BH72" s="3">
        <f>Q72/Q$54</f>
        <v>0.98159763529343447</v>
      </c>
      <c r="BI72" s="3">
        <f>R72/R$54</f>
        <v>0.9085202798562112</v>
      </c>
      <c r="BJ72" s="3">
        <f>S72/S$54</f>
        <v>0.9730742916793037</v>
      </c>
      <c r="BK72" s="3">
        <f>T72/T$54</f>
        <v>0.87961447607630039</v>
      </c>
      <c r="BL72" s="3">
        <f>U72/U$54</f>
        <v>0.85514283929594714</v>
      </c>
      <c r="BM72" s="3">
        <f>V72/V$54</f>
        <v>1.0220362084952648</v>
      </c>
      <c r="BN72" s="3">
        <f>W72/W$54</f>
        <v>0.85179019265839251</v>
      </c>
      <c r="BO72" s="3">
        <f>X72/X$54</f>
        <v>0.89129076177934519</v>
      </c>
      <c r="BP72" s="3">
        <f>Y72/Y$54</f>
        <v>0.89900591060483481</v>
      </c>
      <c r="BQ72" s="3">
        <f>Z72/Z$54</f>
        <v>0.96354933566145007</v>
      </c>
      <c r="BR72" s="3">
        <f>AA72/AA$54</f>
        <v>0.99003043842623351</v>
      </c>
      <c r="BS72" s="3">
        <f>AB72/AB$54</f>
        <v>0.91374154858215517</v>
      </c>
      <c r="BT72" s="3">
        <f>AC72/AC$54</f>
        <v>0.92796169962253694</v>
      </c>
      <c r="BU72" s="3">
        <f>AD72/AD$54</f>
        <v>0.93906400142357183</v>
      </c>
      <c r="BV72" s="3">
        <f>AE72/AE$54</f>
        <v>0.99493473997430182</v>
      </c>
      <c r="BW72" s="3">
        <f>AF72/AF$54</f>
        <v>0.92597050994358188</v>
      </c>
      <c r="BX72" s="3">
        <f>AG72/AG$54</f>
        <v>0.88115167462512134</v>
      </c>
      <c r="BY72" s="3">
        <f>AH72/AH$54</f>
        <v>1.074099744443584</v>
      </c>
      <c r="BZ72" s="3">
        <f>AI72/AI$54</f>
        <v>0.95393914394070123</v>
      </c>
      <c r="CA72" s="3">
        <f>AJ72/AJ$54</f>
        <v>0.99265399239543717</v>
      </c>
      <c r="CB72" s="3">
        <f>AK72/AK$54</f>
        <v>1.0289114574305478</v>
      </c>
      <c r="CC72" s="3">
        <f>AL72/AL$54</f>
        <v>0.94828600165986043</v>
      </c>
      <c r="CD72" s="3">
        <f>AM72/AM$54</f>
        <v>1.0726889819167553</v>
      </c>
      <c r="CE72" s="3">
        <f>AN72/AN$54</f>
        <v>1.0878122610348362</v>
      </c>
      <c r="CF72" s="3">
        <f>AO72/AO$54</f>
        <v>0.93783051049440647</v>
      </c>
      <c r="CG72" s="3">
        <f>AP72/AP$54</f>
        <v>0.99143338082865373</v>
      </c>
      <c r="CH72" s="3">
        <f>AVERAGE(AU72:CG72)</f>
        <v>0.96635040099008962</v>
      </c>
      <c r="CI72" s="3">
        <f>STDEV(AU72:CG72)/SQRT(39)</f>
        <v>2.0209522598296024E-2</v>
      </c>
    </row>
    <row r="73" spans="3:87" x14ac:dyDescent="0.3">
      <c r="C73" s="3">
        <v>156.54</v>
      </c>
      <c r="D73" s="3">
        <v>241.149</v>
      </c>
      <c r="E73" s="3">
        <v>151.16399999999999</v>
      </c>
      <c r="F73" s="3">
        <v>626.84699999999998</v>
      </c>
      <c r="G73" s="3">
        <v>624.1</v>
      </c>
      <c r="H73" s="3">
        <v>548.64800000000002</v>
      </c>
      <c r="I73" s="3">
        <v>648.22299999999996</v>
      </c>
      <c r="J73" s="3">
        <v>720.904</v>
      </c>
      <c r="K73" s="3">
        <v>919.28800000000001</v>
      </c>
      <c r="L73" s="3">
        <v>1460.846</v>
      </c>
      <c r="M73" s="3">
        <v>572.66899999999998</v>
      </c>
      <c r="N73" s="3">
        <v>623.75800000000004</v>
      </c>
      <c r="O73" s="3">
        <v>650.19100000000003</v>
      </c>
      <c r="P73" s="3">
        <v>779.02300000000002</v>
      </c>
      <c r="Q73" s="3">
        <v>702.82600000000002</v>
      </c>
      <c r="R73" s="3">
        <v>686.15200000000004</v>
      </c>
      <c r="S73" s="3">
        <v>282.67500000000001</v>
      </c>
      <c r="T73" s="3">
        <v>223.697</v>
      </c>
      <c r="U73" s="3">
        <v>312.23700000000002</v>
      </c>
      <c r="V73" s="3">
        <v>200.238</v>
      </c>
      <c r="W73" s="3">
        <v>273.834</v>
      </c>
      <c r="X73" s="3">
        <v>468.05599999999998</v>
      </c>
      <c r="Y73" s="3">
        <v>485.67200000000003</v>
      </c>
      <c r="Z73" s="3">
        <v>219.69399999999999</v>
      </c>
      <c r="AA73" s="3">
        <v>232.107</v>
      </c>
      <c r="AB73" s="3">
        <v>220.71</v>
      </c>
      <c r="AC73" s="3">
        <v>215.84</v>
      </c>
      <c r="AD73" s="3">
        <v>412.11599999999999</v>
      </c>
      <c r="AE73" s="3">
        <v>295.66500000000002</v>
      </c>
      <c r="AF73" s="3">
        <v>204.31800000000001</v>
      </c>
      <c r="AG73" s="3">
        <v>239.52199999999999</v>
      </c>
      <c r="AH73" s="3">
        <v>273.65100000000001</v>
      </c>
      <c r="AI73" s="3">
        <v>228.92099999999999</v>
      </c>
      <c r="AJ73" s="3">
        <v>266.09500000000003</v>
      </c>
      <c r="AK73" s="3">
        <v>260.47300000000001</v>
      </c>
      <c r="AL73" s="3">
        <v>171.833</v>
      </c>
      <c r="AM73" s="3">
        <v>250.38</v>
      </c>
      <c r="AN73" s="3">
        <v>344.464</v>
      </c>
      <c r="AO73" s="6">
        <v>755.06600000000003</v>
      </c>
      <c r="AP73" s="6">
        <v>572.94399999999996</v>
      </c>
      <c r="AT73" s="3">
        <v>156.54</v>
      </c>
      <c r="AU73" s="3">
        <f>D73/D$54</f>
        <v>1.321306463278322</v>
      </c>
      <c r="AV73" s="3">
        <f>E73/E$54</f>
        <v>1.0491525658999736</v>
      </c>
      <c r="AW73" s="3">
        <f>F73/F$54</f>
        <v>0.86531954926139998</v>
      </c>
      <c r="AX73" s="3">
        <f>G73/G$54</f>
        <v>1.0409560583442445</v>
      </c>
      <c r="AY73" s="3">
        <f>H73/H$54</f>
        <v>1.0991976118685327</v>
      </c>
      <c r="AZ73" s="3">
        <f>I73/I$54</f>
        <v>0.97849264345156228</v>
      </c>
      <c r="BA73" s="3">
        <f>J73/J$54</f>
        <v>0.91946997804967323</v>
      </c>
      <c r="BB73" s="3">
        <f>K73/K$54</f>
        <v>1.3643154068883023</v>
      </c>
      <c r="BC73" s="3">
        <f>L73/L$54</f>
        <v>0.67957925841294775</v>
      </c>
      <c r="BD73" s="3">
        <f>M73/M$54</f>
        <v>0.82469851583673914</v>
      </c>
      <c r="BE73" s="3">
        <f>N73/N$54</f>
        <v>0.95811681579048436</v>
      </c>
      <c r="BF73" s="3">
        <f>O73/O$54</f>
        <v>0.9280262968212305</v>
      </c>
      <c r="BG73" s="3">
        <f>P73/P$54</f>
        <v>0.77368764996583561</v>
      </c>
      <c r="BH73" s="3">
        <f>Q73/Q$54</f>
        <v>0.94905051197949652</v>
      </c>
      <c r="BI73" s="3">
        <f>R73/R$54</f>
        <v>0.92621984884092945</v>
      </c>
      <c r="BJ73" s="3">
        <f>S73/S$54</f>
        <v>0.99688599863167326</v>
      </c>
      <c r="BK73" s="3">
        <f>T73/T$54</f>
        <v>0.88216596931109681</v>
      </c>
      <c r="BL73" s="3">
        <f>U73/U$54</f>
        <v>0.84798390053529094</v>
      </c>
      <c r="BM73" s="3">
        <f>V73/V$54</f>
        <v>1.0145979113991397</v>
      </c>
      <c r="BN73" s="3">
        <f>W73/W$54</f>
        <v>0.83647404900310651</v>
      </c>
      <c r="BO73" s="3">
        <f>X73/X$54</f>
        <v>0.87058158307851408</v>
      </c>
      <c r="BP73" s="3">
        <f>Y73/Y$54</f>
        <v>0.88489989869616859</v>
      </c>
      <c r="BQ73" s="3">
        <f>Z73/Z$54</f>
        <v>0.95424121201065015</v>
      </c>
      <c r="BR73" s="3">
        <f>AA73/AA$54</f>
        <v>1.0078419112379018</v>
      </c>
      <c r="BS73" s="3">
        <f>AB73/AB$54</f>
        <v>0.91661544595245614</v>
      </c>
      <c r="BT73" s="3">
        <f>AC73/AC$54</f>
        <v>0.93430758042732975</v>
      </c>
      <c r="BU73" s="3">
        <f>AD73/AD$54</f>
        <v>0.9777946497419775</v>
      </c>
      <c r="BV73" s="3">
        <f>AE73/AE$54</f>
        <v>0.99974639886386696</v>
      </c>
      <c r="BW73" s="3">
        <f>AF73/AF$54</f>
        <v>0.92811912311144629</v>
      </c>
      <c r="BX73" s="3">
        <f>AG73/AG$54</f>
        <v>0.89145362447755183</v>
      </c>
      <c r="BY73" s="3">
        <f>AH73/AH$54</f>
        <v>1.0595949818012855</v>
      </c>
      <c r="BZ73" s="3">
        <f>AI73/AI$54</f>
        <v>0.96356549666003022</v>
      </c>
      <c r="CA73" s="3">
        <f>AJ73/AJ$54</f>
        <v>1.0117680608365021</v>
      </c>
      <c r="CB73" s="3">
        <f>AK73/AK$54</f>
        <v>1.0261144640015127</v>
      </c>
      <c r="CC73" s="3">
        <f>AL73/AL$54</f>
        <v>0.94443314664482825</v>
      </c>
      <c r="CD73" s="3">
        <f>AM73/AM$54</f>
        <v>1.0739285591737295</v>
      </c>
      <c r="CE73" s="3">
        <f>AN73/AN$54</f>
        <v>1.0929778748004988</v>
      </c>
      <c r="CF73" s="3">
        <f>AO73/AO$54</f>
        <v>0.93730417641129538</v>
      </c>
      <c r="CG73" s="3">
        <f>AP73/AP$54</f>
        <v>1.000447014779426</v>
      </c>
      <c r="CH73" s="3">
        <f>AVERAGE(AU73:CG73)</f>
        <v>0.96747262067376816</v>
      </c>
      <c r="CI73" s="3">
        <f>STDEV(AU73:CG73)/SQRT(39)</f>
        <v>1.9867315523872366E-2</v>
      </c>
    </row>
    <row r="74" spans="3:87" x14ac:dyDescent="0.3">
      <c r="C74" s="3">
        <v>161.59</v>
      </c>
      <c r="D74" s="3">
        <v>233.35</v>
      </c>
      <c r="E74" s="3">
        <v>146.232</v>
      </c>
      <c r="F74" s="3">
        <v>682.46400000000006</v>
      </c>
      <c r="G74" s="3">
        <v>650.45000000000005</v>
      </c>
      <c r="H74" s="3">
        <v>557.27</v>
      </c>
      <c r="I74" s="3">
        <v>642.52300000000002</v>
      </c>
      <c r="J74" s="3">
        <v>744.51900000000001</v>
      </c>
      <c r="K74" s="3">
        <v>1062.1610000000001</v>
      </c>
      <c r="L74" s="3">
        <v>1431.701</v>
      </c>
      <c r="M74" s="3">
        <v>591.94899999999996</v>
      </c>
      <c r="N74" s="3">
        <v>622.63</v>
      </c>
      <c r="O74" s="3">
        <v>654.9</v>
      </c>
      <c r="P74" s="3">
        <v>777.20799999999997</v>
      </c>
      <c r="Q74" s="3">
        <v>699.19</v>
      </c>
      <c r="R74" s="3">
        <v>696.32899999999995</v>
      </c>
      <c r="S74" s="3">
        <v>277.44900000000001</v>
      </c>
      <c r="T74" s="3">
        <v>225.423</v>
      </c>
      <c r="U74" s="3">
        <v>313.42500000000001</v>
      </c>
      <c r="V74" s="3">
        <v>200.364</v>
      </c>
      <c r="W74" s="3">
        <v>269.72699999999998</v>
      </c>
      <c r="X74" s="3">
        <v>467.85300000000001</v>
      </c>
      <c r="Y74" s="3">
        <v>482.303</v>
      </c>
      <c r="Z74" s="3">
        <v>222.49600000000001</v>
      </c>
      <c r="AA74" s="3">
        <v>233.821</v>
      </c>
      <c r="AB74" s="3">
        <v>223.30099999999999</v>
      </c>
      <c r="AC74" s="3">
        <v>214.93</v>
      </c>
      <c r="AD74" s="3">
        <v>455.43700000000001</v>
      </c>
      <c r="AE74" s="3">
        <v>294.005</v>
      </c>
      <c r="AF74" s="3">
        <v>209.608</v>
      </c>
      <c r="AG74" s="3">
        <v>234.922</v>
      </c>
      <c r="AH74" s="3">
        <v>270.06200000000001</v>
      </c>
      <c r="AI74" s="3">
        <v>225.63</v>
      </c>
      <c r="AJ74" s="3">
        <v>262.601</v>
      </c>
      <c r="AK74" s="3">
        <v>263.04500000000002</v>
      </c>
      <c r="AL74" s="3">
        <v>172.58</v>
      </c>
      <c r="AM74" s="3">
        <v>251.166</v>
      </c>
      <c r="AN74" s="3">
        <v>342.55099999999999</v>
      </c>
      <c r="AO74" s="6">
        <v>768.41099999999994</v>
      </c>
      <c r="AP74" s="6">
        <v>573.74599999999998</v>
      </c>
      <c r="AT74" s="3">
        <v>161.59</v>
      </c>
      <c r="AU74" s="3">
        <f>D74/D$54</f>
        <v>1.2785740899029083</v>
      </c>
      <c r="AV74" s="3">
        <f>E74/E$54</f>
        <v>1.0149220582723728</v>
      </c>
      <c r="AW74" s="3">
        <f>F74/F$54</f>
        <v>0.94209502616608543</v>
      </c>
      <c r="AX74" s="3">
        <f>G74/G$54</f>
        <v>1.0849060537574329</v>
      </c>
      <c r="AY74" s="3">
        <f>H74/H$54</f>
        <v>1.1164714956875395</v>
      </c>
      <c r="AZ74" s="3">
        <f>I74/I$54</f>
        <v>0.96988849323215665</v>
      </c>
      <c r="BA74" s="3">
        <f>J74/J$54</f>
        <v>0.94958949955550909</v>
      </c>
      <c r="BB74" s="3">
        <f>K74/K$54</f>
        <v>1.5763532395678896</v>
      </c>
      <c r="BC74" s="3">
        <f>L74/L$54</f>
        <v>0.66602113011849007</v>
      </c>
      <c r="BD74" s="3">
        <f>M74/M$54</f>
        <v>0.85246357276374629</v>
      </c>
      <c r="BE74" s="3">
        <f>N74/N$54</f>
        <v>0.95638416343458399</v>
      </c>
      <c r="BF74" s="3">
        <f>O74/O$54</f>
        <v>0.93474751540427936</v>
      </c>
      <c r="BG74" s="3">
        <f>P74/P$54</f>
        <v>0.77188508048497562</v>
      </c>
      <c r="BH74" s="3">
        <f>Q74/Q$54</f>
        <v>0.94414069409917134</v>
      </c>
      <c r="BI74" s="3">
        <f>R74/R$54</f>
        <v>0.93995753291334205</v>
      </c>
      <c r="BJ74" s="3">
        <f>S74/S$54</f>
        <v>0.97845590672807692</v>
      </c>
      <c r="BK74" s="3">
        <f>T74/T$54</f>
        <v>0.88897258032077042</v>
      </c>
      <c r="BL74" s="3">
        <f>U74/U$54</f>
        <v>0.85121031147901616</v>
      </c>
      <c r="BM74" s="3">
        <f>V74/V$54</f>
        <v>1.0152363483433575</v>
      </c>
      <c r="BN74" s="3">
        <f>W74/W$54</f>
        <v>0.82392849615263586</v>
      </c>
      <c r="BO74" s="3">
        <f>X74/X$54</f>
        <v>0.87020400419614763</v>
      </c>
      <c r="BP74" s="3">
        <f>Y74/Y$54</f>
        <v>0.87876154244193239</v>
      </c>
      <c r="BQ74" s="3">
        <f>Z74/Z$54</f>
        <v>0.96641170313036151</v>
      </c>
      <c r="BR74" s="3">
        <f>AA74/AA$54</f>
        <v>1.0152843452698859</v>
      </c>
      <c r="BS74" s="3">
        <f>AB74/AB$54</f>
        <v>0.92737594896755648</v>
      </c>
      <c r="BT74" s="3">
        <f>AC74/AC$54</f>
        <v>0.93036845932749257</v>
      </c>
      <c r="BU74" s="3">
        <f>AD74/AD$54</f>
        <v>1.0805789192716055</v>
      </c>
      <c r="BV74" s="3">
        <f>AE74/AE$54</f>
        <v>0.99413336038412115</v>
      </c>
      <c r="BW74" s="3">
        <f>AF74/AF$54</f>
        <v>0.95214906742011973</v>
      </c>
      <c r="BX74" s="3">
        <f>AG74/AG$54</f>
        <v>0.87433333209273234</v>
      </c>
      <c r="BY74" s="3">
        <f>AH74/AH$54</f>
        <v>1.0456981336637499</v>
      </c>
      <c r="BZ74" s="3">
        <f>AI74/AI$54</f>
        <v>0.94971314563278431</v>
      </c>
      <c r="CA74" s="3">
        <f>AJ74/AJ$54</f>
        <v>0.99848288973384025</v>
      </c>
      <c r="CB74" s="3">
        <f>AK74/AK$54</f>
        <v>1.0362466711838767</v>
      </c>
      <c r="CC74" s="3">
        <f>AL74/AL$54</f>
        <v>0.94853882809451318</v>
      </c>
      <c r="CD74" s="3">
        <f>AM74/AM$54</f>
        <v>1.0772998661771265</v>
      </c>
      <c r="CE74" s="3">
        <f>AN74/AN$54</f>
        <v>1.0869079613277024</v>
      </c>
      <c r="CF74" s="3">
        <f>AO74/AO$54</f>
        <v>0.95387004513563023</v>
      </c>
      <c r="CG74" s="3">
        <f>AP74/AP$54</f>
        <v>1.0018474282680971</v>
      </c>
      <c r="CH74" s="3">
        <f>AVERAGE(AU74:CG74)</f>
        <v>0.97806176769496467</v>
      </c>
      <c r="CI74" s="3">
        <f>STDEV(AU74:CG74)/SQRT(39)</f>
        <v>2.2869239424183081E-2</v>
      </c>
    </row>
    <row r="75" spans="3:87" x14ac:dyDescent="0.3">
      <c r="C75" s="3">
        <v>166.68</v>
      </c>
      <c r="D75" s="3">
        <v>236.98599999999999</v>
      </c>
      <c r="E75" s="3">
        <v>149.785</v>
      </c>
      <c r="F75" s="3">
        <v>710.17700000000002</v>
      </c>
      <c r="G75" s="3">
        <v>641.34100000000001</v>
      </c>
      <c r="H75" s="3">
        <v>552.60699999999997</v>
      </c>
      <c r="I75" s="3">
        <v>646.63900000000001</v>
      </c>
      <c r="J75" s="3">
        <v>726.24</v>
      </c>
      <c r="K75" s="3">
        <v>952.07899999999995</v>
      </c>
      <c r="L75" s="3">
        <v>1377.278</v>
      </c>
      <c r="M75" s="3">
        <v>589.57600000000002</v>
      </c>
      <c r="N75" s="3">
        <v>605.99599999999998</v>
      </c>
      <c r="O75" s="3">
        <v>648.65099999999995</v>
      </c>
      <c r="P75" s="3">
        <v>770.577</v>
      </c>
      <c r="Q75" s="3">
        <v>705.09500000000003</v>
      </c>
      <c r="R75" s="3">
        <v>691.13</v>
      </c>
      <c r="S75" s="3">
        <v>278.78500000000003</v>
      </c>
      <c r="T75" s="3">
        <v>229.398</v>
      </c>
      <c r="U75" s="3">
        <v>323.983</v>
      </c>
      <c r="V75" s="3">
        <v>186.643</v>
      </c>
      <c r="W75" s="3">
        <v>267.21800000000002</v>
      </c>
      <c r="X75" s="3">
        <v>460.71699999999998</v>
      </c>
      <c r="Y75" s="3">
        <v>483.59800000000001</v>
      </c>
      <c r="Z75" s="3">
        <v>223.75200000000001</v>
      </c>
      <c r="AA75" s="3">
        <v>233.184</v>
      </c>
      <c r="AB75" s="3">
        <v>222.73099999999999</v>
      </c>
      <c r="AC75" s="3">
        <v>216.17099999999999</v>
      </c>
      <c r="AD75" s="3">
        <v>482.71100000000001</v>
      </c>
      <c r="AE75" s="3">
        <v>292.803</v>
      </c>
      <c r="AF75" s="3">
        <v>208.74299999999999</v>
      </c>
      <c r="AG75" s="3">
        <v>235.34200000000001</v>
      </c>
      <c r="AH75" s="3">
        <v>269.315</v>
      </c>
      <c r="AI75" s="3">
        <v>227.256</v>
      </c>
      <c r="AJ75" s="3">
        <v>262.46600000000001</v>
      </c>
      <c r="AK75" s="3">
        <v>260.64299999999997</v>
      </c>
      <c r="AL75" s="3">
        <v>170.46</v>
      </c>
      <c r="AM75" s="3">
        <v>254.09100000000001</v>
      </c>
      <c r="AN75" s="3">
        <v>341.99299999999999</v>
      </c>
      <c r="AO75" s="6">
        <v>753.26300000000003</v>
      </c>
      <c r="AP75" s="6">
        <v>583.76499999999999</v>
      </c>
      <c r="AT75" s="3">
        <v>166.68</v>
      </c>
      <c r="AU75" s="3">
        <f>D75/D$54</f>
        <v>1.2984965042628267</v>
      </c>
      <c r="AV75" s="3">
        <f>E75/E$54</f>
        <v>1.0395816271289959</v>
      </c>
      <c r="AW75" s="3">
        <f>F75/F$54</f>
        <v>0.98035093337897972</v>
      </c>
      <c r="AX75" s="3">
        <f>G75/G$54</f>
        <v>1.069712865589739</v>
      </c>
      <c r="AY75" s="3">
        <f>H75/H$54</f>
        <v>1.1071293337473829</v>
      </c>
      <c r="AZ75" s="3">
        <f>I75/I$54</f>
        <v>0.97610159539059071</v>
      </c>
      <c r="BA75" s="3">
        <f>J75/J$54</f>
        <v>0.92627572722414464</v>
      </c>
      <c r="BB75" s="3">
        <f>K75/K$54</f>
        <v>1.4129805330590717</v>
      </c>
      <c r="BC75" s="3">
        <f>L75/L$54</f>
        <v>0.64070378525078475</v>
      </c>
      <c r="BD75" s="3">
        <f>M75/M$54</f>
        <v>0.84904622421147524</v>
      </c>
      <c r="BE75" s="3">
        <f>N75/N$54</f>
        <v>0.93083368534234479</v>
      </c>
      <c r="BF75" s="3">
        <f>O75/O$54</f>
        <v>0.92582823425637684</v>
      </c>
      <c r="BG75" s="3">
        <f>P75/P$54</f>
        <v>0.76529949468465464</v>
      </c>
      <c r="BH75" s="3">
        <f>Q75/Q$54</f>
        <v>0.95211442198237273</v>
      </c>
      <c r="BI75" s="3">
        <f>R75/R$54</f>
        <v>0.93293952962234539</v>
      </c>
      <c r="BJ75" s="3">
        <f>S75/S$54</f>
        <v>0.98316746485727802</v>
      </c>
      <c r="BK75" s="3">
        <f>T75/T$54</f>
        <v>0.90464829223470578</v>
      </c>
      <c r="BL75" s="3">
        <f>U75/U$54</f>
        <v>0.87988408819942909</v>
      </c>
      <c r="BM75" s="3">
        <f>V75/V$54</f>
        <v>0.94571259190198476</v>
      </c>
      <c r="BN75" s="3">
        <f>W75/W$54</f>
        <v>0.81626431497371454</v>
      </c>
      <c r="BO75" s="3">
        <f>X75/X$54</f>
        <v>0.85693108348399294</v>
      </c>
      <c r="BP75" s="3">
        <f>Y75/Y$54</f>
        <v>0.88112104714636574</v>
      </c>
      <c r="BQ75" s="3">
        <f>Z75/Z$54</f>
        <v>0.9718671409770272</v>
      </c>
      <c r="BR75" s="3">
        <f>AA75/AA$54</f>
        <v>1.0125183998332616</v>
      </c>
      <c r="BS75" s="3">
        <f>AB75/AB$54</f>
        <v>0.92500872136485202</v>
      </c>
      <c r="BT75" s="3">
        <f>AC75/AC$54</f>
        <v>0.93574038161858919</v>
      </c>
      <c r="BU75" s="3">
        <f>AD75/AD$54</f>
        <v>1.1452897562132984</v>
      </c>
      <c r="BV75" s="3">
        <f>AE75/AE$54</f>
        <v>0.99006897950902817</v>
      </c>
      <c r="BW75" s="3">
        <f>AF75/AF$54</f>
        <v>0.94821978541123453</v>
      </c>
      <c r="BX75" s="3">
        <f>AG75/AG$54</f>
        <v>0.87589648922352037</v>
      </c>
      <c r="BY75" s="3">
        <f>AH75/AH$54</f>
        <v>1.0428056996824906</v>
      </c>
      <c r="BZ75" s="3">
        <f>AI75/AI$54</f>
        <v>0.95655724249401253</v>
      </c>
      <c r="CA75" s="3">
        <f>AJ75/AJ$54</f>
        <v>0.99796958174904948</v>
      </c>
      <c r="CB75" s="3">
        <f>AK75/AK$54</f>
        <v>1.0267841666535351</v>
      </c>
      <c r="CC75" s="3">
        <f>AL75/AL$54</f>
        <v>0.93688682719313188</v>
      </c>
      <c r="CD75" s="3">
        <f>AM75/AM$54</f>
        <v>1.0898457605599972</v>
      </c>
      <c r="CE75" s="3">
        <f>AN75/AN$54</f>
        <v>1.0851374376905771</v>
      </c>
      <c r="CF75" s="3">
        <f>AO75/AO$54</f>
        <v>0.93506601520410348</v>
      </c>
      <c r="CG75" s="3">
        <f>AP75/AP$54</f>
        <v>1.0193421199675914</v>
      </c>
      <c r="CH75" s="3">
        <f>AVERAGE(AU75:CG75)</f>
        <v>0.97359302264807324</v>
      </c>
      <c r="CI75" s="3">
        <f>STDEV(AU75:CG75)/SQRT(39)</f>
        <v>2.1010746080536481E-2</v>
      </c>
    </row>
    <row r="76" spans="3:87" x14ac:dyDescent="0.3">
      <c r="C76" s="3">
        <v>171.73</v>
      </c>
      <c r="D76" s="3">
        <v>229.93700000000001</v>
      </c>
      <c r="E76" s="3">
        <v>145.809</v>
      </c>
      <c r="F76" s="3">
        <v>681.88300000000004</v>
      </c>
      <c r="G76" s="3">
        <v>685.64</v>
      </c>
      <c r="H76" s="3">
        <v>558.45899999999995</v>
      </c>
      <c r="I76" s="3">
        <v>637.33799999999997</v>
      </c>
      <c r="J76" s="3">
        <v>720.09100000000001</v>
      </c>
      <c r="K76" s="3">
        <v>908.15</v>
      </c>
      <c r="L76" s="3">
        <v>1355.5630000000001</v>
      </c>
      <c r="M76" s="3">
        <v>578.47</v>
      </c>
      <c r="N76" s="3">
        <v>607.673</v>
      </c>
      <c r="O76" s="3">
        <v>644.46400000000006</v>
      </c>
      <c r="P76" s="3">
        <v>768.31200000000001</v>
      </c>
      <c r="Q76" s="3">
        <v>725.98</v>
      </c>
      <c r="R76" s="3">
        <v>687.11199999999997</v>
      </c>
      <c r="S76" s="3">
        <v>278.60599999999999</v>
      </c>
      <c r="T76" s="3">
        <v>230.61</v>
      </c>
      <c r="U76" s="3">
        <v>346.726</v>
      </c>
      <c r="V76" s="3">
        <v>205.86699999999999</v>
      </c>
      <c r="W76" s="3">
        <v>263.25599999999997</v>
      </c>
      <c r="X76" s="3">
        <v>438.96699999999998</v>
      </c>
      <c r="Y76" s="3">
        <v>485.49200000000002</v>
      </c>
      <c r="Z76" s="3">
        <v>221.399</v>
      </c>
      <c r="AA76" s="3">
        <v>232.214</v>
      </c>
      <c r="AB76" s="3">
        <v>222.054</v>
      </c>
      <c r="AC76" s="3">
        <v>217.24600000000001</v>
      </c>
      <c r="AD76" s="3">
        <v>481.23899999999998</v>
      </c>
      <c r="AE76" s="3">
        <v>292.75299999999999</v>
      </c>
      <c r="AF76" s="3">
        <v>211.07400000000001</v>
      </c>
      <c r="AG76" s="3">
        <v>235.16200000000001</v>
      </c>
      <c r="AH76" s="3">
        <v>269.911</v>
      </c>
      <c r="AI76" s="3">
        <v>224.833</v>
      </c>
      <c r="AJ76" s="3">
        <v>264.12200000000001</v>
      </c>
      <c r="AK76" s="3">
        <v>259.21899999999999</v>
      </c>
      <c r="AL76" s="3">
        <v>171.19</v>
      </c>
      <c r="AM76" s="3">
        <v>253.995</v>
      </c>
      <c r="AN76" s="3">
        <v>346.46</v>
      </c>
      <c r="AO76" s="6">
        <v>765.548</v>
      </c>
      <c r="AP76" s="6">
        <v>579.41200000000003</v>
      </c>
      <c r="AT76" s="3">
        <v>171.73</v>
      </c>
      <c r="AU76" s="3">
        <f>D76/D$54</f>
        <v>1.2598735397900367</v>
      </c>
      <c r="AV76" s="3">
        <f>E76/E$54</f>
        <v>1.0119862300634361</v>
      </c>
      <c r="AW76" s="3">
        <f>F76/F$54</f>
        <v>0.94129299527478194</v>
      </c>
      <c r="AX76" s="3">
        <f>G76/G$54</f>
        <v>1.143600563760852</v>
      </c>
      <c r="AY76" s="3">
        <f>H76/H$54</f>
        <v>1.1188536167569896</v>
      </c>
      <c r="AZ76" s="3">
        <f>I76/I$54</f>
        <v>0.96206173553257424</v>
      </c>
      <c r="BA76" s="3">
        <f>J76/J$54</f>
        <v>0.91843304512635149</v>
      </c>
      <c r="BB76" s="3">
        <f>K76/K$54</f>
        <v>1.347785500045265</v>
      </c>
      <c r="BC76" s="3">
        <f>L76/L$54</f>
        <v>0.6306020609099322</v>
      </c>
      <c r="BD76" s="3">
        <f>M76/M$54</f>
        <v>0.83305251455217322</v>
      </c>
      <c r="BE76" s="3">
        <f>N76/N$54</f>
        <v>0.93340962328635613</v>
      </c>
      <c r="BF76" s="3">
        <f>O76/O$54</f>
        <v>0.91985207324401219</v>
      </c>
      <c r="BG76" s="3">
        <f>P76/P$54</f>
        <v>0.76305000715068894</v>
      </c>
      <c r="BH76" s="3">
        <f>Q76/Q$54</f>
        <v>0.9803161674253299</v>
      </c>
      <c r="BI76" s="3">
        <f>R76/R$54</f>
        <v>0.9275157294255334</v>
      </c>
      <c r="BJ76" s="3">
        <f>S76/S$54</f>
        <v>0.98253620070673375</v>
      </c>
      <c r="BK76" s="3">
        <f>T76/T$54</f>
        <v>0.90942790552770958</v>
      </c>
      <c r="BL76" s="3">
        <f>U76/U$54</f>
        <v>0.94165030376604719</v>
      </c>
      <c r="BM76" s="3">
        <f>V76/V$54</f>
        <v>1.0431198285340777</v>
      </c>
      <c r="BN76" s="3">
        <f>W76/W$54</f>
        <v>0.80416169009093752</v>
      </c>
      <c r="BO76" s="3">
        <f>X76/X$54</f>
        <v>0.81647620323043846</v>
      </c>
      <c r="BP76" s="3">
        <f>Y76/Y$54</f>
        <v>0.88457193665230915</v>
      </c>
      <c r="BQ76" s="3">
        <f>Z76/Z$54</f>
        <v>0.96164688201746951</v>
      </c>
      <c r="BR76" s="3">
        <f>AA76/AA$54</f>
        <v>1.0083065205969579</v>
      </c>
      <c r="BS76" s="3">
        <f>AB76/AB$54</f>
        <v>0.92219711945778027</v>
      </c>
      <c r="BT76" s="3">
        <f>AC76/AC$54</f>
        <v>0.94039373896180356</v>
      </c>
      <c r="BU76" s="3">
        <f>AD76/AD$54</f>
        <v>1.1417972596239396</v>
      </c>
      <c r="BV76" s="3">
        <f>AE76/AE$54</f>
        <v>0.98989991208493944</v>
      </c>
      <c r="BW76" s="3">
        <f>AF76/AF$54</f>
        <v>0.95880840548373325</v>
      </c>
      <c r="BX76" s="3">
        <f>AG76/AG$54</f>
        <v>0.87522656473889693</v>
      </c>
      <c r="BY76" s="3">
        <f>AH76/AH$54</f>
        <v>1.045113451560443</v>
      </c>
      <c r="BZ76" s="3">
        <f>AI76/AI$54</f>
        <v>0.94635844378875056</v>
      </c>
      <c r="CA76" s="3">
        <f>AJ76/AJ$54</f>
        <v>1.0042661596958176</v>
      </c>
      <c r="CB76" s="3">
        <f>AK76/AK$54</f>
        <v>1.0211744220860055</v>
      </c>
      <c r="CC76" s="3">
        <f>AL76/AL$54</f>
        <v>0.94089907278653195</v>
      </c>
      <c r="CD76" s="3">
        <f>AM76/AM$54</f>
        <v>1.0894339978725593</v>
      </c>
      <c r="CE76" s="3">
        <f>AN76/AN$54</f>
        <v>1.0993111457318641</v>
      </c>
      <c r="CF76" s="3">
        <f>AO76/AO$54</f>
        <v>0.95031604872066056</v>
      </c>
      <c r="CG76" s="3">
        <f>AP76/AP$54</f>
        <v>1.011741122565865</v>
      </c>
      <c r="CH76" s="3">
        <f>AVERAGE(AU76:CG76)</f>
        <v>0.97385948047760451</v>
      </c>
      <c r="CI76" s="3">
        <f>STDEV(AU76:CG76)/SQRT(39)</f>
        <v>2.04920770685963E-2</v>
      </c>
    </row>
    <row r="77" spans="3:87" x14ac:dyDescent="0.3">
      <c r="C77" s="3">
        <v>176.78</v>
      </c>
      <c r="D77" s="3">
        <v>235.126</v>
      </c>
      <c r="E77" s="3">
        <v>145.91499999999999</v>
      </c>
      <c r="F77" s="3">
        <v>653.10500000000002</v>
      </c>
      <c r="G77" s="3">
        <v>676.05200000000002</v>
      </c>
      <c r="H77" s="3">
        <v>554.85199999999998</v>
      </c>
      <c r="I77" s="3">
        <v>634.66200000000003</v>
      </c>
      <c r="J77" s="3">
        <v>762.61500000000001</v>
      </c>
      <c r="K77" s="3">
        <v>912.24300000000005</v>
      </c>
      <c r="L77" s="3">
        <v>1322.575</v>
      </c>
      <c r="M77" s="3">
        <v>574.32600000000002</v>
      </c>
      <c r="N77" s="3">
        <v>607.80799999999999</v>
      </c>
      <c r="O77" s="3">
        <v>655.16300000000001</v>
      </c>
      <c r="P77" s="3">
        <v>782.38800000000003</v>
      </c>
      <c r="Q77" s="3">
        <v>722.96799999999996</v>
      </c>
      <c r="R77" s="3">
        <v>680.93499999999995</v>
      </c>
      <c r="S77" s="3">
        <v>282.18599999999998</v>
      </c>
      <c r="T77" s="3">
        <v>232.124</v>
      </c>
      <c r="U77" s="3">
        <v>358.351</v>
      </c>
      <c r="V77" s="3">
        <v>200.643</v>
      </c>
      <c r="W77" s="3">
        <v>260.76499999999999</v>
      </c>
      <c r="X77" s="3">
        <v>423.45299999999997</v>
      </c>
      <c r="Y77" s="3">
        <v>492.33199999999999</v>
      </c>
      <c r="Z77" s="3">
        <v>220.16300000000001</v>
      </c>
      <c r="AA77" s="3">
        <v>230.02600000000001</v>
      </c>
      <c r="AB77" s="3">
        <v>219.44200000000001</v>
      </c>
      <c r="AC77" s="3">
        <v>216.203</v>
      </c>
      <c r="AD77" s="3">
        <v>464.58800000000002</v>
      </c>
      <c r="AE77" s="3">
        <v>294.197</v>
      </c>
      <c r="AF77" s="3">
        <v>206.96600000000001</v>
      </c>
      <c r="AG77" s="3">
        <v>236.38800000000001</v>
      </c>
      <c r="AH77" s="3">
        <v>268.137</v>
      </c>
      <c r="AI77" s="3">
        <v>226.09299999999999</v>
      </c>
      <c r="AJ77" s="3">
        <v>265.31099999999998</v>
      </c>
      <c r="AK77" s="3">
        <v>259.31299999999999</v>
      </c>
      <c r="AL77" s="3">
        <v>171.029</v>
      </c>
      <c r="AM77" s="3">
        <v>259.51900000000001</v>
      </c>
      <c r="AN77" s="3">
        <v>343.02199999999999</v>
      </c>
      <c r="AO77" s="6">
        <v>754.625</v>
      </c>
      <c r="AP77" s="6">
        <v>582.40099999999995</v>
      </c>
      <c r="AT77" s="3">
        <v>176.78</v>
      </c>
      <c r="AU77" s="3">
        <f>D77/D$54</f>
        <v>1.2883051701843207</v>
      </c>
      <c r="AV77" s="3">
        <f>E77/E$54</f>
        <v>1.0127219222387251</v>
      </c>
      <c r="AW77" s="3">
        <f>F77/F$54</f>
        <v>0.90156692816646911</v>
      </c>
      <c r="AX77" s="3">
        <f>G77/G$54</f>
        <v>1.1276084363976016</v>
      </c>
      <c r="AY77" s="3">
        <f>H77/H$54</f>
        <v>1.1116271149087922</v>
      </c>
      <c r="AZ77" s="3">
        <f>I77/I$54</f>
        <v>0.95802231342956901</v>
      </c>
      <c r="BA77" s="3">
        <f>J77/J$54</f>
        <v>0.97266986632110741</v>
      </c>
      <c r="BB77" s="3">
        <f>K77/K$54</f>
        <v>1.3538599217285612</v>
      </c>
      <c r="BC77" s="3">
        <f>L77/L$54</f>
        <v>0.61525618559074979</v>
      </c>
      <c r="BD77" s="3">
        <f>M77/M$54</f>
        <v>0.82708475542844306</v>
      </c>
      <c r="BE77" s="3">
        <f>N77/N$54</f>
        <v>0.93361698859490805</v>
      </c>
      <c r="BF77" s="3">
        <f>O77/O$54</f>
        <v>0.93512289881632915</v>
      </c>
      <c r="BG77" s="3">
        <f>P77/P$54</f>
        <v>0.77702960385183784</v>
      </c>
      <c r="BH77" s="3">
        <f>Q77/Q$54</f>
        <v>0.97624895855416927</v>
      </c>
      <c r="BI77" s="3">
        <f>R77/R$54</f>
        <v>0.91917754778897121</v>
      </c>
      <c r="BJ77" s="3">
        <f>S77/S$54</f>
        <v>0.99516148371761681</v>
      </c>
      <c r="BK77" s="3">
        <f>T77/T$54</f>
        <v>0.91539847856863987</v>
      </c>
      <c r="BL77" s="3">
        <f>U77/U$54</f>
        <v>0.97322187550073191</v>
      </c>
      <c r="BM77" s="3">
        <f>V77/V$54</f>
        <v>1.0166500301484112</v>
      </c>
      <c r="BN77" s="3">
        <f>W77/W$54</f>
        <v>0.79655249307352294</v>
      </c>
      <c r="BO77" s="3">
        <f>X77/X$54</f>
        <v>0.78762024864406399</v>
      </c>
      <c r="BP77" s="3">
        <f>Y77/Y$54</f>
        <v>0.89703449431896853</v>
      </c>
      <c r="BQ77" s="3">
        <f>Z77/Z$54</f>
        <v>0.95627831420020937</v>
      </c>
      <c r="BR77" s="3">
        <f>AA77/AA$54</f>
        <v>0.99880591052579026</v>
      </c>
      <c r="BS77" s="3">
        <f>AB77/AB$54</f>
        <v>0.91134940279415921</v>
      </c>
      <c r="BT77" s="3">
        <f>AC77/AC$54</f>
        <v>0.93587890016275932</v>
      </c>
      <c r="BU77" s="3">
        <f>AD77/AD$54</f>
        <v>1.1022907645767839</v>
      </c>
      <c r="BV77" s="3">
        <f>AE77/AE$54</f>
        <v>0.99478257929262193</v>
      </c>
      <c r="BW77" s="3">
        <f>AF77/AF$54</f>
        <v>0.94014772283344394</v>
      </c>
      <c r="BX77" s="3">
        <f>AG77/AG$54</f>
        <v>0.87978949483972058</v>
      </c>
      <c r="BY77" s="3">
        <f>AH77/AH$54</f>
        <v>1.0382444048633162</v>
      </c>
      <c r="BZ77" s="3">
        <f>AI77/AI$54</f>
        <v>0.95166198748195319</v>
      </c>
      <c r="CA77" s="3">
        <f>AJ77/AJ$54</f>
        <v>1.0087870722433459</v>
      </c>
      <c r="CB77" s="3">
        <f>AK77/AK$54</f>
        <v>1.0215447282583003</v>
      </c>
      <c r="CC77" s="3">
        <f>AL77/AL$54</f>
        <v>0.94001418026524786</v>
      </c>
      <c r="CD77" s="3">
        <f>AM77/AM$54</f>
        <v>1.1131275091788766</v>
      </c>
      <c r="CE77" s="3">
        <f>AN77/AN$54</f>
        <v>1.0884024355805446</v>
      </c>
      <c r="CF77" s="3">
        <f>AO77/AO$54</f>
        <v>0.93675673931070091</v>
      </c>
      <c r="CG77" s="3">
        <f>AP77/AP$54</f>
        <v>1.0169603693459615</v>
      </c>
      <c r="CH77" s="3">
        <f>AVERAGE(AU77:CG77)</f>
        <v>0.97247128799298055</v>
      </c>
      <c r="CI77" s="3">
        <f>STDEV(AU77:CG77)/SQRT(39)</f>
        <v>2.0841933384506222E-2</v>
      </c>
    </row>
    <row r="78" spans="3:87" x14ac:dyDescent="0.3">
      <c r="C78" s="3">
        <v>181.86</v>
      </c>
      <c r="D78" s="3">
        <v>240.244</v>
      </c>
      <c r="E78" s="3">
        <v>149.51499999999999</v>
      </c>
      <c r="F78" s="3">
        <v>635.87900000000002</v>
      </c>
      <c r="G78" s="3">
        <v>666.16099999999994</v>
      </c>
      <c r="H78" s="3">
        <v>566.279</v>
      </c>
      <c r="I78" s="3">
        <v>638.33799999999997</v>
      </c>
      <c r="J78" s="3">
        <v>762.80799999999999</v>
      </c>
      <c r="K78" s="3">
        <v>905.98900000000003</v>
      </c>
      <c r="L78" s="3">
        <v>1292.4749999999999</v>
      </c>
      <c r="M78" s="3">
        <v>564.84699999999998</v>
      </c>
      <c r="N78" s="3">
        <v>616.548</v>
      </c>
      <c r="O78" s="3">
        <v>674.923</v>
      </c>
      <c r="P78" s="3">
        <v>794.41499999999996</v>
      </c>
      <c r="Q78" s="3">
        <v>763.13</v>
      </c>
      <c r="R78" s="3">
        <v>681.68600000000004</v>
      </c>
      <c r="S78" s="3">
        <v>280.97800000000001</v>
      </c>
      <c r="T78" s="3">
        <v>226.411</v>
      </c>
      <c r="U78" s="3">
        <v>348.45499999999998</v>
      </c>
      <c r="V78" s="3">
        <v>196.49700000000001</v>
      </c>
      <c r="W78" s="3">
        <v>256.96199999999999</v>
      </c>
      <c r="X78" s="3">
        <v>409.20499999999998</v>
      </c>
      <c r="Y78" s="3">
        <v>497.66800000000001</v>
      </c>
      <c r="Z78" s="3">
        <v>222.62799999999999</v>
      </c>
      <c r="AA78" s="3">
        <v>228.77600000000001</v>
      </c>
      <c r="AB78" s="3">
        <v>217.119</v>
      </c>
      <c r="AC78" s="3">
        <v>216.21899999999999</v>
      </c>
      <c r="AD78" s="3">
        <v>460.59500000000003</v>
      </c>
      <c r="AE78" s="3">
        <v>294.78100000000001</v>
      </c>
      <c r="AF78" s="3">
        <v>208.42599999999999</v>
      </c>
      <c r="AG78" s="3">
        <v>235.304</v>
      </c>
      <c r="AH78" s="3">
        <v>264.089</v>
      </c>
      <c r="AI78" s="3">
        <v>222.89400000000001</v>
      </c>
      <c r="AJ78" s="3">
        <v>266.58800000000002</v>
      </c>
      <c r="AK78" s="3">
        <v>257.98700000000002</v>
      </c>
      <c r="AL78" s="3">
        <v>171.57499999999999</v>
      </c>
      <c r="AM78" s="3">
        <v>259.01100000000002</v>
      </c>
      <c r="AN78" s="3">
        <v>348.78800000000001</v>
      </c>
      <c r="AO78" s="6">
        <v>756.00900000000001</v>
      </c>
      <c r="AP78" s="6">
        <v>576.97799999999995</v>
      </c>
      <c r="AT78" s="3">
        <v>181.86</v>
      </c>
      <c r="AU78" s="3">
        <f>D78/D$54</f>
        <v>1.3163477765358229</v>
      </c>
      <c r="AV78" s="3">
        <f>E78/E$54</f>
        <v>1.0377076942296748</v>
      </c>
      <c r="AW78" s="3">
        <f>F78/F$54</f>
        <v>0.87778760952001011</v>
      </c>
      <c r="AX78" s="3">
        <f>G78/G$54</f>
        <v>1.1111109257853873</v>
      </c>
      <c r="AY78" s="3">
        <f>H78/H$54</f>
        <v>1.1345207208470653</v>
      </c>
      <c r="AZ78" s="3">
        <f>I78/I$54</f>
        <v>0.9635712355710665</v>
      </c>
      <c r="BA78" s="3">
        <f>J78/J$54</f>
        <v>0.97291602628937446</v>
      </c>
      <c r="BB78" s="3">
        <f>K78/K$54</f>
        <v>1.3445783597428946</v>
      </c>
      <c r="BC78" s="3">
        <f>L78/L$54</f>
        <v>0.60125379541531043</v>
      </c>
      <c r="BD78" s="3">
        <f>M78/M$54</f>
        <v>0.81343408247143567</v>
      </c>
      <c r="BE78" s="3">
        <f>N78/N$54</f>
        <v>0.94704197227449027</v>
      </c>
      <c r="BF78" s="3">
        <f>O78/O$54</f>
        <v>0.96332661068743697</v>
      </c>
      <c r="BG78" s="3">
        <f>P78/P$54</f>
        <v>0.78897423368451158</v>
      </c>
      <c r="BH78" s="3">
        <f>Q78/Q$54</f>
        <v>1.0304811108395437</v>
      </c>
      <c r="BI78" s="3">
        <f>R78/R$54</f>
        <v>0.92019130437130225</v>
      </c>
      <c r="BJ78" s="3">
        <f>S78/S$54</f>
        <v>0.99090133235528544</v>
      </c>
      <c r="BK78" s="3">
        <f>T78/T$54</f>
        <v>0.89286883274113982</v>
      </c>
      <c r="BL78" s="3">
        <f>U78/U$54</f>
        <v>0.94634598097286604</v>
      </c>
      <c r="BM78" s="3">
        <f>V78/V$54</f>
        <v>0.99564241450771962</v>
      </c>
      <c r="BN78" s="3">
        <f>W78/W$54</f>
        <v>0.78493556161738953</v>
      </c>
      <c r="BO78" s="3">
        <f>X78/X$54</f>
        <v>0.76111904708762068</v>
      </c>
      <c r="BP78" s="3">
        <f>Y78/Y$54</f>
        <v>0.90675674690804664</v>
      </c>
      <c r="BQ78" s="3">
        <f>Z78/Z$54</f>
        <v>0.96698504532443774</v>
      </c>
      <c r="BR78" s="3">
        <f>AA78/AA$54</f>
        <v>0.99337823109756374</v>
      </c>
      <c r="BS78" s="3">
        <f>AB78/AB$54</f>
        <v>0.90170191205541805</v>
      </c>
      <c r="BT78" s="3">
        <f>AC78/AC$54</f>
        <v>0.93594815943484433</v>
      </c>
      <c r="BU78" s="3">
        <f>AD78/AD$54</f>
        <v>1.0928168930541551</v>
      </c>
      <c r="BV78" s="3">
        <f>AE78/AE$54</f>
        <v>0.99675728680597819</v>
      </c>
      <c r="BW78" s="3">
        <f>AF78/AF$54</f>
        <v>0.94677980576173559</v>
      </c>
      <c r="BX78" s="3">
        <f>AG78/AG$54</f>
        <v>0.8757550607212109</v>
      </c>
      <c r="BY78" s="3">
        <f>AH78/AH$54</f>
        <v>1.0225702780144041</v>
      </c>
      <c r="BZ78" s="3">
        <f>AI78/AI$54</f>
        <v>0.93819687932754436</v>
      </c>
      <c r="CA78" s="3">
        <f>AJ78/AJ$54</f>
        <v>1.0136425855513309</v>
      </c>
      <c r="CB78" s="3">
        <f>AK78/AK$54</f>
        <v>1.0163210475725251</v>
      </c>
      <c r="CC78" s="3">
        <f>AL78/AL$54</f>
        <v>0.94301512012003752</v>
      </c>
      <c r="CD78" s="3">
        <f>AM78/AM$54</f>
        <v>1.1109485982911849</v>
      </c>
      <c r="CE78" s="3">
        <f>AN78/AN$54</f>
        <v>1.1066978464975046</v>
      </c>
      <c r="CF78" s="3">
        <f>AO78/AO$54</f>
        <v>0.9384747732046298</v>
      </c>
      <c r="CG78" s="3">
        <f>AP78/AP$54</f>
        <v>1.0074909898583522</v>
      </c>
      <c r="CH78" s="3">
        <f>AVERAGE(AU78:CG78)</f>
        <v>0.97203317659354505</v>
      </c>
      <c r="CI78" s="3">
        <f>STDEV(AU78:CG78)/SQRT(39)</f>
        <v>2.1589633045287184E-2</v>
      </c>
    </row>
    <row r="79" spans="3:87" x14ac:dyDescent="0.3">
      <c r="C79" s="3">
        <v>186.92</v>
      </c>
      <c r="D79" s="3">
        <v>239.517</v>
      </c>
      <c r="E79" s="3">
        <v>153.74700000000001</v>
      </c>
      <c r="F79" s="3">
        <v>674.702</v>
      </c>
      <c r="G79" s="3">
        <v>748.09</v>
      </c>
      <c r="H79" s="3">
        <v>567.67200000000003</v>
      </c>
      <c r="I79" s="3">
        <v>661.82100000000003</v>
      </c>
      <c r="J79" s="3">
        <v>817.06700000000001</v>
      </c>
      <c r="K79" s="3">
        <v>917.89499999999998</v>
      </c>
      <c r="L79" s="3">
        <v>1270.43</v>
      </c>
      <c r="M79" s="3">
        <v>580.27099999999996</v>
      </c>
      <c r="N79" s="3">
        <v>614.21699999999998</v>
      </c>
      <c r="O79" s="3">
        <v>667.79899999999998</v>
      </c>
      <c r="P79" s="3">
        <v>811.06200000000001</v>
      </c>
      <c r="Q79" s="3">
        <v>783.36</v>
      </c>
      <c r="R79" s="3">
        <v>675.27099999999996</v>
      </c>
      <c r="S79" s="3">
        <v>281.03300000000002</v>
      </c>
      <c r="T79" s="3">
        <v>226.822</v>
      </c>
      <c r="U79" s="3">
        <v>353.11399999999998</v>
      </c>
      <c r="V79" s="3">
        <v>192.65700000000001</v>
      </c>
      <c r="W79" s="3">
        <v>254.035</v>
      </c>
      <c r="X79" s="3">
        <v>412.50099999999998</v>
      </c>
      <c r="Y79" s="3">
        <v>493.02</v>
      </c>
      <c r="Z79" s="3">
        <v>226.529</v>
      </c>
      <c r="AA79" s="3">
        <v>225.80600000000001</v>
      </c>
      <c r="AB79" s="3">
        <v>216.56399999999999</v>
      </c>
      <c r="AC79" s="3">
        <v>219.59399999999999</v>
      </c>
      <c r="AD79" s="3">
        <v>444.173</v>
      </c>
      <c r="AE79" s="3">
        <v>297.48599999999999</v>
      </c>
      <c r="AF79" s="3">
        <v>209.054</v>
      </c>
      <c r="AG79" s="3">
        <v>235.87</v>
      </c>
      <c r="AH79" s="3">
        <v>260.78800000000001</v>
      </c>
      <c r="AI79" s="3">
        <v>226.22</v>
      </c>
      <c r="AJ79" s="3">
        <v>263.92599999999999</v>
      </c>
      <c r="AK79" s="3">
        <v>261.22800000000001</v>
      </c>
      <c r="AL79" s="3">
        <v>176.76400000000001</v>
      </c>
      <c r="AM79" s="3">
        <v>259.56099999999998</v>
      </c>
      <c r="AN79" s="3">
        <v>356.90100000000001</v>
      </c>
      <c r="AO79" s="6">
        <v>757.67899999999997</v>
      </c>
      <c r="AP79" s="6">
        <v>582.82000000000005</v>
      </c>
      <c r="AT79" s="3">
        <v>186.92</v>
      </c>
      <c r="AU79" s="3">
        <f>D79/D$54</f>
        <v>1.3123643895062134</v>
      </c>
      <c r="AV79" s="3">
        <f>E79/E$54</f>
        <v>1.0670798573034801</v>
      </c>
      <c r="AW79" s="3">
        <f>F79/F$54</f>
        <v>0.93138011432736401</v>
      </c>
      <c r="AX79" s="3">
        <f>G79/G$54</f>
        <v>1.2477628868558659</v>
      </c>
      <c r="AY79" s="3">
        <f>H79/H$54</f>
        <v>1.137311548979735</v>
      </c>
      <c r="AZ79" s="3">
        <f>I79/I$54</f>
        <v>0.99901882497498007</v>
      </c>
      <c r="BA79" s="3">
        <f>J79/J$54</f>
        <v>1.0421201388189167</v>
      </c>
      <c r="BB79" s="3">
        <f>K79/K$54</f>
        <v>1.3622480554578524</v>
      </c>
      <c r="BC79" s="3">
        <f>L79/L$54</f>
        <v>0.59099855649778366</v>
      </c>
      <c r="BD79" s="3">
        <f>M79/M$54</f>
        <v>0.83564612801304139</v>
      </c>
      <c r="BE79" s="3">
        <f>N79/N$54</f>
        <v>0.94346146461349412</v>
      </c>
      <c r="BF79" s="3">
        <f>O79/O$54</f>
        <v>0.95315843035495862</v>
      </c>
      <c r="BG79" s="3">
        <f>P79/P$54</f>
        <v>0.80550722219573823</v>
      </c>
      <c r="BH79" s="3">
        <f>Q79/Q$54</f>
        <v>1.0577983868898679</v>
      </c>
      <c r="BI79" s="3">
        <f>R79/R$54</f>
        <v>0.91153185233980683</v>
      </c>
      <c r="BJ79" s="3">
        <f>S79/S$54</f>
        <v>0.99109529620042469</v>
      </c>
      <c r="BK79" s="3">
        <f>T79/T$54</f>
        <v>0.89448964219941085</v>
      </c>
      <c r="BL79" s="3">
        <f>U79/U$54</f>
        <v>0.95899905217388937</v>
      </c>
      <c r="BM79" s="3">
        <f>V79/V$54</f>
        <v>0.97618528858869968</v>
      </c>
      <c r="BN79" s="3">
        <f>W79/W$54</f>
        <v>0.7759945260212544</v>
      </c>
      <c r="BO79" s="3">
        <f>X79/X$54</f>
        <v>0.76724958894121675</v>
      </c>
      <c r="BP79" s="3">
        <f>Y79/Y$54</f>
        <v>0.89828803813105351</v>
      </c>
      <c r="BQ79" s="3">
        <f>Z79/Z$54</f>
        <v>0.98392904455998154</v>
      </c>
      <c r="BR79" s="3">
        <f>AA79/AA$54</f>
        <v>0.98048206477609745</v>
      </c>
      <c r="BS79" s="3">
        <f>AB79/AB$54</f>
        <v>0.89939697991594258</v>
      </c>
      <c r="BT79" s="3">
        <f>AC79/AC$54</f>
        <v>0.95055753714028468</v>
      </c>
      <c r="BU79" s="3">
        <f>AD79/AD$54</f>
        <v>1.0538537279791209</v>
      </c>
      <c r="BV79" s="3">
        <f>AE79/AE$54</f>
        <v>1.0059038344491782</v>
      </c>
      <c r="BW79" s="3">
        <f>AF79/AF$54</f>
        <v>0.94963250992541182</v>
      </c>
      <c r="BX79" s="3">
        <f>AG79/AG$54</f>
        <v>0.87786160104508215</v>
      </c>
      <c r="BY79" s="3">
        <f>AH79/AH$54</f>
        <v>1.0097885851467514</v>
      </c>
      <c r="BZ79" s="3">
        <f>AI79/AI$54</f>
        <v>0.95219655101293477</v>
      </c>
      <c r="CA79" s="3">
        <f>AJ79/AJ$54</f>
        <v>1.0035209125475284</v>
      </c>
      <c r="CB79" s="3">
        <f>AK79/AK$54</f>
        <v>1.0290887316619657</v>
      </c>
      <c r="CC79" s="3">
        <f>AL79/AL$54</f>
        <v>0.97153504119422018</v>
      </c>
      <c r="CD79" s="3">
        <f>AM79/AM$54</f>
        <v>1.1133076553546304</v>
      </c>
      <c r="CE79" s="3">
        <f>AN79/AN$54</f>
        <v>1.132440244827247</v>
      </c>
      <c r="CF79" s="3">
        <f>AO79/AO$54</f>
        <v>0.94054783433386457</v>
      </c>
      <c r="CG79" s="3">
        <f>AP79/AP$54</f>
        <v>1.0176920068169755</v>
      </c>
      <c r="CH79" s="3">
        <f>AVERAGE(AU79:CG79)</f>
        <v>0.98285702954031418</v>
      </c>
      <c r="CI79" s="3">
        <f>STDEV(AU79:CG79)/SQRT(39)</f>
        <v>2.260476234945541E-2</v>
      </c>
    </row>
    <row r="80" spans="3:87" x14ac:dyDescent="0.3">
      <c r="C80" s="3">
        <v>192.01</v>
      </c>
      <c r="D80" s="3">
        <v>236.98</v>
      </c>
      <c r="E80" s="3">
        <v>155.833</v>
      </c>
      <c r="F80" s="3">
        <v>676.69</v>
      </c>
      <c r="G80" s="3">
        <v>721.54499999999996</v>
      </c>
      <c r="H80" s="3">
        <v>560.83199999999999</v>
      </c>
      <c r="I80" s="3">
        <v>676.32100000000003</v>
      </c>
      <c r="J80" s="3">
        <v>815.428</v>
      </c>
      <c r="K80" s="3">
        <v>929.81299999999999</v>
      </c>
      <c r="L80" s="3">
        <v>1241.385</v>
      </c>
      <c r="M80" s="3">
        <v>574.98699999999997</v>
      </c>
      <c r="N80" s="3">
        <v>612.63300000000004</v>
      </c>
      <c r="O80" s="3">
        <v>682.85199999999998</v>
      </c>
      <c r="P80" s="3">
        <v>819.74599999999998</v>
      </c>
      <c r="Q80" s="3">
        <v>801.26900000000001</v>
      </c>
      <c r="R80" s="3">
        <v>676.42200000000003</v>
      </c>
      <c r="S80" s="3">
        <v>283.62400000000002</v>
      </c>
      <c r="T80" s="3">
        <v>224.18700000000001</v>
      </c>
      <c r="U80" s="3">
        <v>349.75599999999997</v>
      </c>
      <c r="V80" s="3">
        <v>188.958</v>
      </c>
      <c r="W80" s="3">
        <v>251.84100000000001</v>
      </c>
      <c r="X80" s="3">
        <v>410.15800000000002</v>
      </c>
      <c r="Y80" s="3">
        <v>501.33199999999999</v>
      </c>
      <c r="Z80" s="3">
        <v>226.64500000000001</v>
      </c>
      <c r="AA80" s="3">
        <v>225.79599999999999</v>
      </c>
      <c r="AB80" s="3">
        <v>214.25700000000001</v>
      </c>
      <c r="AC80" s="3">
        <v>218.465</v>
      </c>
      <c r="AD80" s="3">
        <v>430.29599999999999</v>
      </c>
      <c r="AE80" s="3">
        <v>294.63799999999998</v>
      </c>
      <c r="AF80" s="3">
        <v>210.75</v>
      </c>
      <c r="AG80" s="3">
        <v>231.83199999999999</v>
      </c>
      <c r="AH80" s="3">
        <v>258.363</v>
      </c>
      <c r="AI80" s="3">
        <v>224.352</v>
      </c>
      <c r="AJ80" s="3">
        <v>269.84500000000003</v>
      </c>
      <c r="AK80" s="3">
        <v>261.536</v>
      </c>
      <c r="AL80" s="3">
        <v>173.41399999999999</v>
      </c>
      <c r="AM80" s="3">
        <v>262.48700000000002</v>
      </c>
      <c r="AN80" s="3">
        <v>353.99299999999999</v>
      </c>
      <c r="AO80" s="6">
        <v>746.77700000000004</v>
      </c>
      <c r="AP80" s="6">
        <v>575.76199999999994</v>
      </c>
      <c r="AT80" s="3">
        <v>192.01</v>
      </c>
      <c r="AU80" s="3">
        <f>D80/D$54</f>
        <v>1.2984636289916056</v>
      </c>
      <c r="AV80" s="3">
        <f>E80/E$54</f>
        <v>1.0815577240737912</v>
      </c>
      <c r="AW80" s="3">
        <f>F80/F$54</f>
        <v>0.93412441279881187</v>
      </c>
      <c r="AX80" s="3">
        <f>G80/G$54</f>
        <v>1.2034876447973046</v>
      </c>
      <c r="AY80" s="3">
        <f>H80/H$54</f>
        <v>1.123607841565909</v>
      </c>
      <c r="AZ80" s="3">
        <f>I80/I$54</f>
        <v>1.0209065755331177</v>
      </c>
      <c r="BA80" s="3">
        <f>J80/J$54</f>
        <v>1.040029692249022</v>
      </c>
      <c r="BB80" s="3">
        <f>K80/K$54</f>
        <v>1.3799355603739338</v>
      </c>
      <c r="BC80" s="3">
        <f>L80/L$54</f>
        <v>0.57748694777201504</v>
      </c>
      <c r="BD80" s="3">
        <f>M80/M$54</f>
        <v>0.82803665909175994</v>
      </c>
      <c r="BE80" s="3">
        <f>N80/N$54</f>
        <v>0.94102837832648523</v>
      </c>
      <c r="BF80" s="3">
        <f>O80/O$54</f>
        <v>0.97464377826972515</v>
      </c>
      <c r="BG80" s="3">
        <f>P80/P$54</f>
        <v>0.81413174746945072</v>
      </c>
      <c r="BH80" s="3">
        <f>Q80/Q$54</f>
        <v>1.0819815355198856</v>
      </c>
      <c r="BI80" s="3">
        <f>R80/R$54</f>
        <v>0.91308555916572298</v>
      </c>
      <c r="BJ80" s="3">
        <f>S80/S$54</f>
        <v>1.0002327566141673</v>
      </c>
      <c r="BK80" s="3">
        <f>T80/T$54</f>
        <v>0.88409832121998455</v>
      </c>
      <c r="BL80" s="3">
        <f>U80/U$54</f>
        <v>0.949879281173023</v>
      </c>
      <c r="BM80" s="3">
        <f>V80/V$54</f>
        <v>0.95744260401201886</v>
      </c>
      <c r="BN80" s="3">
        <f>W80/W$54</f>
        <v>0.76929256766870213</v>
      </c>
      <c r="BO80" s="3">
        <f>X80/X$54</f>
        <v>0.76289162184079939</v>
      </c>
      <c r="BP80" s="3">
        <f>Y80/Y$54</f>
        <v>0.91343259651194142</v>
      </c>
      <c r="BQ80" s="3">
        <f>Z80/Z$54</f>
        <v>0.98443289073053353</v>
      </c>
      <c r="BR80" s="3">
        <f>AA80/AA$54</f>
        <v>0.98043864334067155</v>
      </c>
      <c r="BS80" s="3">
        <f>AB80/AB$54</f>
        <v>0.88981593767131251</v>
      </c>
      <c r="BT80" s="3">
        <f>AC80/AC$54</f>
        <v>0.94567042975378335</v>
      </c>
      <c r="BU80" s="3">
        <f>AD80/AD$54</f>
        <v>1.0209288807165311</v>
      </c>
      <c r="BV80" s="3">
        <f>AE80/AE$54</f>
        <v>0.99627375397308437</v>
      </c>
      <c r="BW80" s="3">
        <f>AF80/AF$54</f>
        <v>0.95733662817635889</v>
      </c>
      <c r="BX80" s="3">
        <f>AG80/AG$54</f>
        <v>0.86283296177336444</v>
      </c>
      <c r="BY80" s="3">
        <f>AH80/AH$54</f>
        <v>1.0003988228916596</v>
      </c>
      <c r="BZ80" s="3">
        <f>AI80/AI$54</f>
        <v>0.94433383702967877</v>
      </c>
      <c r="CA80" s="3">
        <f>AJ80/AJ$54</f>
        <v>1.0260266159695819</v>
      </c>
      <c r="CB80" s="3">
        <f>AK80/AK$54</f>
        <v>1.0303020752903358</v>
      </c>
      <c r="CC80" s="3">
        <f>AL80/AL$54</f>
        <v>0.95312268127930166</v>
      </c>
      <c r="CD80" s="3">
        <f>AM80/AM$54</f>
        <v>1.1258578389321621</v>
      </c>
      <c r="CE80" s="3">
        <f>AN80/AN$54</f>
        <v>1.1232132148330536</v>
      </c>
      <c r="CF80" s="3">
        <f>AO80/AO$54</f>
        <v>0.92701459335726666</v>
      </c>
      <c r="CG80" s="3">
        <f>AP80/AP$54</f>
        <v>1.0053676696560778</v>
      </c>
      <c r="CH80" s="3">
        <f>AVERAGE(AU80:CG80)</f>
        <v>0.98008063872856244</v>
      </c>
      <c r="CI80" s="3">
        <f>STDEV(AU80:CG80)/SQRT(39)</f>
        <v>2.2697259578244176E-2</v>
      </c>
    </row>
    <row r="81" spans="3:87" x14ac:dyDescent="0.3">
      <c r="C81" s="3">
        <v>197.05</v>
      </c>
      <c r="D81" s="3">
        <v>239.833</v>
      </c>
      <c r="E81" s="3">
        <v>157.82900000000001</v>
      </c>
      <c r="F81" s="3">
        <v>703.327</v>
      </c>
      <c r="G81" s="3">
        <v>703.95299999999997</v>
      </c>
      <c r="H81" s="3">
        <v>572.12699999999995</v>
      </c>
      <c r="I81" s="3">
        <v>692.04300000000001</v>
      </c>
      <c r="J81" s="3">
        <v>833.20699999999999</v>
      </c>
      <c r="K81" s="3">
        <v>902.04499999999996</v>
      </c>
      <c r="L81" s="3">
        <v>1221.6469999999999</v>
      </c>
      <c r="M81" s="3">
        <v>563.13599999999997</v>
      </c>
      <c r="N81" s="3">
        <v>606.28800000000001</v>
      </c>
      <c r="O81" s="3">
        <v>670.99</v>
      </c>
      <c r="P81" s="3">
        <v>826.28099999999995</v>
      </c>
      <c r="Q81" s="3">
        <v>799.39099999999996</v>
      </c>
      <c r="R81" s="3">
        <v>671.625</v>
      </c>
      <c r="S81" s="3">
        <v>285.32799999999997</v>
      </c>
      <c r="T81" s="3">
        <v>229.72200000000001</v>
      </c>
      <c r="U81" s="3">
        <v>354.74200000000002</v>
      </c>
      <c r="V81" s="3">
        <v>183.18899999999999</v>
      </c>
      <c r="W81" s="3">
        <v>249.74</v>
      </c>
      <c r="X81" s="3">
        <v>408.99</v>
      </c>
      <c r="Y81" s="3">
        <v>505.93400000000003</v>
      </c>
      <c r="Z81" s="3">
        <v>222.303</v>
      </c>
      <c r="AA81" s="3">
        <v>229.13300000000001</v>
      </c>
      <c r="AB81" s="3">
        <v>213.78200000000001</v>
      </c>
      <c r="AC81" s="3">
        <v>218.80699999999999</v>
      </c>
      <c r="AD81" s="3">
        <v>405.66899999999998</v>
      </c>
      <c r="AE81" s="3">
        <v>294.83699999999999</v>
      </c>
      <c r="AF81" s="3">
        <v>208.18199999999999</v>
      </c>
      <c r="AG81" s="3">
        <v>234.25800000000001</v>
      </c>
      <c r="AH81" s="3">
        <v>253.76</v>
      </c>
      <c r="AI81" s="3">
        <v>223.13200000000001</v>
      </c>
      <c r="AJ81" s="3">
        <v>270.32400000000001</v>
      </c>
      <c r="AK81" s="3">
        <v>264.714</v>
      </c>
      <c r="AL81" s="3">
        <v>176.339</v>
      </c>
      <c r="AM81" s="3">
        <v>267.69499999999999</v>
      </c>
      <c r="AN81" s="3">
        <v>354.113</v>
      </c>
      <c r="AO81" s="6">
        <v>759.59699999999998</v>
      </c>
      <c r="AP81" s="6">
        <v>581.37</v>
      </c>
      <c r="AT81" s="3">
        <v>197.05</v>
      </c>
      <c r="AU81" s="3">
        <f>D81/D$54</f>
        <v>1.3140958204571853</v>
      </c>
      <c r="AV81" s="3">
        <f>E81/E$54</f>
        <v>1.0954109465443291</v>
      </c>
      <c r="AW81" s="3">
        <f>F81/F$54</f>
        <v>0.97089497536619418</v>
      </c>
      <c r="AX81" s="3">
        <f>G81/G$54</f>
        <v>1.1741453935901391</v>
      </c>
      <c r="AY81" s="3">
        <f>H81/H$54</f>
        <v>1.1462369899926872</v>
      </c>
      <c r="AZ81" s="3">
        <f>I81/I$54</f>
        <v>1.0446389351382928</v>
      </c>
      <c r="BA81" s="3">
        <f>J81/J$54</f>
        <v>1.0627057444553423</v>
      </c>
      <c r="BB81" s="3">
        <f>K81/K$54</f>
        <v>1.3387250689735519</v>
      </c>
      <c r="BC81" s="3">
        <f>L81/L$54</f>
        <v>0.56830491530414728</v>
      </c>
      <c r="BD81" s="3">
        <f>M81/M$54</f>
        <v>0.81097007767879503</v>
      </c>
      <c r="BE81" s="3">
        <f>N81/N$54</f>
        <v>0.93128220882454593</v>
      </c>
      <c r="BF81" s="3">
        <f>O81/O$54</f>
        <v>0.95771298726693765</v>
      </c>
      <c r="BG81" s="3">
        <f>P81/P$54</f>
        <v>0.82062199075177578</v>
      </c>
      <c r="BH81" s="3">
        <f>Q81/Q$54</f>
        <v>1.0794456064826881</v>
      </c>
      <c r="BI81" s="3">
        <f>R81/R$54</f>
        <v>0.90661020586952912</v>
      </c>
      <c r="BJ81" s="3">
        <f>S81/S$54</f>
        <v>1.0062421091981182</v>
      </c>
      <c r="BK81" s="3">
        <f>T81/T$54</f>
        <v>0.9059260106397663</v>
      </c>
      <c r="BL81" s="3">
        <f>U81/U$54</f>
        <v>0.96342043013380918</v>
      </c>
      <c r="BM81" s="3">
        <f>V81/V$54</f>
        <v>0.9282113124946163</v>
      </c>
      <c r="BN81" s="3">
        <f>W81/W$54</f>
        <v>0.76287469415060161</v>
      </c>
      <c r="BO81" s="3">
        <f>X81/X$54</f>
        <v>0.76071914827132114</v>
      </c>
      <c r="BP81" s="3">
        <f>Y81/Y$54</f>
        <v>0.92181749276661484</v>
      </c>
      <c r="BQ81" s="3">
        <f>Z81/Z$54</f>
        <v>0.96557340734659836</v>
      </c>
      <c r="BR81" s="3">
        <f>AA81/AA$54</f>
        <v>0.99492837634226516</v>
      </c>
      <c r="BS81" s="3">
        <f>AB81/AB$54</f>
        <v>0.88784324800239212</v>
      </c>
      <c r="BT81" s="3">
        <f>AC81/AC$54</f>
        <v>0.94715084669460126</v>
      </c>
      <c r="BU81" s="3">
        <f>AD81/AD$54</f>
        <v>0.9624983688237736</v>
      </c>
      <c r="BV81" s="3">
        <f>AE81/AE$54</f>
        <v>0.99694664232095753</v>
      </c>
      <c r="BW81" s="3">
        <f>AF81/AF$54</f>
        <v>0.94567143025865119</v>
      </c>
      <c r="BX81" s="3">
        <f>AG81/AG$54</f>
        <v>0.87186205510501069</v>
      </c>
      <c r="BY81" s="3">
        <f>AH81/AH$54</f>
        <v>0.98257569890807717</v>
      </c>
      <c r="BZ81" s="3">
        <f>AI81/AI$54</f>
        <v>0.93919865980292705</v>
      </c>
      <c r="CA81" s="3">
        <f>AJ81/AJ$54</f>
        <v>1.0278479087452472</v>
      </c>
      <c r="CB81" s="3">
        <f>AK81/AK$54</f>
        <v>1.0428215754557917</v>
      </c>
      <c r="CC81" s="3">
        <f>AL81/AL$54</f>
        <v>0.96919914478710356</v>
      </c>
      <c r="CD81" s="3">
        <f>AM81/AM$54</f>
        <v>1.148195964725663</v>
      </c>
      <c r="CE81" s="3">
        <f>AN81/AN$54</f>
        <v>1.1235939726044784</v>
      </c>
      <c r="CF81" s="3">
        <f>AO81/AO$54</f>
        <v>0.9429287512475607</v>
      </c>
      <c r="CG81" s="3">
        <f>AP81/AP$54</f>
        <v>1.0151600871678821</v>
      </c>
      <c r="CH81" s="3">
        <f>AVERAGE(AU81:CG81)</f>
        <v>0.98038485135102515</v>
      </c>
      <c r="CI81" s="3">
        <f>STDEV(AU81:CG81)/SQRT(39)</f>
        <v>2.2681485813785884E-2</v>
      </c>
    </row>
    <row r="82" spans="3:87" x14ac:dyDescent="0.3">
      <c r="C82" s="3">
        <v>202.1</v>
      </c>
      <c r="D82" s="3">
        <v>244.88499999999999</v>
      </c>
      <c r="E82" s="3">
        <v>161.44</v>
      </c>
      <c r="F82" s="3">
        <v>659.63300000000004</v>
      </c>
      <c r="G82" s="3">
        <v>743.89099999999996</v>
      </c>
      <c r="H82" s="3">
        <v>568.41399999999999</v>
      </c>
      <c r="I82" s="3">
        <v>692.26599999999996</v>
      </c>
      <c r="J82" s="3">
        <v>814.971</v>
      </c>
      <c r="K82" s="3">
        <v>907.70799999999997</v>
      </c>
      <c r="L82" s="3">
        <v>1198.2919999999999</v>
      </c>
      <c r="M82" s="3">
        <v>551.83100000000002</v>
      </c>
      <c r="N82" s="3">
        <v>601.15700000000004</v>
      </c>
      <c r="O82" s="3">
        <v>672.72699999999998</v>
      </c>
      <c r="P82" s="3">
        <v>833.77700000000004</v>
      </c>
      <c r="Q82" s="3">
        <v>793.024</v>
      </c>
      <c r="R82" s="3">
        <v>682.56</v>
      </c>
      <c r="S82" s="3">
        <v>287.78500000000003</v>
      </c>
      <c r="T82" s="3">
        <v>232.809</v>
      </c>
      <c r="U82" s="3">
        <v>358.53500000000003</v>
      </c>
      <c r="V82" s="3">
        <v>181.13300000000001</v>
      </c>
      <c r="W82" s="3">
        <v>247.20099999999999</v>
      </c>
      <c r="X82" s="3">
        <v>418.23</v>
      </c>
      <c r="Y82" s="3">
        <v>511.12700000000001</v>
      </c>
      <c r="Z82" s="3">
        <v>220.09399999999999</v>
      </c>
      <c r="AA82" s="3">
        <v>229.63800000000001</v>
      </c>
      <c r="AB82" s="3">
        <v>214.215</v>
      </c>
      <c r="AC82" s="3">
        <v>222.107</v>
      </c>
      <c r="AD82" s="3">
        <v>394.77499999999998</v>
      </c>
      <c r="AE82" s="3">
        <v>296.916</v>
      </c>
      <c r="AF82" s="3">
        <v>214.142</v>
      </c>
      <c r="AG82" s="3">
        <v>234.751</v>
      </c>
      <c r="AH82" s="3">
        <v>250.37700000000001</v>
      </c>
      <c r="AI82" s="3">
        <v>224.952</v>
      </c>
      <c r="AJ82" s="3">
        <v>265.99299999999999</v>
      </c>
      <c r="AK82" s="3">
        <v>267.23200000000003</v>
      </c>
      <c r="AL82" s="3">
        <v>175.649</v>
      </c>
      <c r="AM82" s="3">
        <v>272.72699999999998</v>
      </c>
      <c r="AN82" s="3">
        <v>355.12799999999999</v>
      </c>
      <c r="AO82" s="6">
        <v>759.81399999999996</v>
      </c>
      <c r="AP82" s="6">
        <v>579.23099999999999</v>
      </c>
      <c r="AT82" s="3">
        <v>202.1</v>
      </c>
      <c r="AU82" s="3">
        <f>D82/D$54</f>
        <v>1.3417767988252569</v>
      </c>
      <c r="AV82" s="3">
        <f>E82/E$54</f>
        <v>1.1204730639496954</v>
      </c>
      <c r="AW82" s="3">
        <f>F82/F$54</f>
        <v>0.91057838713106243</v>
      </c>
      <c r="AX82" s="3">
        <f>G82/G$54</f>
        <v>1.2407592424255061</v>
      </c>
      <c r="AY82" s="3">
        <f>H82/H$54</f>
        <v>1.1387981207488955</v>
      </c>
      <c r="AZ82" s="3">
        <f>I82/I$54</f>
        <v>1.0449755536468766</v>
      </c>
      <c r="BA82" s="3">
        <f>J82/J$54</f>
        <v>1.0394468160547317</v>
      </c>
      <c r="BB82" s="3">
        <f>K82/K$54</f>
        <v>1.3471295278038733</v>
      </c>
      <c r="BC82" s="3">
        <f>L82/L$54</f>
        <v>0.55744027003679231</v>
      </c>
      <c r="BD82" s="3">
        <f>M82/M$54</f>
        <v>0.7946897888530785</v>
      </c>
      <c r="BE82" s="3">
        <f>N82/N$54</f>
        <v>0.92340079106025119</v>
      </c>
      <c r="BF82" s="3">
        <f>O82/O$54</f>
        <v>0.96019223056248992</v>
      </c>
      <c r="BG82" s="3">
        <f>P82/P$54</f>
        <v>0.82806665236528909</v>
      </c>
      <c r="BH82" s="3">
        <f>Q82/Q$54</f>
        <v>1.0708480238523166</v>
      </c>
      <c r="BI82" s="3">
        <f>R82/R$54</f>
        <v>0.92137109565353548</v>
      </c>
      <c r="BJ82" s="3">
        <f>S82/S$54</f>
        <v>1.0149070031527943</v>
      </c>
      <c r="BK82" s="3">
        <f>T82/T$54</f>
        <v>0.91809982766575837</v>
      </c>
      <c r="BL82" s="3">
        <f>U82/U$54</f>
        <v>0.97372158898023142</v>
      </c>
      <c r="BM82" s="3">
        <f>V82/V$54</f>
        <v>0.91779364299214117</v>
      </c>
      <c r="BN82" s="3">
        <f>W82/W$54</f>
        <v>0.755118872702502</v>
      </c>
      <c r="BO82" s="3">
        <f>X82/X$54</f>
        <v>0.77790549739972781</v>
      </c>
      <c r="BP82" s="3">
        <f>Y82/Y$54</f>
        <v>0.93127919773196022</v>
      </c>
      <c r="BQ82" s="3">
        <f>Z82/Z$54</f>
        <v>0.95597861259876027</v>
      </c>
      <c r="BR82" s="3">
        <f>AA82/AA$54</f>
        <v>0.99712115883126873</v>
      </c>
      <c r="BS82" s="3">
        <f>AB82/AB$54</f>
        <v>0.88964151037427108</v>
      </c>
      <c r="BT82" s="3">
        <f>AC82/AC$54</f>
        <v>0.96143557156214288</v>
      </c>
      <c r="BU82" s="3">
        <f>AD82/AD$54</f>
        <v>0.93665104691855972</v>
      </c>
      <c r="BV82" s="3">
        <f>AE82/AE$54</f>
        <v>1.0039764658145669</v>
      </c>
      <c r="BW82" s="3">
        <f>AF82/AF$54</f>
        <v>0.97274486467825316</v>
      </c>
      <c r="BX82" s="3">
        <f>AG82/AG$54</f>
        <v>0.87369690383234022</v>
      </c>
      <c r="BY82" s="3">
        <f>AH82/AH$54</f>
        <v>0.96947649655386048</v>
      </c>
      <c r="BZ82" s="3">
        <f>AI82/AI$54</f>
        <v>0.94685933402644196</v>
      </c>
      <c r="CA82" s="3">
        <f>AJ82/AJ$54</f>
        <v>1.0113802281368822</v>
      </c>
      <c r="CB82" s="3">
        <f>AK82/AK$54</f>
        <v>1.0527410535604547</v>
      </c>
      <c r="CC82" s="3">
        <f>AL82/AL$54</f>
        <v>0.96540674826731443</v>
      </c>
      <c r="CD82" s="3">
        <f>AM82/AM$54</f>
        <v>1.1697791922588614</v>
      </c>
      <c r="CE82" s="3">
        <f>AN82/AN$54</f>
        <v>1.1268145487544461</v>
      </c>
      <c r="CF82" s="3">
        <f>AO82/AO$54</f>
        <v>0.94319812505896428</v>
      </c>
      <c r="CG82" s="3">
        <f>AP82/AP$54</f>
        <v>1.0114250691475988</v>
      </c>
      <c r="CH82" s="3">
        <f>AVERAGE(AU82:CG82)</f>
        <v>0.98248971599922463</v>
      </c>
      <c r="CI82" s="3">
        <f>STDEV(AU82:CG82)/SQRT(39)</f>
        <v>2.3747367008396116E-2</v>
      </c>
    </row>
    <row r="83" spans="3:87" x14ac:dyDescent="0.3">
      <c r="C83" s="3">
        <v>207.15</v>
      </c>
      <c r="D83" s="3">
        <v>245.233</v>
      </c>
      <c r="E83" s="3">
        <v>162.68600000000001</v>
      </c>
      <c r="F83" s="3">
        <v>657.43100000000004</v>
      </c>
      <c r="G83" s="3">
        <v>700.48800000000006</v>
      </c>
      <c r="H83" s="3">
        <v>559.45500000000004</v>
      </c>
      <c r="I83" s="3">
        <v>681.101</v>
      </c>
      <c r="J83" s="3">
        <v>827.01</v>
      </c>
      <c r="K83" s="3">
        <v>848.404</v>
      </c>
      <c r="L83" s="3">
        <v>1189.0340000000001</v>
      </c>
      <c r="M83" s="3">
        <v>538.38099999999997</v>
      </c>
      <c r="N83" s="3">
        <v>592.36699999999996</v>
      </c>
      <c r="O83" s="3">
        <v>645.63599999999997</v>
      </c>
      <c r="P83" s="3">
        <v>796.88800000000003</v>
      </c>
      <c r="Q83" s="3">
        <v>781.02</v>
      </c>
      <c r="R83" s="3">
        <v>680.42200000000003</v>
      </c>
      <c r="S83" s="3">
        <v>289.274</v>
      </c>
      <c r="T83" s="3">
        <v>233.44800000000001</v>
      </c>
      <c r="U83" s="3">
        <v>364.32100000000003</v>
      </c>
      <c r="V83" s="3">
        <v>184.70599999999999</v>
      </c>
      <c r="W83" s="3">
        <v>244.495</v>
      </c>
      <c r="X83" s="3">
        <v>430.78199999999998</v>
      </c>
      <c r="Y83" s="3">
        <v>504.38900000000001</v>
      </c>
      <c r="Z83" s="3">
        <v>220.83199999999999</v>
      </c>
      <c r="AA83" s="3">
        <v>231.34700000000001</v>
      </c>
      <c r="AB83" s="3">
        <v>215.60900000000001</v>
      </c>
      <c r="AC83" s="3">
        <v>217.786</v>
      </c>
      <c r="AD83" s="3">
        <v>394.61599999999999</v>
      </c>
      <c r="AE83" s="3">
        <v>296.471</v>
      </c>
      <c r="AF83" s="3">
        <v>212.93899999999999</v>
      </c>
      <c r="AG83" s="3">
        <v>234.64099999999999</v>
      </c>
      <c r="AH83" s="3">
        <v>246.11600000000001</v>
      </c>
      <c r="AI83" s="3">
        <v>224.49799999999999</v>
      </c>
      <c r="AJ83" s="3">
        <v>270.52</v>
      </c>
      <c r="AK83" s="3">
        <v>268.20499999999998</v>
      </c>
      <c r="AL83" s="3">
        <v>178.19499999999999</v>
      </c>
      <c r="AM83" s="3">
        <v>270.38</v>
      </c>
      <c r="AN83" s="3">
        <v>354.52199999999999</v>
      </c>
      <c r="AO83" s="6">
        <v>761.36</v>
      </c>
      <c r="AP83" s="6">
        <v>585.72</v>
      </c>
      <c r="AT83" s="3">
        <v>207.15</v>
      </c>
      <c r="AU83" s="3">
        <f>D83/D$54</f>
        <v>1.3436835645560743</v>
      </c>
      <c r="AV83" s="3">
        <f>E83/E$54</f>
        <v>1.1291209172554519</v>
      </c>
      <c r="AW83" s="3">
        <f>F83/F$54</f>
        <v>0.90753867624870421</v>
      </c>
      <c r="AX83" s="3">
        <f>G83/G$54</f>
        <v>1.168366010891593</v>
      </c>
      <c r="AY83" s="3">
        <f>H83/H$54</f>
        <v>1.1208490688891783</v>
      </c>
      <c r="AZ83" s="3">
        <f>I83/I$54</f>
        <v>1.0281219857171107</v>
      </c>
      <c r="BA83" s="3">
        <f>J83/J$54</f>
        <v>1.0548018412255451</v>
      </c>
      <c r="BB83" s="3">
        <f>K83/K$54</f>
        <v>1.2591164558502483</v>
      </c>
      <c r="BC83" s="3">
        <f>L83/L$54</f>
        <v>0.55313348836754939</v>
      </c>
      <c r="BD83" s="3">
        <f>M83/M$54</f>
        <v>0.77532049343460085</v>
      </c>
      <c r="BE83" s="3">
        <f>N83/N$54</f>
        <v>0.90989900541453861</v>
      </c>
      <c r="BF83" s="3">
        <f>O83/O$54</f>
        <v>0.92152488449466685</v>
      </c>
      <c r="BG83" s="3">
        <f>P83/P$54</f>
        <v>0.79143029667413523</v>
      </c>
      <c r="BH83" s="3">
        <f>Q83/Q$54</f>
        <v>1.0546386031055002</v>
      </c>
      <c r="BI83" s="3">
        <f>R83/R$54</f>
        <v>0.9184850616015735</v>
      </c>
      <c r="BJ83" s="3">
        <f>S83/S$54</f>
        <v>1.020158133433019</v>
      </c>
      <c r="BK83" s="3">
        <f>T83/T$54</f>
        <v>0.92061977229796077</v>
      </c>
      <c r="BL83" s="3">
        <f>U83/U$54</f>
        <v>0.9894354052431894</v>
      </c>
      <c r="BM83" s="3">
        <f>V83/V$54</f>
        <v>0.93589789062460405</v>
      </c>
      <c r="BN83" s="3">
        <f>W83/W$54</f>
        <v>0.74685292042264484</v>
      </c>
      <c r="BO83" s="3">
        <f>X83/X$54</f>
        <v>0.80125214829364111</v>
      </c>
      <c r="BP83" s="3">
        <f>Y83/Y$54</f>
        <v>0.91900248522348782</v>
      </c>
      <c r="BQ83" s="3">
        <f>Z83/Z$54</f>
        <v>0.95918411668382342</v>
      </c>
      <c r="BR83" s="3">
        <f>AA83/AA$54</f>
        <v>1.0045418821455401</v>
      </c>
      <c r="BS83" s="3">
        <f>AB83/AB$54</f>
        <v>0.89543083542369217</v>
      </c>
      <c r="BT83" s="3">
        <f>AC83/AC$54</f>
        <v>0.94273123939467396</v>
      </c>
      <c r="BU83" s="3">
        <f>AD83/AD$54</f>
        <v>0.93627380034402985</v>
      </c>
      <c r="BV83" s="3">
        <f>AE83/AE$54</f>
        <v>1.0024717657401772</v>
      </c>
      <c r="BW83" s="3">
        <f>AF83/AF$54</f>
        <v>0.96728021004624287</v>
      </c>
      <c r="BX83" s="3">
        <f>AG83/AG$54</f>
        <v>0.8732875055361814</v>
      </c>
      <c r="BY83" s="3">
        <f>AH83/AH$54</f>
        <v>0.9529776194532642</v>
      </c>
      <c r="BZ83" s="3">
        <f>AI83/AI$54</f>
        <v>0.94494837463222447</v>
      </c>
      <c r="CA83" s="3">
        <f>AJ83/AJ$54</f>
        <v>1.0285931558935359</v>
      </c>
      <c r="CB83" s="3">
        <f>AK83/AK$54</f>
        <v>1.0565741163864419</v>
      </c>
      <c r="CC83" s="3">
        <f>AL83/AL$54</f>
        <v>0.97940014180265234</v>
      </c>
      <c r="CD83" s="3">
        <f>AM83/AM$54</f>
        <v>1.1597124523899391</v>
      </c>
      <c r="CE83" s="3">
        <f>AN83/AN$54</f>
        <v>1.1248917220087511</v>
      </c>
      <c r="CF83" s="3">
        <f>AO83/AO$54</f>
        <v>0.9451172582959686</v>
      </c>
      <c r="CG83" s="3">
        <f>AP83/AP$54</f>
        <v>1.0227558461151622</v>
      </c>
      <c r="CH83" s="3">
        <f>AVERAGE(AU83:CG83)</f>
        <v>0.97603643978352095</v>
      </c>
      <c r="CI83" s="3">
        <f>STDEV(AU83:CG83)/SQRT(39)</f>
        <v>2.2718387538929651E-2</v>
      </c>
    </row>
    <row r="84" spans="3:87" x14ac:dyDescent="0.3">
      <c r="C84" s="3">
        <v>212.2</v>
      </c>
      <c r="D84" s="3">
        <v>234.49199999999999</v>
      </c>
      <c r="E84" s="3">
        <v>160.57</v>
      </c>
      <c r="F84" s="3">
        <v>676.83100000000002</v>
      </c>
      <c r="G84" s="3">
        <v>665.15599999999995</v>
      </c>
      <c r="H84" s="3">
        <v>556.76199999999994</v>
      </c>
      <c r="I84" s="3">
        <v>657.78599999999994</v>
      </c>
      <c r="J84" s="3">
        <v>796.495</v>
      </c>
      <c r="K84" s="3">
        <v>810.61</v>
      </c>
      <c r="L84" s="3">
        <v>1176.557</v>
      </c>
      <c r="M84" s="3">
        <v>532.66899999999998</v>
      </c>
      <c r="N84" s="3">
        <v>603.60500000000002</v>
      </c>
      <c r="O84" s="3">
        <v>638.41600000000005</v>
      </c>
      <c r="P84" s="3">
        <v>780.15</v>
      </c>
      <c r="Q84" s="3">
        <v>770.39099999999996</v>
      </c>
      <c r="R84" s="3">
        <v>681.65700000000004</v>
      </c>
      <c r="S84" s="3">
        <v>291.08</v>
      </c>
      <c r="T84" s="3">
        <v>234.054</v>
      </c>
      <c r="U84" s="3">
        <v>376.86</v>
      </c>
      <c r="V84" s="3">
        <v>177.93700000000001</v>
      </c>
      <c r="W84" s="3">
        <v>244.55699999999999</v>
      </c>
      <c r="X84" s="3">
        <v>445.411</v>
      </c>
      <c r="Y84" s="3">
        <v>502.06599999999997</v>
      </c>
      <c r="Z84" s="3">
        <v>220.512</v>
      </c>
      <c r="AA84" s="3">
        <v>229.45400000000001</v>
      </c>
      <c r="AB84" s="3">
        <v>218.31899999999999</v>
      </c>
      <c r="AC84" s="3">
        <v>220.81800000000001</v>
      </c>
      <c r="AD84" s="3">
        <v>391.01799999999997</v>
      </c>
      <c r="AE84" s="3">
        <v>299.92099999999999</v>
      </c>
      <c r="AF84" s="3">
        <v>210.33099999999999</v>
      </c>
      <c r="AG84" s="3">
        <v>234.452</v>
      </c>
      <c r="AH84" s="3">
        <v>245.85599999999999</v>
      </c>
      <c r="AI84" s="3">
        <v>224.934</v>
      </c>
      <c r="AJ84" s="3">
        <v>264.55399999999997</v>
      </c>
      <c r="AK84" s="3">
        <v>270.839</v>
      </c>
      <c r="AL84" s="3">
        <v>178.90199999999999</v>
      </c>
      <c r="AM84" s="3">
        <v>269.34199999999998</v>
      </c>
      <c r="AN84" s="3">
        <v>352.65699999999998</v>
      </c>
      <c r="AO84" s="6">
        <v>762.91</v>
      </c>
      <c r="AP84" s="6">
        <v>592.625</v>
      </c>
      <c r="AT84" s="3">
        <v>212.2</v>
      </c>
      <c r="AU84" s="3">
        <f>D84/D$54</f>
        <v>1.2848313498586361</v>
      </c>
      <c r="AV84" s="3">
        <f>E84/E$54</f>
        <v>1.1144348357185492</v>
      </c>
      <c r="AW84" s="3">
        <f>F84/F$54</f>
        <v>0.93431905368637425</v>
      </c>
      <c r="AX84" s="3">
        <f>G84/G$54</f>
        <v>1.1094346546130816</v>
      </c>
      <c r="AY84" s="3">
        <f>H84/H$54</f>
        <v>1.1154537349614833</v>
      </c>
      <c r="AZ84" s="3">
        <f>I84/I$54</f>
        <v>0.99292799231966367</v>
      </c>
      <c r="BA84" s="3">
        <f>J84/J$54</f>
        <v>1.0158817819940997</v>
      </c>
      <c r="BB84" s="3">
        <f>K84/K$54</f>
        <v>1.2030263769109644</v>
      </c>
      <c r="BC84" s="3">
        <f>L84/L$54</f>
        <v>0.54732924178220199</v>
      </c>
      <c r="BD84" s="3">
        <f>M84/M$54</f>
        <v>0.76709466329108089</v>
      </c>
      <c r="BE84" s="3">
        <f>N84/N$54</f>
        <v>0.92716101532199235</v>
      </c>
      <c r="BF84" s="3">
        <f>O84/O$54</f>
        <v>0.91121968208022375</v>
      </c>
      <c r="BG84" s="3">
        <f>P84/P$54</f>
        <v>0.77480693140105827</v>
      </c>
      <c r="BH84" s="3">
        <f>Q84/Q$54</f>
        <v>1.0402858929157377</v>
      </c>
      <c r="BI84" s="3">
        <f>R84/R$54</f>
        <v>0.92015215797864236</v>
      </c>
      <c r="BJ84" s="3">
        <f>S84/S$54</f>
        <v>1.0265272007843191</v>
      </c>
      <c r="BK84" s="3">
        <f>T84/T$54</f>
        <v>0.92300957894446267</v>
      </c>
      <c r="BL84" s="3">
        <f>U84/U$54</f>
        <v>1.0234892493706054</v>
      </c>
      <c r="BM84" s="3">
        <f>V84/V$54</f>
        <v>0.90159963923245701</v>
      </c>
      <c r="BN84" s="3">
        <f>W84/W$54</f>
        <v>0.74704231031227941</v>
      </c>
      <c r="BO84" s="3">
        <f>X84/X$54</f>
        <v>0.82846200775245715</v>
      </c>
      <c r="BP84" s="3">
        <f>Y84/Y$54</f>
        <v>0.91476995284634599</v>
      </c>
      <c r="BQ84" s="3">
        <f>Z84/Z$54</f>
        <v>0.95779419621333539</v>
      </c>
      <c r="BR84" s="3">
        <f>AA84/AA$54</f>
        <v>0.99632220441943375</v>
      </c>
      <c r="BS84" s="3">
        <f>AB84/AB$54</f>
        <v>0.90668554911374311</v>
      </c>
      <c r="BT84" s="3">
        <f>AC84/AC$54</f>
        <v>0.95585587145479112</v>
      </c>
      <c r="BU84" s="3">
        <f>AD84/AD$54</f>
        <v>0.92773711370781176</v>
      </c>
      <c r="BV84" s="3">
        <f>AE84/AE$54</f>
        <v>1.0141374180022993</v>
      </c>
      <c r="BW84" s="3">
        <f>AF84/AF$54</f>
        <v>0.95543331122639019</v>
      </c>
      <c r="BX84" s="3">
        <f>AG84/AG$54</f>
        <v>0.87258408482732697</v>
      </c>
      <c r="BY84" s="3">
        <f>AH84/AH$54</f>
        <v>0.95197088205684199</v>
      </c>
      <c r="BZ84" s="3">
        <f>AI84/AI$54</f>
        <v>0.94678356911653905</v>
      </c>
      <c r="CA84" s="3">
        <f>AJ84/AJ$54</f>
        <v>1.0059087452471482</v>
      </c>
      <c r="CB84" s="3">
        <f>AK84/AK$54</f>
        <v>1.0669505680654261</v>
      </c>
      <c r="CC84" s="3">
        <f>AL84/AL$54</f>
        <v>0.98328597417872621</v>
      </c>
      <c r="CD84" s="3">
        <f>AM84/AM$54</f>
        <v>1.1552602683320179</v>
      </c>
      <c r="CE84" s="3">
        <f>AN84/AN$54</f>
        <v>1.1189741116445244</v>
      </c>
      <c r="CF84" s="3">
        <f>AO84/AO$54</f>
        <v>0.94704135694885117</v>
      </c>
      <c r="CG84" s="3">
        <f>AP84/AP$54</f>
        <v>1.0348130220992933</v>
      </c>
      <c r="CH84" s="3">
        <f>AVERAGE(AU84:CG84)</f>
        <v>0.96976403976233883</v>
      </c>
      <c r="CI84" s="3">
        <f>STDEV(AU84:CG84)/SQRT(39)</f>
        <v>2.1208658222505741E-2</v>
      </c>
    </row>
    <row r="85" spans="3:87" x14ac:dyDescent="0.3">
      <c r="C85" s="3">
        <v>217.25</v>
      </c>
      <c r="D85" s="3">
        <v>243.928</v>
      </c>
      <c r="E85" s="3">
        <v>162.00299999999999</v>
      </c>
      <c r="F85" s="3">
        <v>656.59299999999996</v>
      </c>
      <c r="G85" s="3">
        <v>616.05200000000002</v>
      </c>
      <c r="H85" s="3">
        <v>563.697</v>
      </c>
      <c r="I85" s="3">
        <v>652.07500000000005</v>
      </c>
      <c r="J85" s="3">
        <v>774.28399999999999</v>
      </c>
      <c r="K85" s="3">
        <v>830.16899999999998</v>
      </c>
      <c r="L85" s="3">
        <v>1151.183</v>
      </c>
      <c r="M85" s="3">
        <v>523.85199999999998</v>
      </c>
      <c r="N85" s="3">
        <v>607.125</v>
      </c>
      <c r="O85" s="3">
        <v>630.93799999999999</v>
      </c>
      <c r="P85" s="3">
        <v>783.91200000000003</v>
      </c>
      <c r="Q85" s="3">
        <v>730.36400000000003</v>
      </c>
      <c r="R85" s="3">
        <v>679.47699999999998</v>
      </c>
      <c r="S85" s="3">
        <v>292.39800000000002</v>
      </c>
      <c r="T85" s="3">
        <v>237.154</v>
      </c>
      <c r="U85" s="3">
        <v>379.88299999999998</v>
      </c>
      <c r="V85" s="3">
        <v>184.762</v>
      </c>
      <c r="W85" s="3">
        <v>241.893</v>
      </c>
      <c r="X85" s="3">
        <v>440.35300000000001</v>
      </c>
      <c r="Y85" s="3">
        <v>509.85700000000003</v>
      </c>
      <c r="Z85" s="3">
        <v>223.11600000000001</v>
      </c>
      <c r="AA85" s="3">
        <v>228.38800000000001</v>
      </c>
      <c r="AB85" s="3">
        <v>219.03299999999999</v>
      </c>
      <c r="AC85" s="3">
        <v>225.80699999999999</v>
      </c>
      <c r="AD85" s="3">
        <v>382.51799999999997</v>
      </c>
      <c r="AE85" s="3">
        <v>302.726</v>
      </c>
      <c r="AF85" s="3">
        <v>219.054</v>
      </c>
      <c r="AG85" s="3">
        <v>233.52500000000001</v>
      </c>
      <c r="AH85" s="3">
        <v>246.63</v>
      </c>
      <c r="AI85" s="3">
        <v>226.74</v>
      </c>
      <c r="AJ85" s="3">
        <v>267.01400000000001</v>
      </c>
      <c r="AK85" s="3">
        <v>267.92899999999997</v>
      </c>
      <c r="AL85" s="3">
        <v>175.74700000000001</v>
      </c>
      <c r="AM85" s="3">
        <v>272.22500000000002</v>
      </c>
      <c r="AN85" s="3">
        <v>349.23700000000002</v>
      </c>
      <c r="AO85" s="6">
        <v>743.31500000000005</v>
      </c>
      <c r="AP85" s="6">
        <v>590.90499999999997</v>
      </c>
      <c r="AT85" s="3">
        <v>217.25</v>
      </c>
      <c r="AU85" s="3">
        <f>D85/D$54</f>
        <v>1.3365331930655093</v>
      </c>
      <c r="AV85" s="3">
        <f>E85/E$54</f>
        <v>1.1243805610693909</v>
      </c>
      <c r="AW85" s="3">
        <f>F85/F$54</f>
        <v>0.90638187437794293</v>
      </c>
      <c r="AX85" s="3">
        <f>G85/G$54</f>
        <v>1.0275325455136812</v>
      </c>
      <c r="AY85" s="3">
        <f>H85/H$54</f>
        <v>1.1293477716449458</v>
      </c>
      <c r="AZ85" s="3">
        <f>I85/I$54</f>
        <v>0.98430723759983463</v>
      </c>
      <c r="BA85" s="3">
        <f>J85/J$54</f>
        <v>0.98755297859938806</v>
      </c>
      <c r="BB85" s="3">
        <f>K85/K$54</f>
        <v>1.2320538906426006</v>
      </c>
      <c r="BC85" s="3">
        <f>L85/L$54</f>
        <v>0.53552536642301274</v>
      </c>
      <c r="BD85" s="3">
        <f>M85/M$54</f>
        <v>0.75439733409370413</v>
      </c>
      <c r="BE85" s="3">
        <f>N85/N$54</f>
        <v>0.93256787373756767</v>
      </c>
      <c r="BF85" s="3">
        <f>O85/O$54</f>
        <v>0.90054623282049973</v>
      </c>
      <c r="BG85" s="3">
        <f>P85/P$54</f>
        <v>0.77854316632502274</v>
      </c>
      <c r="BH85" s="3">
        <f>Q85/Q$54</f>
        <v>0.98623603584869224</v>
      </c>
      <c r="BI85" s="3">
        <f>R85/R$54</f>
        <v>0.91720942915110371</v>
      </c>
      <c r="BJ85" s="3">
        <f>S85/S$54</f>
        <v>1.0311752798369294</v>
      </c>
      <c r="BK85" s="3">
        <f>T85/T$54</f>
        <v>0.93523466244967013</v>
      </c>
      <c r="BL85" s="3">
        <f>U85/U$54</f>
        <v>1.0316992159386873</v>
      </c>
      <c r="BM85" s="3">
        <f>V85/V$54</f>
        <v>0.93618164037758989</v>
      </c>
      <c r="BN85" s="3">
        <f>W85/W$54</f>
        <v>0.73890465440927156</v>
      </c>
      <c r="BO85" s="3">
        <f>X85/X$54</f>
        <v>0.81905415559969952</v>
      </c>
      <c r="BP85" s="3">
        <f>Y85/Y$54</f>
        <v>0.92896524331139629</v>
      </c>
      <c r="BQ85" s="3">
        <f>Z85/Z$54</f>
        <v>0.96910467404193212</v>
      </c>
      <c r="BR85" s="3">
        <f>AA85/AA$54</f>
        <v>0.9916934794030422</v>
      </c>
      <c r="BS85" s="3">
        <f>AB85/AB$54</f>
        <v>0.90965081316344654</v>
      </c>
      <c r="BT85" s="3">
        <f>AC85/AC$54</f>
        <v>0.97745177823181073</v>
      </c>
      <c r="BU85" s="3">
        <f>AD85/AD$54</f>
        <v>0.9075698440002371</v>
      </c>
      <c r="BV85" s="3">
        <f>AE85/AE$54</f>
        <v>1.0236221004936767</v>
      </c>
      <c r="BW85" s="3">
        <f>AF85/AF$54</f>
        <v>0.99505773546165655</v>
      </c>
      <c r="BX85" s="3">
        <f>AG85/AG$54</f>
        <v>0.86913397373151657</v>
      </c>
      <c r="BY85" s="3">
        <f>AH85/AH$54</f>
        <v>0.95496786184465265</v>
      </c>
      <c r="BZ85" s="3">
        <f>AI85/AI$54</f>
        <v>0.95438531507679625</v>
      </c>
      <c r="CA85" s="3">
        <f>AJ85/AJ$54</f>
        <v>1.0152623574144488</v>
      </c>
      <c r="CB85" s="3">
        <f>AK85/AK$54</f>
        <v>1.0554868344337467</v>
      </c>
      <c r="CC85" s="3">
        <f>AL85/AL$54</f>
        <v>0.96594537849766138</v>
      </c>
      <c r="CD85" s="3">
        <f>AM85/AM$54</f>
        <v>1.1676260165391348</v>
      </c>
      <c r="CE85" s="3">
        <f>AN85/AN$54</f>
        <v>1.1081225151589189</v>
      </c>
      <c r="CF85" s="3">
        <f>AO85/AO$54</f>
        <v>0.92271702591450555</v>
      </c>
      <c r="CG85" s="3">
        <f>AP85/AP$54</f>
        <v>1.0318096415500237</v>
      </c>
      <c r="CH85" s="3">
        <f>AVERAGE(AU85:CG85)</f>
        <v>0.96856250481521422</v>
      </c>
      <c r="CI85" s="3">
        <f>STDEV(AU85:CG85)/SQRT(39)</f>
        <v>2.2114425631281021E-2</v>
      </c>
    </row>
    <row r="86" spans="3:87" x14ac:dyDescent="0.3">
      <c r="C86" s="3">
        <v>222.3</v>
      </c>
      <c r="D86" s="3">
        <v>237.339</v>
      </c>
      <c r="E86" s="3">
        <v>156.63499999999999</v>
      </c>
      <c r="F86" s="3">
        <v>650.33900000000006</v>
      </c>
      <c r="G86" s="3">
        <v>624.71600000000001</v>
      </c>
      <c r="H86" s="3">
        <v>564.73800000000006</v>
      </c>
      <c r="I86" s="3">
        <v>654.35500000000002</v>
      </c>
      <c r="J86" s="3">
        <v>743.399</v>
      </c>
      <c r="K86" s="3">
        <v>759.50199999999995</v>
      </c>
      <c r="L86" s="3">
        <v>1120.5630000000001</v>
      </c>
      <c r="M86" s="3">
        <v>537.19500000000005</v>
      </c>
      <c r="N86" s="3">
        <v>611.53399999999999</v>
      </c>
      <c r="O86" s="3">
        <v>637.41600000000005</v>
      </c>
      <c r="P86" s="3">
        <v>776.08799999999997</v>
      </c>
      <c r="Q86" s="3">
        <v>708.20600000000002</v>
      </c>
      <c r="R86" s="3">
        <v>667.06100000000004</v>
      </c>
      <c r="S86" s="3">
        <v>288.697</v>
      </c>
      <c r="T86" s="3">
        <v>239.905</v>
      </c>
      <c r="U86" s="3">
        <v>381.40100000000001</v>
      </c>
      <c r="V86" s="3">
        <v>194.203</v>
      </c>
      <c r="W86" s="3">
        <v>241.78200000000001</v>
      </c>
      <c r="X86" s="3">
        <v>426.46800000000002</v>
      </c>
      <c r="Y86" s="3">
        <v>506.97500000000002</v>
      </c>
      <c r="Z86" s="3">
        <v>223.98099999999999</v>
      </c>
      <c r="AA86" s="3">
        <v>230.286</v>
      </c>
      <c r="AB86" s="3">
        <v>220.976</v>
      </c>
      <c r="AC86" s="3">
        <v>222.13399999999999</v>
      </c>
      <c r="AD86" s="3">
        <v>384.50400000000002</v>
      </c>
      <c r="AE86" s="3">
        <v>300.11099999999999</v>
      </c>
      <c r="AF86" s="3">
        <v>217.72300000000001</v>
      </c>
      <c r="AG86" s="3">
        <v>233.34200000000001</v>
      </c>
      <c r="AH86" s="3">
        <v>250.64400000000001</v>
      </c>
      <c r="AI86" s="3">
        <v>226</v>
      </c>
      <c r="AJ86" s="3">
        <v>270.06799999999998</v>
      </c>
      <c r="AK86" s="3">
        <v>269.34399999999999</v>
      </c>
      <c r="AL86" s="3">
        <v>174.06899999999999</v>
      </c>
      <c r="AM86" s="3">
        <v>268.11200000000002</v>
      </c>
      <c r="AN86" s="3">
        <v>352.86099999999999</v>
      </c>
      <c r="AO86" s="6">
        <v>749.55899999999997</v>
      </c>
      <c r="AP86" s="6">
        <v>593.54</v>
      </c>
      <c r="AT86" s="3">
        <v>222.3</v>
      </c>
      <c r="AU86" s="3">
        <f>D86/D$54</f>
        <v>1.300430666052995</v>
      </c>
      <c r="AV86" s="3">
        <f>E86/E$54</f>
        <v>1.0871239988339974</v>
      </c>
      <c r="AW86" s="3">
        <f>F86/F$54</f>
        <v>0.89774865373386115</v>
      </c>
      <c r="AX86" s="3">
        <f>G86/G$54</f>
        <v>1.0419835041573193</v>
      </c>
      <c r="AY86" s="3">
        <f>H86/H$54</f>
        <v>1.1314333797469625</v>
      </c>
      <c r="AZ86" s="3">
        <f>I86/I$54</f>
        <v>0.98774889768759688</v>
      </c>
      <c r="BA86" s="3">
        <f>J86/J$54</f>
        <v>0.94816100647541013</v>
      </c>
      <c r="BB86" s="3">
        <f>K86/K$54</f>
        <v>1.127176989324868</v>
      </c>
      <c r="BC86" s="3">
        <f>L86/L$54</f>
        <v>0.52128107449038985</v>
      </c>
      <c r="BD86" s="3">
        <f>M86/M$54</f>
        <v>0.77361253920662221</v>
      </c>
      <c r="BE86" s="3">
        <f>N86/N$54</f>
        <v>0.93934027111094043</v>
      </c>
      <c r="BF86" s="3">
        <f>O86/O$54</f>
        <v>0.90979236872642266</v>
      </c>
      <c r="BG86" s="3">
        <f>P86/P$54</f>
        <v>0.77077275110835675</v>
      </c>
      <c r="BH86" s="3">
        <f>Q86/Q$54</f>
        <v>0.95631531401364112</v>
      </c>
      <c r="BI86" s="3">
        <f>R86/R$54</f>
        <v>0.9004493735902237</v>
      </c>
      <c r="BJ86" s="3">
        <f>S86/S$54</f>
        <v>1.0181232763667398</v>
      </c>
      <c r="BK86" s="3">
        <f>T86/T$54</f>
        <v>0.9460834381667107</v>
      </c>
      <c r="BL86" s="3">
        <f>U86/U$54</f>
        <v>1.0358218521445584</v>
      </c>
      <c r="BM86" s="3">
        <f>V86/V$54</f>
        <v>0.98401880855505508</v>
      </c>
      <c r="BN86" s="3">
        <f>W86/W$54</f>
        <v>0.73856558541331285</v>
      </c>
      <c r="BO86" s="3">
        <f>X86/X$54</f>
        <v>0.7932281320447292</v>
      </c>
      <c r="BP86" s="3">
        <f>Y86/Y$54</f>
        <v>0.92371420658693537</v>
      </c>
      <c r="BQ86" s="3">
        <f>Z86/Z$54</f>
        <v>0.97286180281372014</v>
      </c>
      <c r="BR86" s="3">
        <f>AA86/AA$54</f>
        <v>0.99993486784686136</v>
      </c>
      <c r="BS86" s="3">
        <f>AB86/AB$54</f>
        <v>0.91772015216705149</v>
      </c>
      <c r="BT86" s="3">
        <f>AC86/AC$54</f>
        <v>0.96155244658378636</v>
      </c>
      <c r="BU86" s="3">
        <f>AD86/AD$54</f>
        <v>0.91228186725191296</v>
      </c>
      <c r="BV86" s="3">
        <f>AE86/AE$54</f>
        <v>1.0147798742138363</v>
      </c>
      <c r="BW86" s="3">
        <f>AF86/AF$54</f>
        <v>0.98901163794278246</v>
      </c>
      <c r="BX86" s="3">
        <f>AG86/AG$54</f>
        <v>0.86845288383881614</v>
      </c>
      <c r="BY86" s="3">
        <f>AH86/AH$54</f>
        <v>0.97051033841864798</v>
      </c>
      <c r="BZ86" s="3">
        <f>AI86/AI$54</f>
        <v>0.95127053544745499</v>
      </c>
      <c r="CA86" s="3">
        <f>AJ86/AJ$54</f>
        <v>1.0268745247148288</v>
      </c>
      <c r="CB86" s="3">
        <f>AK86/AK$54</f>
        <v>1.0610611241549928</v>
      </c>
      <c r="CC86" s="3">
        <f>AL86/AL$54</f>
        <v>0.95672270985968122</v>
      </c>
      <c r="CD86" s="3">
        <f>AM86/AM$54</f>
        <v>1.1499845588992212</v>
      </c>
      <c r="CE86" s="3">
        <f>AN86/AN$54</f>
        <v>1.1196213998559466</v>
      </c>
      <c r="CF86" s="3">
        <f>AO86/AO$54</f>
        <v>0.93046804010069861</v>
      </c>
      <c r="CG86" s="3">
        <f>AP86/AP$54</f>
        <v>1.0364107507054452</v>
      </c>
      <c r="CH86" s="3">
        <f>AVERAGE(AU86:CG86)</f>
        <v>0.96339604108598287</v>
      </c>
      <c r="CI86" s="3">
        <f>STDEV(AU86:CG86)/SQRT(39)</f>
        <v>2.1091264610257444E-2</v>
      </c>
    </row>
    <row r="87" spans="3:87" x14ac:dyDescent="0.3">
      <c r="C87" s="3">
        <v>227.35</v>
      </c>
      <c r="D87" s="3">
        <v>232.68199999999999</v>
      </c>
      <c r="E87" s="3">
        <v>161.97999999999999</v>
      </c>
      <c r="F87" s="3">
        <v>669.21</v>
      </c>
      <c r="G87" s="3">
        <v>620.03300000000002</v>
      </c>
      <c r="H87" s="3">
        <v>566.59400000000005</v>
      </c>
      <c r="I87" s="3">
        <v>663.65300000000002</v>
      </c>
      <c r="J87" s="3">
        <v>769.75</v>
      </c>
      <c r="K87" s="3">
        <v>708.77200000000005</v>
      </c>
      <c r="L87" s="3">
        <v>1131.55</v>
      </c>
      <c r="M87" s="3">
        <v>546.23699999999997</v>
      </c>
      <c r="N87" s="3">
        <v>609.33799999999997</v>
      </c>
      <c r="O87" s="3">
        <v>629.90899999999999</v>
      </c>
      <c r="P87" s="3">
        <v>769.36500000000001</v>
      </c>
      <c r="Q87" s="3">
        <v>737.26499999999999</v>
      </c>
      <c r="R87" s="3">
        <v>672.72199999999998</v>
      </c>
      <c r="S87" s="3">
        <v>289.81400000000002</v>
      </c>
      <c r="T87" s="3">
        <v>236.66</v>
      </c>
      <c r="U87" s="3">
        <v>376.99299999999999</v>
      </c>
      <c r="V87" s="3">
        <v>196.042</v>
      </c>
      <c r="W87" s="3">
        <v>239.571</v>
      </c>
      <c r="X87" s="3">
        <v>429.13400000000001</v>
      </c>
      <c r="Y87" s="3">
        <v>504.10199999999998</v>
      </c>
      <c r="Z87" s="3">
        <v>229.435</v>
      </c>
      <c r="AA87" s="3">
        <v>231.69399999999999</v>
      </c>
      <c r="AB87" s="3">
        <v>221.131</v>
      </c>
      <c r="AC87" s="3">
        <v>223.679</v>
      </c>
      <c r="AD87" s="3">
        <v>391.24599999999998</v>
      </c>
      <c r="AE87" s="3">
        <v>300.27100000000002</v>
      </c>
      <c r="AF87" s="3">
        <v>219.22300000000001</v>
      </c>
      <c r="AG87" s="3">
        <v>235.64099999999999</v>
      </c>
      <c r="AH87" s="3">
        <v>253.548</v>
      </c>
      <c r="AI87" s="3">
        <v>228.542</v>
      </c>
      <c r="AJ87" s="3">
        <v>271.36500000000001</v>
      </c>
      <c r="AK87" s="3">
        <v>268.339</v>
      </c>
      <c r="AL87" s="3">
        <v>175.184</v>
      </c>
      <c r="AM87" s="3">
        <v>269.40100000000001</v>
      </c>
      <c r="AN87" s="3">
        <v>360.15300000000002</v>
      </c>
      <c r="AO87" s="6">
        <v>751.95899999999995</v>
      </c>
      <c r="AP87" s="6">
        <v>595.40200000000004</v>
      </c>
      <c r="AT87" s="3">
        <v>227.35</v>
      </c>
      <c r="AU87" s="3">
        <f>D87/D$54</f>
        <v>1.2749139763736383</v>
      </c>
      <c r="AV87" s="3">
        <f>E87/E$54</f>
        <v>1.1242209297483376</v>
      </c>
      <c r="AW87" s="3">
        <f>F87/F$54</f>
        <v>0.92379878273521532</v>
      </c>
      <c r="AX87" s="3">
        <f>G87/G$54</f>
        <v>1.0341725808738294</v>
      </c>
      <c r="AY87" s="3">
        <f>H87/H$54</f>
        <v>1.1351518126358602</v>
      </c>
      <c r="AZ87" s="3">
        <f>I87/I$54</f>
        <v>1.0017842290454979</v>
      </c>
      <c r="BA87" s="3">
        <f>J87/J$54</f>
        <v>0.98177013250548761</v>
      </c>
      <c r="BB87" s="3">
        <f>K87/K$54</f>
        <v>1.0518885915741703</v>
      </c>
      <c r="BC87" s="3">
        <f>L87/L$54</f>
        <v>0.52639217950226858</v>
      </c>
      <c r="BD87" s="3">
        <f>M87/M$54</f>
        <v>0.78663389007456808</v>
      </c>
      <c r="BE87" s="3">
        <f>N87/N$54</f>
        <v>0.93596712875849619</v>
      </c>
      <c r="BF87" s="3">
        <f>O87/O$54</f>
        <v>0.89907752737943847</v>
      </c>
      <c r="BG87" s="3">
        <f>P87/P$54</f>
        <v>0.76409579539495642</v>
      </c>
      <c r="BH87" s="3">
        <f>Q87/Q$54</f>
        <v>0.99555469734267577</v>
      </c>
      <c r="BI87" s="3">
        <f>R87/R$54</f>
        <v>0.9080910194125611</v>
      </c>
      <c r="BJ87" s="3">
        <f>S87/S$54</f>
        <v>1.02206250573075</v>
      </c>
      <c r="BK87" s="3">
        <f>T87/T$54</f>
        <v>0.93328653623948543</v>
      </c>
      <c r="BL87" s="3">
        <f>U87/U$54</f>
        <v>1.0238504553095915</v>
      </c>
      <c r="BM87" s="3">
        <f>V87/V$54</f>
        <v>0.99333694776471071</v>
      </c>
      <c r="BN87" s="3">
        <f>W87/W$54</f>
        <v>0.73181169757489295</v>
      </c>
      <c r="BO87" s="3">
        <f>X87/X$54</f>
        <v>0.79818687736684302</v>
      </c>
      <c r="BP87" s="3">
        <f>Y87/Y$54</f>
        <v>0.91847956796466745</v>
      </c>
      <c r="BQ87" s="3">
        <f>Z87/Z$54</f>
        <v>0.9965512598326014</v>
      </c>
      <c r="BR87" s="3">
        <f>AA87/AA$54</f>
        <v>1.0060486059548157</v>
      </c>
      <c r="BS87" s="3">
        <f>AB87/AB$54</f>
        <v>0.9183638719537518</v>
      </c>
      <c r="BT87" s="3">
        <f>AC87/AC$54</f>
        <v>0.96824029504449916</v>
      </c>
      <c r="BU87" s="3">
        <f>AD87/AD$54</f>
        <v>0.92827807105996785</v>
      </c>
      <c r="BV87" s="3">
        <f>AE87/AE$54</f>
        <v>1.0153208899709205</v>
      </c>
      <c r="BW87" s="3">
        <f>AF87/AF$54</f>
        <v>0.9958254217732192</v>
      </c>
      <c r="BX87" s="3">
        <f>AG87/AG$54</f>
        <v>0.87700930822853351</v>
      </c>
      <c r="BY87" s="3">
        <f>AH87/AH$54</f>
        <v>0.98175482072330211</v>
      </c>
      <c r="BZ87" s="3">
        <f>AI87/AI$54</f>
        <v>0.96197022439040814</v>
      </c>
      <c r="CA87" s="3">
        <f>AJ87/AJ$54</f>
        <v>1.0318060836501901</v>
      </c>
      <c r="CB87" s="3">
        <f>AK87/AK$54</f>
        <v>1.0571019996533304</v>
      </c>
      <c r="CC87" s="3">
        <f>AL87/AL$54</f>
        <v>0.96285100278658697</v>
      </c>
      <c r="CD87" s="3">
        <f>AM87/AM$54</f>
        <v>1.1555133308170058</v>
      </c>
      <c r="CE87" s="3">
        <f>AN87/AN$54</f>
        <v>1.1427587804328583</v>
      </c>
      <c r="CF87" s="3">
        <f>AO87/AO$54</f>
        <v>0.9334472896277427</v>
      </c>
      <c r="CG87" s="3">
        <f>AP87/AP$54</f>
        <v>1.0396620847651776</v>
      </c>
      <c r="CH87" s="3">
        <f>AVERAGE(AU87:CG87)</f>
        <v>0.96761618466597066</v>
      </c>
      <c r="CI87" s="3">
        <f>STDEV(AU87:CG87)/SQRT(39)</f>
        <v>2.0743639822197676E-2</v>
      </c>
    </row>
    <row r="88" spans="3:87" x14ac:dyDescent="0.3">
      <c r="C88" s="3">
        <v>232.4</v>
      </c>
      <c r="D88" s="3">
        <v>228.02500000000001</v>
      </c>
      <c r="E88" s="3">
        <v>165.23500000000001</v>
      </c>
      <c r="F88" s="3">
        <v>671.38300000000004</v>
      </c>
      <c r="G88" s="3">
        <v>605.80600000000004</v>
      </c>
      <c r="H88" s="3">
        <v>569.40200000000004</v>
      </c>
      <c r="I88" s="3">
        <v>657.76900000000001</v>
      </c>
      <c r="J88" s="3">
        <v>792.375</v>
      </c>
      <c r="K88" s="3">
        <v>741.75699999999995</v>
      </c>
      <c r="L88" s="3">
        <v>1103.421</v>
      </c>
      <c r="M88" s="3">
        <v>536.47500000000002</v>
      </c>
      <c r="N88" s="3">
        <v>624.35599999999999</v>
      </c>
      <c r="O88" s="3">
        <v>628.52599999999995</v>
      </c>
      <c r="P88" s="3">
        <v>767.63099999999997</v>
      </c>
      <c r="Q88" s="3">
        <v>724.59299999999996</v>
      </c>
      <c r="R88" s="3">
        <v>673.56</v>
      </c>
      <c r="S88" s="3">
        <v>282.27</v>
      </c>
      <c r="T88" s="3">
        <v>231.249</v>
      </c>
      <c r="U88" s="3">
        <v>372.81599999999997</v>
      </c>
      <c r="V88" s="3">
        <v>188.28</v>
      </c>
      <c r="W88" s="3">
        <v>238.81700000000001</v>
      </c>
      <c r="X88" s="3">
        <v>438.78300000000002</v>
      </c>
      <c r="Y88" s="3">
        <v>509.34</v>
      </c>
      <c r="Z88" s="3">
        <v>225.45699999999999</v>
      </c>
      <c r="AA88" s="3">
        <v>231.62200000000001</v>
      </c>
      <c r="AB88" s="3">
        <v>222.48099999999999</v>
      </c>
      <c r="AC88" s="3">
        <v>223.578</v>
      </c>
      <c r="AD88" s="3">
        <v>397.58100000000002</v>
      </c>
      <c r="AE88" s="3">
        <v>301.36900000000003</v>
      </c>
      <c r="AF88" s="3">
        <v>224.155</v>
      </c>
      <c r="AG88" s="3">
        <v>234.4</v>
      </c>
      <c r="AH88" s="3">
        <v>255.17099999999999</v>
      </c>
      <c r="AI88" s="3">
        <v>232.119</v>
      </c>
      <c r="AJ88" s="3">
        <v>273.25700000000001</v>
      </c>
      <c r="AK88" s="3">
        <v>270.67</v>
      </c>
      <c r="AL88" s="3">
        <v>178.333</v>
      </c>
      <c r="AM88" s="3">
        <v>269.267</v>
      </c>
      <c r="AN88" s="3">
        <v>358.07299999999998</v>
      </c>
      <c r="AO88" s="6">
        <v>747.33600000000001</v>
      </c>
      <c r="AP88" s="6">
        <v>613.02300000000002</v>
      </c>
      <c r="AT88" s="3">
        <v>232.4</v>
      </c>
      <c r="AU88" s="3">
        <f>D88/D$54</f>
        <v>1.249397286694282</v>
      </c>
      <c r="AV88" s="3">
        <f>E88/E$54</f>
        <v>1.1468122319234881</v>
      </c>
      <c r="AW88" s="3">
        <f>F88/F$54</f>
        <v>0.92679846109459973</v>
      </c>
      <c r="AX88" s="3">
        <f>G88/G$54</f>
        <v>1.0104429192137372</v>
      </c>
      <c r="AY88" s="3">
        <f>H88/H$54</f>
        <v>1.140777545153115</v>
      </c>
      <c r="AZ88" s="3">
        <f>I88/I$54</f>
        <v>0.99290233081900947</v>
      </c>
      <c r="BA88" s="3">
        <f>J88/J$54</f>
        <v>1.0106269681637359</v>
      </c>
      <c r="BB88" s="3">
        <f>K88/K$54</f>
        <v>1.100841633163107</v>
      </c>
      <c r="BC88" s="3">
        <f>L88/L$54</f>
        <v>0.51330669002569285</v>
      </c>
      <c r="BD88" s="3">
        <f>M88/M$54</f>
        <v>0.77257566986080028</v>
      </c>
      <c r="BE88" s="3">
        <f>N88/N$54</f>
        <v>0.95903536730540306</v>
      </c>
      <c r="BF88" s="3">
        <f>O88/O$54</f>
        <v>0.89710355301113165</v>
      </c>
      <c r="BG88" s="3">
        <f>P88/P$54</f>
        <v>0.7623736711636554</v>
      </c>
      <c r="BH88" s="3">
        <f>Q88/Q$54</f>
        <v>0.97844325284886913</v>
      </c>
      <c r="BI88" s="3">
        <f>R88/R$54</f>
        <v>0.90922221517287183</v>
      </c>
      <c r="BJ88" s="3">
        <f>S88/S$54</f>
        <v>0.99545771940837502</v>
      </c>
      <c r="BK88" s="3">
        <f>T88/T$54</f>
        <v>0.91194785015991198</v>
      </c>
      <c r="BL88" s="3">
        <f>U88/U$54</f>
        <v>1.0125064161581265</v>
      </c>
      <c r="BM88" s="3">
        <f>V88/V$54</f>
        <v>0.95400720521694193</v>
      </c>
      <c r="BN88" s="3">
        <f>W88/W$54</f>
        <v>0.7295084721428855</v>
      </c>
      <c r="BO88" s="3">
        <f>X88/X$54</f>
        <v>0.81613396424346596</v>
      </c>
      <c r="BP88" s="3">
        <f>Y88/Y$54</f>
        <v>0.92802326344097763</v>
      </c>
      <c r="BQ88" s="3">
        <f>Z88/Z$54</f>
        <v>0.97927281098384644</v>
      </c>
      <c r="BR88" s="3">
        <f>AA88/AA$54</f>
        <v>1.0057359716197498</v>
      </c>
      <c r="BS88" s="3">
        <f>AB88/AB$54</f>
        <v>0.92397046364436763</v>
      </c>
      <c r="BT88" s="3">
        <f>AC88/AC$54</f>
        <v>0.96780309588946223</v>
      </c>
      <c r="BU88" s="3">
        <f>AD88/AD$54</f>
        <v>0.94330861854202497</v>
      </c>
      <c r="BV88" s="3">
        <f>AE88/AE$54</f>
        <v>1.0190336106039088</v>
      </c>
      <c r="BW88" s="3">
        <f>AF88/AF$54</f>
        <v>1.0182291430076951</v>
      </c>
      <c r="BX88" s="3">
        <f>AG88/AG$54</f>
        <v>0.87239055108732466</v>
      </c>
      <c r="BY88" s="3">
        <f>AH88/AH$54</f>
        <v>0.98803918531712231</v>
      </c>
      <c r="BZ88" s="3">
        <f>AI88/AI$54</f>
        <v>0.97702639565277782</v>
      </c>
      <c r="CA88" s="3">
        <f>AJ88/AJ$54</f>
        <v>1.0389999999999999</v>
      </c>
      <c r="CB88" s="3">
        <f>AK88/AK$54</f>
        <v>1.0662848048407685</v>
      </c>
      <c r="CC88" s="3">
        <f>AL88/AL$54</f>
        <v>0.98015862110661023</v>
      </c>
      <c r="CD88" s="3">
        <f>AM88/AM$54</f>
        <v>1.1549385787324571</v>
      </c>
      <c r="CE88" s="3">
        <f>AN88/AN$54</f>
        <v>1.1361589790614954</v>
      </c>
      <c r="CF88" s="3">
        <f>AO88/AO$54</f>
        <v>0.92770851022627399</v>
      </c>
      <c r="CG88" s="3">
        <f>AP88/AP$54</f>
        <v>1.0704310200318499</v>
      </c>
      <c r="CH88" s="3">
        <f>AVERAGE(AU88:CG88)</f>
        <v>0.96891628324953638</v>
      </c>
      <c r="CI88" s="3">
        <f>STDEV(AU88:CG88)/SQRT(39)</f>
        <v>2.1056777032120277E-2</v>
      </c>
    </row>
    <row r="89" spans="3:87" x14ac:dyDescent="0.3">
      <c r="C89" s="3">
        <v>237.45</v>
      </c>
      <c r="D89" s="3">
        <v>235.941</v>
      </c>
      <c r="E89" s="3">
        <v>167.154</v>
      </c>
      <c r="F89" s="3">
        <v>670.55600000000004</v>
      </c>
      <c r="G89" s="3">
        <v>618.64499999999998</v>
      </c>
      <c r="H89" s="3">
        <v>570.34799999999996</v>
      </c>
      <c r="I89" s="3">
        <v>652.40200000000004</v>
      </c>
      <c r="J89" s="3">
        <v>796.61500000000001</v>
      </c>
      <c r="K89" s="3">
        <v>720.12699999999995</v>
      </c>
      <c r="L89" s="3">
        <v>1103.154</v>
      </c>
      <c r="M89" s="3">
        <v>540.20799999999997</v>
      </c>
      <c r="N89" s="3">
        <v>617.1</v>
      </c>
      <c r="O89" s="3">
        <v>644.29200000000003</v>
      </c>
      <c r="P89" s="3">
        <v>774.04200000000003</v>
      </c>
      <c r="Q89" s="3">
        <v>735.29200000000003</v>
      </c>
      <c r="R89" s="3">
        <v>672.625</v>
      </c>
      <c r="S89" s="3">
        <v>284.48200000000003</v>
      </c>
      <c r="T89" s="3">
        <v>231.52699999999999</v>
      </c>
      <c r="U89" s="3">
        <v>371.17700000000002</v>
      </c>
      <c r="V89" s="3">
        <v>186.66399999999999</v>
      </c>
      <c r="W89" s="3">
        <v>232.46700000000001</v>
      </c>
      <c r="X89" s="3">
        <v>465.589</v>
      </c>
      <c r="Y89" s="3">
        <v>519.10699999999997</v>
      </c>
      <c r="Z89" s="3">
        <v>231.31100000000001</v>
      </c>
      <c r="AA89" s="3">
        <v>233.536</v>
      </c>
      <c r="AB89" s="3">
        <v>220.334</v>
      </c>
      <c r="AC89" s="3">
        <v>225.34800000000001</v>
      </c>
      <c r="AD89" s="3">
        <v>393.16199999999998</v>
      </c>
      <c r="AE89" s="3">
        <v>302.20400000000001</v>
      </c>
      <c r="AF89" s="3">
        <v>220.703</v>
      </c>
      <c r="AG89" s="3">
        <v>234.142</v>
      </c>
      <c r="AH89" s="3">
        <v>256.52699999999999</v>
      </c>
      <c r="AI89" s="3">
        <v>229.07</v>
      </c>
      <c r="AJ89" s="3">
        <v>269.73</v>
      </c>
      <c r="AK89" s="3">
        <v>271.07600000000002</v>
      </c>
      <c r="AL89" s="3">
        <v>177.23</v>
      </c>
      <c r="AM89" s="3">
        <v>271.93599999999998</v>
      </c>
      <c r="AN89" s="3">
        <v>357.73399999999998</v>
      </c>
      <c r="AO89" s="6">
        <v>750.94600000000003</v>
      </c>
      <c r="AP89" s="6">
        <v>620.72900000000004</v>
      </c>
      <c r="AT89" s="3">
        <v>237.45</v>
      </c>
      <c r="AU89" s="3">
        <f>D89/D$54</f>
        <v>1.2927707278585048</v>
      </c>
      <c r="AV89" s="3">
        <f>E89/E$54</f>
        <v>1.1601310364931081</v>
      </c>
      <c r="AW89" s="3">
        <f>F89/F$54</f>
        <v>0.925656843973932</v>
      </c>
      <c r="AX89" s="3">
        <f>G89/G$54</f>
        <v>1.0318574919313814</v>
      </c>
      <c r="AY89" s="3">
        <f>H89/H$54</f>
        <v>1.1426728239854949</v>
      </c>
      <c r="AZ89" s="3">
        <f>I89/I$54</f>
        <v>0.98480084411242164</v>
      </c>
      <c r="BA89" s="3">
        <f>J89/J$54</f>
        <v>1.0160348348241104</v>
      </c>
      <c r="BB89" s="3">
        <f>K89/K$54</f>
        <v>1.0687405481375285</v>
      </c>
      <c r="BC89" s="3">
        <f>L89/L$54</f>
        <v>0.51318248277729273</v>
      </c>
      <c r="BD89" s="3">
        <f>M89/M$54</f>
        <v>0.77795154939962374</v>
      </c>
      <c r="BE89" s="3">
        <f>N89/N$54</f>
        <v>0.94788986598056912</v>
      </c>
      <c r="BF89" s="3">
        <f>O89/O$54</f>
        <v>0.91960657534715839</v>
      </c>
      <c r="BG89" s="3">
        <f>P89/P$54</f>
        <v>0.76874076369356925</v>
      </c>
      <c r="BH89" s="3">
        <f>Q89/Q$54</f>
        <v>0.99289048648517264</v>
      </c>
      <c r="BI89" s="3">
        <f>R89/R$54</f>
        <v>0.90796008147849183</v>
      </c>
      <c r="BJ89" s="3">
        <f>S89/S$54</f>
        <v>1.0032585925983397</v>
      </c>
      <c r="BK89" s="3">
        <f>T89/T$54</f>
        <v>0.9130441641000564</v>
      </c>
      <c r="BL89" s="3">
        <f>U89/U$54</f>
        <v>1.0080551640228022</v>
      </c>
      <c r="BM89" s="3">
        <f>V89/V$54</f>
        <v>0.94581899805935432</v>
      </c>
      <c r="BN89" s="3">
        <f>W89/W$54</f>
        <v>0.71011128183353855</v>
      </c>
      <c r="BO89" s="3">
        <f>X89/X$54</f>
        <v>0.86599297666078912</v>
      </c>
      <c r="BP89" s="3">
        <f>Y89/Y$54</f>
        <v>0.94581884834306273</v>
      </c>
      <c r="BQ89" s="3">
        <f>Z89/Z$54</f>
        <v>1.0046996685908378</v>
      </c>
      <c r="BR89" s="3">
        <f>AA89/AA$54</f>
        <v>1.0140468343602504</v>
      </c>
      <c r="BS89" s="3">
        <f>AB89/AB$54</f>
        <v>0.91505390634084749</v>
      </c>
      <c r="BT89" s="3">
        <f>AC89/AC$54</f>
        <v>0.975464902863871</v>
      </c>
      <c r="BU89" s="3">
        <f>AD89/AD$54</f>
        <v>0.93282401091405176</v>
      </c>
      <c r="BV89" s="3">
        <f>AE89/AE$54</f>
        <v>1.0218570365861905</v>
      </c>
      <c r="BW89" s="3">
        <f>AF89/AF$54</f>
        <v>1.0025483551525833</v>
      </c>
      <c r="BX89" s="3">
        <f>AG89/AG$54</f>
        <v>0.87143032599269776</v>
      </c>
      <c r="BY89" s="3">
        <f>AH89/AH$54</f>
        <v>0.99328970804615502</v>
      </c>
      <c r="BZ89" s="3">
        <f>AI89/AI$54</f>
        <v>0.96419266174755969</v>
      </c>
      <c r="CA89" s="3">
        <f>AJ89/AJ$54</f>
        <v>1.0255893536121674</v>
      </c>
      <c r="CB89" s="3">
        <f>AK89/AK$54</f>
        <v>1.0678842123508927</v>
      </c>
      <c r="CC89" s="3">
        <f>AL89/AL$54</f>
        <v>0.97409628290178785</v>
      </c>
      <c r="CD89" s="3">
        <f>AM89/AM$54</f>
        <v>1.1663864392821603</v>
      </c>
      <c r="CE89" s="3">
        <f>AN89/AN$54</f>
        <v>1.1350833383572205</v>
      </c>
      <c r="CF89" s="3">
        <f>AO89/AO$54</f>
        <v>0.93218979805653623</v>
      </c>
      <c r="CG89" s="3">
        <f>AP89/AP$54</f>
        <v>1.0838868633531697</v>
      </c>
      <c r="CH89" s="3">
        <f>AVERAGE(AU89:CG89)</f>
        <v>0.97239770975911</v>
      </c>
      <c r="CI89" s="3">
        <f>STDEV(AU89:CG89)/SQRT(39)</f>
        <v>2.1438263627177157E-2</v>
      </c>
    </row>
    <row r="90" spans="3:87" x14ac:dyDescent="0.3">
      <c r="C90" s="3">
        <v>242.5</v>
      </c>
      <c r="D90" s="3">
        <v>231.17400000000001</v>
      </c>
      <c r="E90" s="3">
        <v>165.33799999999999</v>
      </c>
      <c r="F90" s="3">
        <v>663.15300000000002</v>
      </c>
      <c r="G90" s="3">
        <v>614.678</v>
      </c>
      <c r="H90" s="3">
        <v>555.62300000000005</v>
      </c>
      <c r="I90" s="3">
        <v>651.80100000000004</v>
      </c>
      <c r="J90" s="3">
        <v>807.03800000000001</v>
      </c>
      <c r="K90" s="3">
        <v>733.81299999999999</v>
      </c>
      <c r="L90" s="3">
        <v>1087.077</v>
      </c>
      <c r="M90" s="3">
        <v>538.61</v>
      </c>
      <c r="N90" s="3">
        <v>619.64099999999996</v>
      </c>
      <c r="O90" s="3">
        <v>665.46900000000005</v>
      </c>
      <c r="P90" s="3">
        <v>774.80399999999997</v>
      </c>
      <c r="Q90" s="3">
        <v>729.05499999999995</v>
      </c>
      <c r="R90" s="3">
        <v>686.20899999999995</v>
      </c>
      <c r="S90" s="3">
        <v>285.12400000000002</v>
      </c>
      <c r="T90" s="3">
        <v>229.14099999999999</v>
      </c>
      <c r="U90" s="3">
        <v>373.077</v>
      </c>
      <c r="V90" s="3">
        <v>176.62899999999999</v>
      </c>
      <c r="W90" s="3">
        <v>233.76499999999999</v>
      </c>
      <c r="X90" s="3">
        <v>483.55500000000001</v>
      </c>
      <c r="Y90" s="3">
        <v>525.58600000000001</v>
      </c>
      <c r="Z90" s="3">
        <v>239.66900000000001</v>
      </c>
      <c r="AA90" s="3">
        <v>233.52</v>
      </c>
      <c r="AB90" s="3">
        <v>222.89599999999999</v>
      </c>
      <c r="AC90" s="3">
        <v>226.43299999999999</v>
      </c>
      <c r="AD90" s="3">
        <v>422.57</v>
      </c>
      <c r="AE90" s="3">
        <v>301.774</v>
      </c>
      <c r="AF90" s="3">
        <v>219.00700000000001</v>
      </c>
      <c r="AG90" s="3">
        <v>235.501</v>
      </c>
      <c r="AH90" s="3">
        <v>254.01400000000001</v>
      </c>
      <c r="AI90" s="3">
        <v>229.75299999999999</v>
      </c>
      <c r="AJ90" s="3">
        <v>273.73599999999999</v>
      </c>
      <c r="AK90" s="3">
        <v>276.67899999999997</v>
      </c>
      <c r="AL90" s="3">
        <v>179.20699999999999</v>
      </c>
      <c r="AM90" s="3">
        <v>269.92500000000001</v>
      </c>
      <c r="AN90" s="3">
        <v>357.87200000000001</v>
      </c>
      <c r="AO90" s="6">
        <v>752.51</v>
      </c>
      <c r="AP90" s="6">
        <v>617.90099999999995</v>
      </c>
      <c r="AT90" s="3">
        <v>242.5</v>
      </c>
      <c r="AU90" s="3">
        <f>D90/D$54</f>
        <v>1.2666513248734301</v>
      </c>
      <c r="AV90" s="3">
        <f>E90/E$54</f>
        <v>1.1475271026221179</v>
      </c>
      <c r="AW90" s="3">
        <f>F90/F$54</f>
        <v>0.91543750716099015</v>
      </c>
      <c r="AX90" s="3">
        <f>G90/G$54</f>
        <v>1.0252408076124395</v>
      </c>
      <c r="AY90" s="3">
        <f>H90/H$54</f>
        <v>1.1131717871918421</v>
      </c>
      <c r="AZ90" s="3">
        <f>I90/I$54</f>
        <v>0.98389363458928769</v>
      </c>
      <c r="BA90" s="3">
        <f>J90/J$54</f>
        <v>1.0293287485507809</v>
      </c>
      <c r="BB90" s="3">
        <f>K90/K$54</f>
        <v>1.0890519420191775</v>
      </c>
      <c r="BC90" s="3">
        <f>L90/L$54</f>
        <v>0.5057035317191354</v>
      </c>
      <c r="BD90" s="3">
        <f>M90/M$54</f>
        <v>0.77565027549042476</v>
      </c>
      <c r="BE90" s="3">
        <f>N90/N$54</f>
        <v>0.95179294189931263</v>
      </c>
      <c r="BF90" s="3">
        <f>O90/O$54</f>
        <v>0.9498327902406023</v>
      </c>
      <c r="BG90" s="3">
        <f>P90/P$54</f>
        <v>0.76949754493016165</v>
      </c>
      <c r="BH90" s="3">
        <f>Q90/Q$54</f>
        <v>0.98446844739837713</v>
      </c>
      <c r="BI90" s="3">
        <f>R90/R$54</f>
        <v>0.92629679175064017</v>
      </c>
      <c r="BJ90" s="3">
        <f>S90/S$54</f>
        <v>1.00552267966342</v>
      </c>
      <c r="BK90" s="3">
        <f>T90/T$54</f>
        <v>0.90363479337637087</v>
      </c>
      <c r="BL90" s="3">
        <f>U90/U$54</f>
        <v>1.0132152488654602</v>
      </c>
      <c r="BM90" s="3">
        <f>V90/V$54</f>
        <v>0.89497205571629079</v>
      </c>
      <c r="BN90" s="3">
        <f>W90/W$54</f>
        <v>0.71407625081330728</v>
      </c>
      <c r="BO90" s="3">
        <f>X90/X$54</f>
        <v>0.89940963774747229</v>
      </c>
      <c r="BP90" s="3">
        <f>Y90/Y$54</f>
        <v>0.95762365991064846</v>
      </c>
      <c r="BQ90" s="3">
        <f>Z90/Z$54</f>
        <v>1.0410026538793984</v>
      </c>
      <c r="BR90" s="3">
        <f>AA90/AA$54</f>
        <v>1.0139773600635691</v>
      </c>
      <c r="BS90" s="3">
        <f>AB90/AB$54</f>
        <v>0.92569397146037169</v>
      </c>
      <c r="BT90" s="3">
        <f>AC90/AC$54</f>
        <v>0.98016154725213833</v>
      </c>
      <c r="BU90" s="3">
        <f>AD90/AD$54</f>
        <v>1.0025980188623287</v>
      </c>
      <c r="BV90" s="3">
        <f>AE90/AE$54</f>
        <v>1.0204030567390274</v>
      </c>
      <c r="BW90" s="3">
        <f>AF90/AF$54</f>
        <v>0.99484423690163626</v>
      </c>
      <c r="BX90" s="3">
        <f>AG90/AG$54</f>
        <v>0.87648825585160428</v>
      </c>
      <c r="BY90" s="3">
        <f>AH90/AH$54</f>
        <v>0.98355920390304352</v>
      </c>
      <c r="BZ90" s="3">
        <f>AI90/AI$54</f>
        <v>0.96706751916220846</v>
      </c>
      <c r="CA90" s="3">
        <f>AJ90/AJ$54</f>
        <v>1.0408212927756653</v>
      </c>
      <c r="CB90" s="3">
        <f>AK90/AK$54</f>
        <v>1.0899568238760813</v>
      </c>
      <c r="CC90" s="3">
        <f>AL90/AL$54</f>
        <v>0.98496232336500977</v>
      </c>
      <c r="CD90" s="3">
        <f>AM90/AM$54</f>
        <v>1.1577608688192704</v>
      </c>
      <c r="CE90" s="3">
        <f>AN90/AN$54</f>
        <v>1.1355212097943592</v>
      </c>
      <c r="CF90" s="3">
        <f>AO90/AO$54</f>
        <v>0.93413127566499332</v>
      </c>
      <c r="CG90" s="3">
        <f>AP90/AP$54</f>
        <v>1.0789487469616963</v>
      </c>
      <c r="CH90" s="3">
        <f>AVERAGE(AU90:CG90)</f>
        <v>0.97563840690959236</v>
      </c>
      <c r="CI90" s="3">
        <f>STDEV(AU90:CG90)/SQRT(39)</f>
        <v>2.1111567006722082E-2</v>
      </c>
    </row>
    <row r="91" spans="3:87" x14ac:dyDescent="0.3">
      <c r="C91" s="3">
        <v>247.55</v>
      </c>
      <c r="D91" s="3">
        <v>229.625</v>
      </c>
      <c r="E91" s="3">
        <v>163.96199999999999</v>
      </c>
      <c r="F91" s="3">
        <v>661.23</v>
      </c>
      <c r="G91" s="3">
        <v>631.76800000000003</v>
      </c>
      <c r="H91" s="3">
        <v>568.77</v>
      </c>
      <c r="I91" s="3">
        <v>656.61599999999999</v>
      </c>
      <c r="J91" s="3">
        <v>785.226</v>
      </c>
      <c r="K91" s="3">
        <v>733.33699999999999</v>
      </c>
      <c r="L91" s="3">
        <v>1067.932</v>
      </c>
      <c r="M91" s="3">
        <v>543.80100000000004</v>
      </c>
      <c r="N91" s="3">
        <v>615.17100000000005</v>
      </c>
      <c r="O91" s="3">
        <v>682.16300000000001</v>
      </c>
      <c r="P91" s="3">
        <v>763.83799999999997</v>
      </c>
      <c r="Q91" s="3">
        <v>728.86599999999999</v>
      </c>
      <c r="R91" s="3">
        <v>692.33199999999999</v>
      </c>
      <c r="S91" s="3">
        <v>287.24099999999999</v>
      </c>
      <c r="T91" s="3">
        <v>226.066</v>
      </c>
      <c r="U91" s="3">
        <v>366.40100000000001</v>
      </c>
      <c r="V91" s="3">
        <v>175.11199999999999</v>
      </c>
      <c r="W91" s="3">
        <v>231.374</v>
      </c>
      <c r="X91" s="3">
        <v>498.524</v>
      </c>
      <c r="Y91" s="3">
        <v>527.39800000000002</v>
      </c>
      <c r="Z91" s="3">
        <v>232.61699999999999</v>
      </c>
      <c r="AA91" s="3">
        <v>230.066</v>
      </c>
      <c r="AB91" s="3">
        <v>220.55199999999999</v>
      </c>
      <c r="AC91" s="3">
        <v>225.58799999999999</v>
      </c>
      <c r="AD91" s="3">
        <v>446.387</v>
      </c>
      <c r="AE91" s="3">
        <v>305.65199999999999</v>
      </c>
      <c r="AF91" s="3">
        <v>216.696</v>
      </c>
      <c r="AG91" s="3">
        <v>237.19399999999999</v>
      </c>
      <c r="AH91" s="3">
        <v>253.70500000000001</v>
      </c>
      <c r="AI91" s="3">
        <v>229.511</v>
      </c>
      <c r="AJ91" s="3">
        <v>268.94600000000003</v>
      </c>
      <c r="AK91" s="3">
        <v>277.98200000000003</v>
      </c>
      <c r="AL91" s="3">
        <v>179.22399999999999</v>
      </c>
      <c r="AM91" s="3">
        <v>271.214</v>
      </c>
      <c r="AN91" s="3">
        <v>357.60199999999998</v>
      </c>
      <c r="AO91" s="6">
        <v>764.73699999999997</v>
      </c>
      <c r="AP91" s="6">
        <v>610.99300000000005</v>
      </c>
      <c r="AT91" s="3">
        <v>247.55</v>
      </c>
      <c r="AU91" s="3">
        <f>D91/D$54</f>
        <v>1.2581640256865452</v>
      </c>
      <c r="AV91" s="3">
        <f>E91/E$54</f>
        <v>1.1379769853277995</v>
      </c>
      <c r="AW91" s="3">
        <f>F91/F$54</f>
        <v>0.91278293675827682</v>
      </c>
      <c r="AX91" s="3">
        <f>G91/G$54</f>
        <v>1.0537457571992095</v>
      </c>
      <c r="AY91" s="3">
        <f>H91/H$54</f>
        <v>1.1395113546435334</v>
      </c>
      <c r="AZ91" s="3">
        <f>I91/I$54</f>
        <v>0.99116187727462779</v>
      </c>
      <c r="BA91" s="3">
        <f>J91/J$54</f>
        <v>1.0015088458158545</v>
      </c>
      <c r="BB91" s="3">
        <f>K91/K$54</f>
        <v>1.0883455103746018</v>
      </c>
      <c r="BC91" s="3">
        <f>L91/L$54</f>
        <v>0.49679736029359434</v>
      </c>
      <c r="BD91" s="3">
        <f>M91/M$54</f>
        <v>0.78312581545453763</v>
      </c>
      <c r="BE91" s="3">
        <f>N91/N$54</f>
        <v>0.94492684612726097</v>
      </c>
      <c r="BF91" s="3">
        <f>O91/O$54</f>
        <v>0.97366035936895634</v>
      </c>
      <c r="BG91" s="3">
        <f>P91/P$54</f>
        <v>0.75860664855158821</v>
      </c>
      <c r="BH91" s="3">
        <f>Q91/Q$54</f>
        <v>0.98421323409271666</v>
      </c>
      <c r="BI91" s="3">
        <f>R91/R$54</f>
        <v>0.9345620801043184</v>
      </c>
      <c r="BJ91" s="3">
        <f>S91/S$54</f>
        <v>1.0129885243935985</v>
      </c>
      <c r="BK91" s="3">
        <f>T91/T$54</f>
        <v>0.89150829925426989</v>
      </c>
      <c r="BL91" s="3">
        <f>U91/U$54</f>
        <v>0.99508434022883618</v>
      </c>
      <c r="BM91" s="3">
        <f>V91/V$54</f>
        <v>0.88728547758630294</v>
      </c>
      <c r="BN91" s="3">
        <f>W91/W$54</f>
        <v>0.70677252135981938</v>
      </c>
      <c r="BO91" s="3">
        <f>X91/X$54</f>
        <v>0.9272518953343899</v>
      </c>
      <c r="BP91" s="3">
        <f>Y91/Y$54</f>
        <v>0.96092514448550037</v>
      </c>
      <c r="BQ91" s="3">
        <f>Z91/Z$54</f>
        <v>1.0103722815110172</v>
      </c>
      <c r="BR91" s="3">
        <f>AA91/AA$54</f>
        <v>0.99897959626749344</v>
      </c>
      <c r="BS91" s="3">
        <f>AB91/AB$54</f>
        <v>0.91595926707310993</v>
      </c>
      <c r="BT91" s="3">
        <f>AC91/AC$54</f>
        <v>0.97650379194514669</v>
      </c>
      <c r="BU91" s="3">
        <f>AD91/AD$54</f>
        <v>1.0591067085829526</v>
      </c>
      <c r="BV91" s="3">
        <f>AE91/AE$54</f>
        <v>1.0335159261513491</v>
      </c>
      <c r="BW91" s="3">
        <f>AF91/AF$54</f>
        <v>0.98434646728021002</v>
      </c>
      <c r="BX91" s="3">
        <f>AG91/AG$54</f>
        <v>0.88278926780975631</v>
      </c>
      <c r="BY91" s="3">
        <f>AH91/AH$54</f>
        <v>0.98236273522806483</v>
      </c>
      <c r="BZ91" s="3">
        <f>AI91/AI$54</f>
        <v>0.96604890204018068</v>
      </c>
      <c r="CA91" s="3">
        <f>AJ91/AJ$54</f>
        <v>1.0226083650190114</v>
      </c>
      <c r="CB91" s="3">
        <f>AK91/AK$54</f>
        <v>1.0950898977324657</v>
      </c>
      <c r="CC91" s="3">
        <f>AL91/AL$54</f>
        <v>0.98505575922129451</v>
      </c>
      <c r="CD91" s="3">
        <f>AM91/AM$54</f>
        <v>1.1632896407370552</v>
      </c>
      <c r="CE91" s="3">
        <f>AN91/AN$54</f>
        <v>1.1346645048086532</v>
      </c>
      <c r="CF91" s="3">
        <f>AO91/AO$54</f>
        <v>0.94930931065131352</v>
      </c>
      <c r="CG91" s="3">
        <f>AP91/AP$54</f>
        <v>1.0668863325231193</v>
      </c>
      <c r="CH91" s="3">
        <f>AVERAGE(AU91:CG91)</f>
        <v>0.97609729728970085</v>
      </c>
      <c r="CI91" s="3">
        <f>STDEV(AU91:CG91)/SQRT(39)</f>
        <v>2.134004868758349E-2</v>
      </c>
    </row>
    <row r="92" spans="3:87" x14ac:dyDescent="0.3">
      <c r="C92" s="3">
        <v>252.6</v>
      </c>
      <c r="D92" s="3">
        <v>229.12200000000001</v>
      </c>
      <c r="E92" s="3">
        <v>162.47399999999999</v>
      </c>
      <c r="F92" s="3">
        <v>651.85900000000004</v>
      </c>
      <c r="G92" s="3">
        <v>619.47400000000005</v>
      </c>
      <c r="H92" s="3">
        <v>566.88499999999999</v>
      </c>
      <c r="I92" s="3">
        <v>645.69100000000003</v>
      </c>
      <c r="J92" s="3">
        <v>776.35599999999999</v>
      </c>
      <c r="K92" s="3">
        <v>774.21699999999998</v>
      </c>
      <c r="L92" s="3">
        <v>1044.079</v>
      </c>
      <c r="M92" s="3">
        <v>546.88599999999997</v>
      </c>
      <c r="N92" s="3">
        <v>608.61599999999999</v>
      </c>
      <c r="O92" s="3">
        <v>685.14800000000002</v>
      </c>
      <c r="P92" s="3">
        <v>757.95399999999995</v>
      </c>
      <c r="Q92" s="3">
        <v>744.13800000000003</v>
      </c>
      <c r="R92" s="3">
        <v>687.19500000000005</v>
      </c>
      <c r="S92" s="3">
        <v>287.59899999999999</v>
      </c>
      <c r="T92" s="3">
        <v>225.45599999999999</v>
      </c>
      <c r="U92" s="3">
        <v>359.61200000000002</v>
      </c>
      <c r="V92" s="3">
        <v>168.755</v>
      </c>
      <c r="W92" s="3">
        <v>228.80600000000001</v>
      </c>
      <c r="X92" s="3">
        <v>496.45499999999998</v>
      </c>
      <c r="Y92" s="3">
        <v>523.529</v>
      </c>
      <c r="Z92" s="3">
        <v>233.69399999999999</v>
      </c>
      <c r="AA92" s="3">
        <v>231.41800000000001</v>
      </c>
      <c r="AB92" s="3">
        <v>219.05099999999999</v>
      </c>
      <c r="AC92" s="3">
        <v>221.60400000000001</v>
      </c>
      <c r="AD92" s="3">
        <v>477.18</v>
      </c>
      <c r="AE92" s="3">
        <v>303.33499999999998</v>
      </c>
      <c r="AF92" s="3">
        <v>215.899</v>
      </c>
      <c r="AG92" s="3">
        <v>238.328</v>
      </c>
      <c r="AH92" s="3">
        <v>250.96600000000001</v>
      </c>
      <c r="AI92" s="3">
        <v>228.77500000000001</v>
      </c>
      <c r="AJ92" s="3">
        <v>273.37799999999999</v>
      </c>
      <c r="AK92" s="3">
        <v>279.62900000000002</v>
      </c>
      <c r="AL92" s="3">
        <v>178.89099999999999</v>
      </c>
      <c r="AM92" s="3">
        <v>267.39</v>
      </c>
      <c r="AN92" s="3">
        <v>357.51499999999999</v>
      </c>
      <c r="AO92" s="6">
        <v>757.87400000000002</v>
      </c>
      <c r="AP92" s="6">
        <v>605.03499999999997</v>
      </c>
      <c r="AT92" s="3">
        <v>252.6</v>
      </c>
      <c r="AU92" s="3">
        <f>D92/D$54</f>
        <v>1.2554079821158524</v>
      </c>
      <c r="AV92" s="3">
        <f>E92/E$54</f>
        <v>1.1276495329048737</v>
      </c>
      <c r="AW92" s="3">
        <f>F92/F$54</f>
        <v>0.89984691011042084</v>
      </c>
      <c r="AX92" s="3">
        <f>G92/G$54</f>
        <v>1.0332402071570943</v>
      </c>
      <c r="AY92" s="3">
        <f>H92/H$54</f>
        <v>1.1357348212407465</v>
      </c>
      <c r="AZ92" s="3">
        <f>I92/I$54</f>
        <v>0.97467058935410011</v>
      </c>
      <c r="BA92" s="3">
        <f>J92/J$54</f>
        <v>0.99019569079757108</v>
      </c>
      <c r="BB92" s="3">
        <f>K92/K$54</f>
        <v>1.1490155222028795</v>
      </c>
      <c r="BC92" s="3">
        <f>L92/L$54</f>
        <v>0.48570104757416732</v>
      </c>
      <c r="BD92" s="3">
        <f>M92/M$54</f>
        <v>0.78756851258212146</v>
      </c>
      <c r="BE92" s="3">
        <f>N92/N$54</f>
        <v>0.93485810836757421</v>
      </c>
      <c r="BF92" s="3">
        <f>O92/O$54</f>
        <v>0.97792088973005231</v>
      </c>
      <c r="BG92" s="3">
        <f>P92/P$54</f>
        <v>0.75276294671942279</v>
      </c>
      <c r="BH92" s="3">
        <f>Q92/Q$54</f>
        <v>1.004835549458043</v>
      </c>
      <c r="BI92" s="3">
        <f>R92/R$54</f>
        <v>0.92762776910107747</v>
      </c>
      <c r="BJ92" s="3">
        <f>S92/S$54</f>
        <v>1.0142510526946868</v>
      </c>
      <c r="BK92" s="3">
        <f>T92/T$54</f>
        <v>0.88910271830647103</v>
      </c>
      <c r="BL92" s="3">
        <f>U92/U$54</f>
        <v>0.9766465423357803</v>
      </c>
      <c r="BM92" s="3">
        <f>V92/V$54</f>
        <v>0.85507481366255056</v>
      </c>
      <c r="BN92" s="3">
        <f>W92/W$54</f>
        <v>0.69892811431818114</v>
      </c>
      <c r="BO92" s="3">
        <f>X92/X$54</f>
        <v>0.92340356672544255</v>
      </c>
      <c r="BP92" s="3">
        <f>Y92/Y$54</f>
        <v>0.95387578255387673</v>
      </c>
      <c r="BQ92" s="3">
        <f>Z92/Z$54</f>
        <v>1.0150502325945037</v>
      </c>
      <c r="BR92" s="3">
        <f>AA92/AA$54</f>
        <v>1.0048501743370633</v>
      </c>
      <c r="BS92" s="3">
        <f>AB92/AB$54</f>
        <v>0.90972556771932145</v>
      </c>
      <c r="BT92" s="3">
        <f>AC92/AC$54</f>
        <v>0.95925823319596926</v>
      </c>
      <c r="BU92" s="3">
        <f>AD92/AD$54</f>
        <v>1.1321667951835814</v>
      </c>
      <c r="BV92" s="3">
        <f>AE92/AE$54</f>
        <v>1.0256813417190775</v>
      </c>
      <c r="BW92" s="3">
        <f>AF92/AF$54</f>
        <v>0.98072607680497137</v>
      </c>
      <c r="BX92" s="3">
        <f>AG92/AG$54</f>
        <v>0.88700979206288355</v>
      </c>
      <c r="BY92" s="3">
        <f>AH92/AH$54</f>
        <v>0.9717571439634477</v>
      </c>
      <c r="BZ92" s="3">
        <f>AI92/AI$54</f>
        <v>0.96295095905748451</v>
      </c>
      <c r="CA92" s="3">
        <f>AJ92/AJ$54</f>
        <v>1.0394600760456274</v>
      </c>
      <c r="CB92" s="3">
        <f>AK92/AK$54</f>
        <v>1.1015781346023543</v>
      </c>
      <c r="CC92" s="3">
        <f>AL92/AL$54</f>
        <v>0.98322551568348315</v>
      </c>
      <c r="CD92" s="3">
        <f>AM92/AM$54</f>
        <v>1.1468877603541159</v>
      </c>
      <c r="CE92" s="3">
        <f>AN92/AN$54</f>
        <v>1.1343884554243704</v>
      </c>
      <c r="CF92" s="3">
        <f>AO92/AO$54</f>
        <v>0.94078989835793703</v>
      </c>
      <c r="CG92" s="3">
        <f>AP92/AP$54</f>
        <v>1.0564827619925683</v>
      </c>
      <c r="CH92" s="3">
        <f>AVERAGE(AU92:CG92)</f>
        <v>0.97436686125927563</v>
      </c>
      <c r="CI92" s="3">
        <f>STDEV(AU92:CG92)/SQRT(39)</f>
        <v>2.2100055981977614E-2</v>
      </c>
    </row>
    <row r="93" spans="3:87" x14ac:dyDescent="0.3">
      <c r="C93" s="3">
        <v>257.64999999999998</v>
      </c>
      <c r="D93" s="3">
        <v>239.26900000000001</v>
      </c>
      <c r="E93" s="3">
        <v>156.113</v>
      </c>
      <c r="F93" s="3">
        <v>668.00800000000004</v>
      </c>
      <c r="G93" s="3">
        <v>616.44100000000003</v>
      </c>
      <c r="H93" s="3">
        <v>566.53700000000003</v>
      </c>
      <c r="I93" s="3">
        <v>661.17100000000005</v>
      </c>
      <c r="J93" s="3">
        <v>791.25</v>
      </c>
      <c r="K93" s="3">
        <v>750.08600000000001</v>
      </c>
      <c r="L93" s="3">
        <v>1026.4159999999999</v>
      </c>
      <c r="M93" s="3">
        <v>552.29700000000003</v>
      </c>
      <c r="N93" s="3">
        <v>609.33799999999997</v>
      </c>
      <c r="O93" s="3">
        <v>662.03800000000001</v>
      </c>
      <c r="P93" s="3">
        <v>774.80799999999999</v>
      </c>
      <c r="Q93" s="3">
        <v>741.40700000000004</v>
      </c>
      <c r="R93" s="3">
        <v>684.827</v>
      </c>
      <c r="S93" s="3">
        <v>287.26600000000002</v>
      </c>
      <c r="T93" s="3">
        <v>223.25299999999999</v>
      </c>
      <c r="U93" s="3">
        <v>355.46800000000002</v>
      </c>
      <c r="V93" s="3">
        <v>165.804</v>
      </c>
      <c r="W93" s="3">
        <v>228.06200000000001</v>
      </c>
      <c r="X93" s="3">
        <v>499.56599999999997</v>
      </c>
      <c r="Y93" s="3">
        <v>530.10699999999997</v>
      </c>
      <c r="Z93" s="3">
        <v>233.64699999999999</v>
      </c>
      <c r="AA93" s="3">
        <v>230.63300000000001</v>
      </c>
      <c r="AB93" s="3">
        <v>221.624</v>
      </c>
      <c r="AC93" s="3">
        <v>223.06399999999999</v>
      </c>
      <c r="AD93" s="3">
        <v>492.59199999999998</v>
      </c>
      <c r="AE93" s="3">
        <v>301.971</v>
      </c>
      <c r="AF93" s="3">
        <v>214.33799999999999</v>
      </c>
      <c r="AG93" s="3">
        <v>235.71600000000001</v>
      </c>
      <c r="AH93" s="3">
        <v>253.404</v>
      </c>
      <c r="AI93" s="3">
        <v>224.40100000000001</v>
      </c>
      <c r="AJ93" s="3">
        <v>272.02699999999999</v>
      </c>
      <c r="AK93" s="3">
        <v>278.66500000000002</v>
      </c>
      <c r="AL93" s="3">
        <v>181.89699999999999</v>
      </c>
      <c r="AM93" s="3">
        <v>274.214</v>
      </c>
      <c r="AN93" s="3">
        <v>362.60199999999998</v>
      </c>
      <c r="AO93" s="6">
        <v>755.57600000000002</v>
      </c>
      <c r="AP93" s="6">
        <v>608.64400000000001</v>
      </c>
      <c r="AT93" s="3">
        <v>257.64999999999998</v>
      </c>
      <c r="AU93" s="3">
        <f>D93/D$54</f>
        <v>1.3110055449624125</v>
      </c>
      <c r="AV93" s="3">
        <f>E93/E$54</f>
        <v>1.0835010618953096</v>
      </c>
      <c r="AW93" s="3">
        <f>F93/F$54</f>
        <v>0.92213950367954112</v>
      </c>
      <c r="AX93" s="3">
        <f>G93/G$54</f>
        <v>1.0281813708729122</v>
      </c>
      <c r="AY93" s="3">
        <f>H93/H$54</f>
        <v>1.1350376150740782</v>
      </c>
      <c r="AZ93" s="3">
        <f>I93/I$54</f>
        <v>0.99803764994996014</v>
      </c>
      <c r="BA93" s="3">
        <f>J93/J$54</f>
        <v>1.0091920978823865</v>
      </c>
      <c r="BB93" s="3">
        <f>K93/K$54</f>
        <v>1.1132027028430906</v>
      </c>
      <c r="BC93" s="3">
        <f>L93/L$54</f>
        <v>0.47748429615659976</v>
      </c>
      <c r="BD93" s="3">
        <f>M93/M$54</f>
        <v>0.79536087373523545</v>
      </c>
      <c r="BE93" s="3">
        <f>N93/N$54</f>
        <v>0.93596712875849619</v>
      </c>
      <c r="BF93" s="3">
        <f>O93/O$54</f>
        <v>0.94493567812371104</v>
      </c>
      <c r="BG93" s="3">
        <f>P93/P$54</f>
        <v>0.76950151753507812</v>
      </c>
      <c r="BH93" s="3">
        <f>Q93/Q$54</f>
        <v>1.0011477847079968</v>
      </c>
      <c r="BI93" s="3">
        <f>R93/R$54</f>
        <v>0.92443126365905381</v>
      </c>
      <c r="BJ93" s="3">
        <f>S93/S$54</f>
        <v>1.0130766897777528</v>
      </c>
      <c r="BK93" s="3">
        <f>T93/T$54</f>
        <v>0.88041502186712517</v>
      </c>
      <c r="BL93" s="3">
        <f>U93/U$54</f>
        <v>0.96539212571053012</v>
      </c>
      <c r="BM93" s="3">
        <f>V93/V$54</f>
        <v>0.84012221507217888</v>
      </c>
      <c r="BN93" s="3">
        <f>W93/W$54</f>
        <v>0.69665543564256627</v>
      </c>
      <c r="BO93" s="3">
        <f>X93/X$54</f>
        <v>0.92919000959757159</v>
      </c>
      <c r="BP93" s="3">
        <f>Y93/Y$54</f>
        <v>0.96586097324558517</v>
      </c>
      <c r="BQ93" s="3">
        <f>Z93/Z$54</f>
        <v>1.0148460880254007</v>
      </c>
      <c r="BR93" s="3">
        <f>AA93/AA$54</f>
        <v>1.001441591656137</v>
      </c>
      <c r="BS93" s="3">
        <f>AB93/AB$54</f>
        <v>0.92041131617854699</v>
      </c>
      <c r="BT93" s="3">
        <f>AC93/AC$54</f>
        <v>0.96557814177372991</v>
      </c>
      <c r="BU93" s="3">
        <f>AD93/AD$54</f>
        <v>1.1687336140933624</v>
      </c>
      <c r="BV93" s="3">
        <f>AE93/AE$54</f>
        <v>1.0210691823899372</v>
      </c>
      <c r="BW93" s="3">
        <f>AF93/AF$54</f>
        <v>0.9736351990987635</v>
      </c>
      <c r="BX93" s="3">
        <f>AG93/AG$54</f>
        <v>0.87728844343045997</v>
      </c>
      <c r="BY93" s="3">
        <f>AH93/AH$54</f>
        <v>0.98119724308836054</v>
      </c>
      <c r="BZ93" s="3">
        <f>AI93/AI$54</f>
        <v>0.94454008595108119</v>
      </c>
      <c r="CA93" s="3">
        <f>AJ93/AJ$54</f>
        <v>1.0343231939163497</v>
      </c>
      <c r="CB93" s="3">
        <f>AK93/AK$54</f>
        <v>1.0977805266226501</v>
      </c>
      <c r="CC93" s="3">
        <f>AL93/AL$54</f>
        <v>0.99974717356534726</v>
      </c>
      <c r="CD93" s="3">
        <f>AM93/AM$54</f>
        <v>1.1761572247194867</v>
      </c>
      <c r="CE93" s="3">
        <f>AN93/AN$54</f>
        <v>1.1505294119513518</v>
      </c>
      <c r="CF93" s="3">
        <f>AO93/AO$54</f>
        <v>0.93793726693579227</v>
      </c>
      <c r="CG93" s="3">
        <f>AP93/AP$54</f>
        <v>1.0627846226915878</v>
      </c>
      <c r="CH93" s="3">
        <f>AVERAGE(AU93:CG93)</f>
        <v>0.97609843299583388</v>
      </c>
      <c r="CI93" s="3">
        <f>STDEV(AU93:CG93)/SQRT(39)</f>
        <v>2.2761086559040782E-2</v>
      </c>
    </row>
    <row r="94" spans="3:87" x14ac:dyDescent="0.3">
      <c r="C94" s="3">
        <v>262.7</v>
      </c>
      <c r="D94" s="3">
        <v>243.041</v>
      </c>
      <c r="E94" s="3">
        <v>156.625</v>
      </c>
      <c r="F94" s="3">
        <v>713.21</v>
      </c>
      <c r="G94" s="3">
        <v>619.52099999999996</v>
      </c>
      <c r="H94" s="3">
        <v>555.83600000000001</v>
      </c>
      <c r="I94" s="3">
        <v>664.59199999999998</v>
      </c>
      <c r="J94" s="3">
        <v>813.04300000000001</v>
      </c>
      <c r="K94" s="3">
        <v>796.77200000000005</v>
      </c>
      <c r="L94" s="3">
        <v>1002.213</v>
      </c>
      <c r="M94" s="3">
        <v>575.44100000000003</v>
      </c>
      <c r="N94" s="3">
        <v>616.66899999999998</v>
      </c>
      <c r="O94" s="3">
        <v>643.93799999999999</v>
      </c>
      <c r="P94" s="3">
        <v>802.35799999999995</v>
      </c>
      <c r="Q94" s="3">
        <v>752.10699999999997</v>
      </c>
      <c r="R94" s="3">
        <v>674.44799999999998</v>
      </c>
      <c r="S94" s="3">
        <v>284.73399999999998</v>
      </c>
      <c r="T94" s="3">
        <v>230.60599999999999</v>
      </c>
      <c r="U94" s="3">
        <v>352.48500000000001</v>
      </c>
      <c r="V94" s="3">
        <v>164.18199999999999</v>
      </c>
      <c r="W94" s="3">
        <v>225.40100000000001</v>
      </c>
      <c r="X94" s="3">
        <v>505.685</v>
      </c>
      <c r="Y94" s="3">
        <v>520.66</v>
      </c>
      <c r="Z94" s="3">
        <v>235.036</v>
      </c>
      <c r="AA94" s="3">
        <v>227.73500000000001</v>
      </c>
      <c r="AB94" s="3">
        <v>224.05699999999999</v>
      </c>
      <c r="AC94" s="3">
        <v>226.49199999999999</v>
      </c>
      <c r="AD94" s="3">
        <v>488.32400000000001</v>
      </c>
      <c r="AE94" s="3">
        <v>300.94299999999998</v>
      </c>
      <c r="AF94" s="3">
        <v>219.99299999999999</v>
      </c>
      <c r="AG94" s="3">
        <v>232.22300000000001</v>
      </c>
      <c r="AH94" s="3">
        <v>253.69200000000001</v>
      </c>
      <c r="AI94" s="3">
        <v>225.93799999999999</v>
      </c>
      <c r="AJ94" s="3">
        <v>267.72300000000001</v>
      </c>
      <c r="AK94" s="3">
        <v>279.72300000000001</v>
      </c>
      <c r="AL94" s="3">
        <v>181.40199999999999</v>
      </c>
      <c r="AM94" s="3">
        <v>278.31</v>
      </c>
      <c r="AN94" s="3">
        <v>360.06900000000002</v>
      </c>
      <c r="AO94" s="6">
        <v>754.60400000000004</v>
      </c>
      <c r="AP94" s="6">
        <v>599.23599999999999</v>
      </c>
      <c r="AT94" s="3">
        <v>262.7</v>
      </c>
      <c r="AU94" s="3">
        <f>D94/D$54</f>
        <v>1.3316731321366733</v>
      </c>
      <c r="AV94" s="3">
        <f>E94/E$54</f>
        <v>1.0870545939118004</v>
      </c>
      <c r="AW94" s="3">
        <f>F94/F$54</f>
        <v>0.98453778310931239</v>
      </c>
      <c r="AX94" s="3">
        <f>G94/G$54</f>
        <v>1.0333185999382866</v>
      </c>
      <c r="AY94" s="3">
        <f>H94/H$54</f>
        <v>1.1135985254490268</v>
      </c>
      <c r="AZ94" s="3">
        <f>I94/I$54</f>
        <v>1.003201649581642</v>
      </c>
      <c r="BA94" s="3">
        <f>J94/J$54</f>
        <v>1.0369877672525614</v>
      </c>
      <c r="BB94" s="3">
        <f>K94/K$54</f>
        <v>1.1824893998150812</v>
      </c>
      <c r="BC94" s="3">
        <f>L94/L$54</f>
        <v>0.4662251649467607</v>
      </c>
      <c r="BD94" s="3">
        <f>M94/M$54</f>
        <v>0.82869046281815328</v>
      </c>
      <c r="BE94" s="3">
        <f>N94/N$54</f>
        <v>0.94722783303252567</v>
      </c>
      <c r="BF94" s="3">
        <f>O94/O$54</f>
        <v>0.91910130641991272</v>
      </c>
      <c r="BG94" s="3">
        <f>P94/P$54</f>
        <v>0.79686283389744317</v>
      </c>
      <c r="BH94" s="3">
        <f>Q94/Q$54</f>
        <v>1.0155963686792508</v>
      </c>
      <c r="BI94" s="3">
        <f>R94/R$54</f>
        <v>0.91042090471363069</v>
      </c>
      <c r="BJ94" s="3">
        <f>S94/S$54</f>
        <v>1.004147299670614</v>
      </c>
      <c r="BK94" s="3">
        <f>T94/T$54</f>
        <v>0.90941213122641251</v>
      </c>
      <c r="BL94" s="3">
        <f>U94/U$54</f>
        <v>0.95729079250755678</v>
      </c>
      <c r="BM94" s="3">
        <f>V94/V$54</f>
        <v>0.83190360615534276</v>
      </c>
      <c r="BN94" s="3">
        <f>W94/W$54</f>
        <v>0.68852694376647616</v>
      </c>
      <c r="BO94" s="3">
        <f>X94/X$54</f>
        <v>0.94057131590890497</v>
      </c>
      <c r="BP94" s="3">
        <f>Y94/Y$54</f>
        <v>0.94864843197702797</v>
      </c>
      <c r="BQ94" s="3">
        <f>Z94/Z$54</f>
        <v>1.0208792115676131</v>
      </c>
      <c r="BR94" s="3">
        <f>AA94/AA$54</f>
        <v>0.98885805966973672</v>
      </c>
      <c r="BS94" s="3">
        <f>AB94/AB$54</f>
        <v>0.93051564031430134</v>
      </c>
      <c r="BT94" s="3">
        <f>AC94/AC$54</f>
        <v>0.98041694081795205</v>
      </c>
      <c r="BU94" s="3">
        <f>AD94/AD$54</f>
        <v>1.1586072720801945</v>
      </c>
      <c r="BV94" s="3">
        <f>AE94/AE$54</f>
        <v>1.0175931561506728</v>
      </c>
      <c r="BW94" s="3">
        <f>AF94/AF$54</f>
        <v>0.99932316413950995</v>
      </c>
      <c r="BX94" s="3">
        <f>AG94/AG$54</f>
        <v>0.86428818662607421</v>
      </c>
      <c r="BY94" s="3">
        <f>AH94/AH$54</f>
        <v>0.98231239835824369</v>
      </c>
      <c r="BZ94" s="3">
        <f>AI94/AI$54</f>
        <v>0.95100956742445608</v>
      </c>
      <c r="CA94" s="3">
        <f>AJ94/AJ$54</f>
        <v>1.0179581749049431</v>
      </c>
      <c r="CB94" s="3">
        <f>AK94/AK$54</f>
        <v>1.1019484407746492</v>
      </c>
      <c r="CC94" s="3">
        <f>AL94/AL$54</f>
        <v>0.99702654127941159</v>
      </c>
      <c r="CD94" s="3">
        <f>AM94/AM$54</f>
        <v>1.1937257660501663</v>
      </c>
      <c r="CE94" s="3">
        <f>AN94/AN$54</f>
        <v>1.1424922499928609</v>
      </c>
      <c r="CF94" s="3">
        <f>AO94/AO$54</f>
        <v>0.93673067087733941</v>
      </c>
      <c r="CG94" s="3">
        <f>AP94/AP$54</f>
        <v>1.0463568295476768</v>
      </c>
      <c r="CH94" s="3">
        <f>AVERAGE(AU94:CG94)</f>
        <v>0.98121869532026151</v>
      </c>
      <c r="CI94" s="3">
        <f>STDEV(AU94:CG94)/SQRT(39)</f>
        <v>2.3153172346964002E-2</v>
      </c>
    </row>
    <row r="95" spans="3:87" x14ac:dyDescent="0.3">
      <c r="C95" s="3">
        <v>267.75</v>
      </c>
      <c r="D95" s="3">
        <v>234.72</v>
      </c>
      <c r="E95" s="3">
        <v>156.13999999999999</v>
      </c>
      <c r="F95" s="3">
        <v>709.06500000000005</v>
      </c>
      <c r="G95" s="3">
        <v>609.75400000000002</v>
      </c>
      <c r="H95" s="3">
        <v>578.09799999999996</v>
      </c>
      <c r="I95" s="3">
        <v>641.202</v>
      </c>
      <c r="J95" s="3">
        <v>826.48599999999999</v>
      </c>
      <c r="K95" s="3">
        <v>819.70399999999995</v>
      </c>
      <c r="L95" s="3">
        <v>994.08399999999995</v>
      </c>
      <c r="M95" s="3">
        <v>570.01700000000005</v>
      </c>
      <c r="N95" s="3">
        <v>613.56200000000001</v>
      </c>
      <c r="O95" s="3">
        <v>641.96699999999998</v>
      </c>
      <c r="P95" s="3">
        <v>770.45799999999997</v>
      </c>
      <c r="Q95" s="3">
        <v>758.03200000000004</v>
      </c>
      <c r="R95" s="3">
        <v>678.58100000000002</v>
      </c>
      <c r="S95" s="3">
        <v>286.82799999999997</v>
      </c>
      <c r="T95" s="3">
        <v>231.22800000000001</v>
      </c>
      <c r="U95" s="3">
        <v>354.79899999999998</v>
      </c>
      <c r="V95" s="3">
        <v>164.66399999999999</v>
      </c>
      <c r="W95" s="3">
        <v>225.429</v>
      </c>
      <c r="X95" s="3">
        <v>507.14400000000001</v>
      </c>
      <c r="Y95" s="3">
        <v>526.31100000000004</v>
      </c>
      <c r="Z95" s="3">
        <v>223.84299999999999</v>
      </c>
      <c r="AA95" s="3">
        <v>230.041</v>
      </c>
      <c r="AB95" s="3">
        <v>222.09299999999999</v>
      </c>
      <c r="AC95" s="3">
        <v>221.738</v>
      </c>
      <c r="AD95" s="3">
        <v>488.45800000000003</v>
      </c>
      <c r="AE95" s="3">
        <v>301.57</v>
      </c>
      <c r="AF95" s="3">
        <v>219.77699999999999</v>
      </c>
      <c r="AG95" s="3">
        <v>235.339</v>
      </c>
      <c r="AH95" s="3">
        <v>251.226</v>
      </c>
      <c r="AI95" s="3">
        <v>227.529</v>
      </c>
      <c r="AJ95" s="3">
        <v>269.19600000000003</v>
      </c>
      <c r="AK95" s="3">
        <v>281.27699999999999</v>
      </c>
      <c r="AL95" s="3">
        <v>180.29900000000001</v>
      </c>
      <c r="AM95" s="3">
        <v>282.49200000000002</v>
      </c>
      <c r="AN95" s="3">
        <v>361.97800000000001</v>
      </c>
      <c r="AO95" s="6">
        <v>763.12199999999996</v>
      </c>
      <c r="AP95" s="6">
        <v>608.601</v>
      </c>
      <c r="AT95" s="3">
        <v>267.75</v>
      </c>
      <c r="AU95" s="3">
        <f>D95/D$54</f>
        <v>1.2860806101650337</v>
      </c>
      <c r="AV95" s="3">
        <f>E95/E$54</f>
        <v>1.0836884551852417</v>
      </c>
      <c r="AW95" s="3">
        <f>F95/F$54</f>
        <v>0.97881589318770712</v>
      </c>
      <c r="AX95" s="3">
        <f>G95/G$54</f>
        <v>1.017027912833899</v>
      </c>
      <c r="AY95" s="3">
        <f>H95/H$54</f>
        <v>1.1581996854558385</v>
      </c>
      <c r="AZ95" s="3">
        <f>I95/I$54</f>
        <v>0.96789444368130828</v>
      </c>
      <c r="BA95" s="3">
        <f>J95/J$54</f>
        <v>1.0541335105344987</v>
      </c>
      <c r="BB95" s="3">
        <f>K95/K$54</f>
        <v>1.2165227831625876</v>
      </c>
      <c r="BC95" s="3">
        <f>L95/L$54</f>
        <v>0.46244358920801831</v>
      </c>
      <c r="BD95" s="3">
        <f>M95/M$54</f>
        <v>0.82087938041296205</v>
      </c>
      <c r="BE95" s="3">
        <f>N95/N$54</f>
        <v>0.94245535885718679</v>
      </c>
      <c r="BF95" s="3">
        <f>O95/O$54</f>
        <v>0.91628807179957095</v>
      </c>
      <c r="BG95" s="3">
        <f>P95/P$54</f>
        <v>0.76518130968838882</v>
      </c>
      <c r="BH95" s="3">
        <f>Q95/Q$54</f>
        <v>1.0235971032614641</v>
      </c>
      <c r="BI95" s="3">
        <f>R95/R$54</f>
        <v>0.9159999406054733</v>
      </c>
      <c r="BJ95" s="3">
        <f>S95/S$54</f>
        <v>1.0115320322473709</v>
      </c>
      <c r="BK95" s="3">
        <f>T95/T$54</f>
        <v>0.91186503507810257</v>
      </c>
      <c r="BL95" s="3">
        <f>U95/U$54</f>
        <v>0.96357523267908884</v>
      </c>
      <c r="BM95" s="3">
        <f>V95/V$54</f>
        <v>0.83434588081496974</v>
      </c>
      <c r="BN95" s="3">
        <f>W95/W$54</f>
        <v>0.68861247468437559</v>
      </c>
      <c r="BO95" s="3">
        <f>X95/X$54</f>
        <v>0.94328504787625833</v>
      </c>
      <c r="BP95" s="3">
        <f>Y95/Y$54</f>
        <v>0.95894461814286025</v>
      </c>
      <c r="BQ95" s="3">
        <f>Z95/Z$54</f>
        <v>0.97226239961082217</v>
      </c>
      <c r="BR95" s="3">
        <f>AA95/AA$54</f>
        <v>0.9988710426789289</v>
      </c>
      <c r="BS95" s="3">
        <f>AB95/AB$54</f>
        <v>0.92235908766217578</v>
      </c>
      <c r="BT95" s="3">
        <f>AC95/AC$54</f>
        <v>0.95983827959968149</v>
      </c>
      <c r="BU95" s="3">
        <f>AD95/AD$54</f>
        <v>1.1589252031555846</v>
      </c>
      <c r="BV95" s="3">
        <f>AE95/AE$54</f>
        <v>1.0197132616487454</v>
      </c>
      <c r="BW95" s="3">
        <f>AF95/AF$54</f>
        <v>0.998341979267927</v>
      </c>
      <c r="BX95" s="3">
        <f>AG95/AG$54</f>
        <v>0.87588532381544315</v>
      </c>
      <c r="BY95" s="3">
        <f>AH95/AH$54</f>
        <v>0.97276388135986991</v>
      </c>
      <c r="BZ95" s="3">
        <f>AI95/AI$54</f>
        <v>0.9577063436275397</v>
      </c>
      <c r="CA95" s="3">
        <f>AJ95/AJ$54</f>
        <v>1.0235589353612169</v>
      </c>
      <c r="CB95" s="3">
        <f>AK95/AK$54</f>
        <v>1.1080703108996075</v>
      </c>
      <c r="CC95" s="3">
        <f>AL95/AL$54</f>
        <v>0.99096420307458921</v>
      </c>
      <c r="CD95" s="3">
        <f>AM95/AM$54</f>
        <v>1.211663178121676</v>
      </c>
      <c r="CE95" s="3">
        <f>AN95/AN$54</f>
        <v>1.1485494715399431</v>
      </c>
      <c r="CF95" s="3">
        <f>AO95/AO$54</f>
        <v>0.94730452399040677</v>
      </c>
      <c r="CG95" s="3">
        <f>AP95/AP$54</f>
        <v>1.062709538177856</v>
      </c>
      <c r="CH95" s="3">
        <f>AVERAGE(AU95:CG95)</f>
        <v>0.98079116238856956</v>
      </c>
      <c r="CI95" s="3">
        <f>STDEV(AU95:CG95)/SQRT(39)</f>
        <v>2.3545538648080889E-2</v>
      </c>
    </row>
    <row r="96" spans="3:87" x14ac:dyDescent="0.3">
      <c r="C96" s="3">
        <v>272.8</v>
      </c>
      <c r="D96" s="3">
        <v>240.71799999999999</v>
      </c>
      <c r="E96" s="3">
        <v>156.08500000000001</v>
      </c>
      <c r="F96" s="3">
        <v>705.10500000000002</v>
      </c>
      <c r="G96" s="3">
        <v>618.15200000000004</v>
      </c>
      <c r="H96" s="3">
        <v>598.72500000000002</v>
      </c>
      <c r="I96" s="3">
        <v>661.94799999999998</v>
      </c>
      <c r="J96" s="3">
        <v>849.875</v>
      </c>
      <c r="K96" s="3">
        <v>764.33699999999999</v>
      </c>
      <c r="L96" s="3">
        <v>986.76199999999994</v>
      </c>
      <c r="M96" s="3">
        <v>583.03</v>
      </c>
      <c r="N96" s="3">
        <v>626.83600000000001</v>
      </c>
      <c r="O96" s="3">
        <v>643.096</v>
      </c>
      <c r="P96" s="3">
        <v>778.91499999999996</v>
      </c>
      <c r="Q96" s="3">
        <v>730.798</v>
      </c>
      <c r="R96" s="3">
        <v>681.04300000000001</v>
      </c>
      <c r="S96" s="3">
        <v>288.12799999999999</v>
      </c>
      <c r="T96" s="3">
        <v>229.23699999999999</v>
      </c>
      <c r="U96" s="3">
        <v>355.375</v>
      </c>
      <c r="V96" s="3">
        <v>162.45500000000001</v>
      </c>
      <c r="W96" s="3">
        <v>224.595</v>
      </c>
      <c r="X96" s="3">
        <v>500.142</v>
      </c>
      <c r="Y96" s="3">
        <v>521.40599999999995</v>
      </c>
      <c r="Z96" s="3">
        <v>223.38800000000001</v>
      </c>
      <c r="AA96" s="3">
        <v>230.40299999999999</v>
      </c>
      <c r="AB96" s="3">
        <v>221.233</v>
      </c>
      <c r="AC96" s="3">
        <v>220.21899999999999</v>
      </c>
      <c r="AD96" s="3">
        <v>482.45100000000002</v>
      </c>
      <c r="AE96" s="3">
        <v>298.613</v>
      </c>
      <c r="AF96" s="3">
        <v>218.33099999999999</v>
      </c>
      <c r="AG96" s="3">
        <v>232.809</v>
      </c>
      <c r="AH96" s="3">
        <v>246.80099999999999</v>
      </c>
      <c r="AI96" s="3">
        <v>226.749</v>
      </c>
      <c r="AJ96" s="3">
        <v>266.23</v>
      </c>
      <c r="AK96" s="3">
        <v>284.95499999999998</v>
      </c>
      <c r="AL96" s="3">
        <v>184.517</v>
      </c>
      <c r="AM96" s="3">
        <v>279.048</v>
      </c>
      <c r="AN96" s="3">
        <v>366.34699999999998</v>
      </c>
      <c r="AO96" s="6">
        <v>763.85699999999997</v>
      </c>
      <c r="AP96" s="6">
        <v>613.38699999999994</v>
      </c>
      <c r="AT96" s="3">
        <v>272.8</v>
      </c>
      <c r="AU96" s="3">
        <f>D96/D$54</f>
        <v>1.3189449229622809</v>
      </c>
      <c r="AV96" s="3">
        <f>E96/E$54</f>
        <v>1.0833067281131579</v>
      </c>
      <c r="AW96" s="3">
        <f>F96/F$54</f>
        <v>0.97334938315403829</v>
      </c>
      <c r="AX96" s="3">
        <f>G96/G$54</f>
        <v>1.0310352016946185</v>
      </c>
      <c r="AY96" s="3">
        <f>H96/H$54</f>
        <v>1.1995251785589069</v>
      </c>
      <c r="AZ96" s="3">
        <f>I96/I$54</f>
        <v>0.99921053147986849</v>
      </c>
      <c r="BA96" s="3">
        <f>J96/J$54</f>
        <v>1.0839647825438146</v>
      </c>
      <c r="BB96" s="3">
        <f>K96/K$54</f>
        <v>1.13435261327765</v>
      </c>
      <c r="BC96" s="3">
        <f>L96/L$54</f>
        <v>0.45903742638859751</v>
      </c>
      <c r="BD96" s="3">
        <f>M96/M$54</f>
        <v>0.83961935374237817</v>
      </c>
      <c r="BE96" s="3">
        <f>N96/N$54</f>
        <v>0.96284474482546756</v>
      </c>
      <c r="BF96" s="3">
        <f>O96/O$54</f>
        <v>0.91789950857601232</v>
      </c>
      <c r="BG96" s="3">
        <f>P96/P$54</f>
        <v>0.77358038963309017</v>
      </c>
      <c r="BH96" s="3">
        <f>Q96/Q$54</f>
        <v>0.98682208121724591</v>
      </c>
      <c r="BI96" s="3">
        <f>R96/R$54</f>
        <v>0.91932333435473923</v>
      </c>
      <c r="BJ96" s="3">
        <f>S96/S$54</f>
        <v>1.0161166322233899</v>
      </c>
      <c r="BK96" s="3">
        <f>T96/T$54</f>
        <v>0.90401337660749992</v>
      </c>
      <c r="BL96" s="3">
        <f>U96/U$54</f>
        <v>0.96513955313665256</v>
      </c>
      <c r="BM96" s="3">
        <f>V96/V$54</f>
        <v>0.8231529664516587</v>
      </c>
      <c r="BN96" s="3">
        <f>W96/W$54</f>
        <v>0.68606487520122672</v>
      </c>
      <c r="BO96" s="3">
        <f>X96/X$54</f>
        <v>0.93026136642635537</v>
      </c>
      <c r="BP96" s="3">
        <f>Y96/Y$54</f>
        <v>0.95000765244768992</v>
      </c>
      <c r="BQ96" s="3">
        <f>Z96/Z$54</f>
        <v>0.97028610644184698</v>
      </c>
      <c r="BR96" s="3">
        <f>AA96/AA$54</f>
        <v>1.0004428986413434</v>
      </c>
      <c r="BS96" s="3">
        <f>AB96/AB$54</f>
        <v>0.91878748110370945</v>
      </c>
      <c r="BT96" s="3">
        <f>AC96/AC$54</f>
        <v>0.953262977456107</v>
      </c>
      <c r="BU96" s="3">
        <f>AD96/AD$54</f>
        <v>1.1446728750222432</v>
      </c>
      <c r="BV96" s="3">
        <f>AE96/AE$54</f>
        <v>1.0097146141881381</v>
      </c>
      <c r="BW96" s="3">
        <f>AF96/AF$54</f>
        <v>0.99177349165538609</v>
      </c>
      <c r="BX96" s="3">
        <f>AG96/AG$54</f>
        <v>0.86646916300379251</v>
      </c>
      <c r="BY96" s="3">
        <f>AH96/AH$54</f>
        <v>0.95562998528614573</v>
      </c>
      <c r="BZ96" s="3">
        <f>AI96/AI$54</f>
        <v>0.95442319753174754</v>
      </c>
      <c r="CA96" s="3">
        <f>AJ96/AJ$54</f>
        <v>1.0122813688212928</v>
      </c>
      <c r="CB96" s="3">
        <f>AK96/AK$54</f>
        <v>1.1225595247474827</v>
      </c>
      <c r="CC96" s="3">
        <f>AL96/AL$54</f>
        <v>1.0141472878868656</v>
      </c>
      <c r="CD96" s="3">
        <f>AM96/AM$54</f>
        <v>1.1968911917098446</v>
      </c>
      <c r="CE96" s="3">
        <f>AN96/AN$54</f>
        <v>1.162412227401233</v>
      </c>
      <c r="CF96" s="3">
        <f>AO96/AO$54</f>
        <v>0.94821691915806405</v>
      </c>
      <c r="CG96" s="3">
        <f>AP96/AP$54</f>
        <v>1.0710666191713463</v>
      </c>
      <c r="CH96" s="3">
        <f>AVERAGE(AU96:CG96)</f>
        <v>0.98078488544212628</v>
      </c>
      <c r="CI96" s="3">
        <f>STDEV(AU96:CG96)/SQRT(39)</f>
        <v>2.3723036256890224E-2</v>
      </c>
    </row>
    <row r="97" spans="3:87" x14ac:dyDescent="0.3">
      <c r="C97" s="3">
        <v>277.85000000000002</v>
      </c>
      <c r="D97" s="3">
        <v>237.97300000000001</v>
      </c>
      <c r="E97" s="3">
        <v>159.81899999999999</v>
      </c>
      <c r="F97" s="3">
        <v>706.12099999999998</v>
      </c>
      <c r="G97" s="3">
        <v>677.59699999999998</v>
      </c>
      <c r="H97" s="3">
        <v>595.65200000000004</v>
      </c>
      <c r="I97" s="3">
        <v>689.30600000000004</v>
      </c>
      <c r="J97" s="3">
        <v>857.13499999999999</v>
      </c>
      <c r="K97" s="3">
        <v>724.88</v>
      </c>
      <c r="L97" s="3">
        <v>949.55700000000002</v>
      </c>
      <c r="M97" s="3">
        <v>602.12699999999995</v>
      </c>
      <c r="N97" s="3">
        <v>623.38099999999997</v>
      </c>
      <c r="O97" s="3">
        <v>651.64099999999996</v>
      </c>
      <c r="P97" s="3">
        <v>785.13099999999997</v>
      </c>
      <c r="Q97" s="3">
        <v>704.49800000000005</v>
      </c>
      <c r="R97" s="3">
        <v>685.404</v>
      </c>
      <c r="S97" s="3">
        <v>287.358</v>
      </c>
      <c r="T97" s="3">
        <v>225.86699999999999</v>
      </c>
      <c r="U97" s="3">
        <v>351.548</v>
      </c>
      <c r="V97" s="3">
        <v>168.18899999999999</v>
      </c>
      <c r="W97" s="3">
        <v>222.595</v>
      </c>
      <c r="X97" s="3">
        <v>493.74700000000001</v>
      </c>
      <c r="Y97" s="3">
        <v>512.35699999999997</v>
      </c>
      <c r="Z97" s="3">
        <v>222.72200000000001</v>
      </c>
      <c r="AA97" s="3">
        <v>229.852</v>
      </c>
      <c r="AB97" s="3">
        <v>221.97900000000001</v>
      </c>
      <c r="AC97" s="3">
        <v>222.791</v>
      </c>
      <c r="AD97" s="3">
        <v>447.197</v>
      </c>
      <c r="AE97" s="3">
        <v>299.17</v>
      </c>
      <c r="AF97" s="3">
        <v>216.74299999999999</v>
      </c>
      <c r="AG97" s="3">
        <v>233.22300000000001</v>
      </c>
      <c r="AH97" s="3">
        <v>247.63</v>
      </c>
      <c r="AI97" s="3">
        <v>226.595</v>
      </c>
      <c r="AJ97" s="3">
        <v>268.959</v>
      </c>
      <c r="AK97" s="3">
        <v>287.95999999999998</v>
      </c>
      <c r="AL97" s="3">
        <v>184.006</v>
      </c>
      <c r="AM97" s="3">
        <v>277.07</v>
      </c>
      <c r="AN97" s="3">
        <v>362.245</v>
      </c>
      <c r="AO97" s="6">
        <v>754.02800000000002</v>
      </c>
      <c r="AP97" s="6">
        <v>618.16499999999996</v>
      </c>
      <c r="AT97" s="3">
        <v>277.85000000000002</v>
      </c>
      <c r="AU97" s="3">
        <f>D97/D$54</f>
        <v>1.3039044863786793</v>
      </c>
      <c r="AV97" s="3">
        <f>E97/E$54</f>
        <v>1.1092225260615483</v>
      </c>
      <c r="AW97" s="3">
        <f>F97/F$54</f>
        <v>0.97475190188994931</v>
      </c>
      <c r="AX97" s="3">
        <f>G97/G$54</f>
        <v>1.1301853905878625</v>
      </c>
      <c r="AY97" s="3">
        <f>H97/H$54</f>
        <v>1.1933685275526662</v>
      </c>
      <c r="AZ97" s="3">
        <f>I97/I$54</f>
        <v>1.0405074335329396</v>
      </c>
      <c r="BA97" s="3">
        <f>J97/J$54</f>
        <v>1.0932244787594558</v>
      </c>
      <c r="BB97" s="3">
        <f>K97/K$54</f>
        <v>1.0757944758826314</v>
      </c>
      <c r="BC97" s="3">
        <f>L97/L$54</f>
        <v>0.441729820857793</v>
      </c>
      <c r="BD97" s="3">
        <f>M97/M$54</f>
        <v>0.8671208730439891</v>
      </c>
      <c r="BE97" s="3">
        <f>N97/N$54</f>
        <v>0.95753772896586153</v>
      </c>
      <c r="BF97" s="3">
        <f>O97/O$54</f>
        <v>0.9300959011842419</v>
      </c>
      <c r="BG97" s="3">
        <f>P97/P$54</f>
        <v>0.77975381767332475</v>
      </c>
      <c r="BH97" s="3">
        <f>Q97/Q$54</f>
        <v>0.95130827201687385</v>
      </c>
      <c r="BI97" s="3">
        <f>R97/R$54</f>
        <v>0.92521014188542527</v>
      </c>
      <c r="BJ97" s="3">
        <f>S97/S$54</f>
        <v>1.0134011383914403</v>
      </c>
      <c r="BK97" s="3">
        <f>T97/T$54</f>
        <v>0.89072352776474206</v>
      </c>
      <c r="BL97" s="3">
        <f>U97/U$54</f>
        <v>0.95474605592988804</v>
      </c>
      <c r="BM97" s="3">
        <f>V97/V$54</f>
        <v>0.85220691437344509</v>
      </c>
      <c r="BN97" s="3">
        <f>W97/W$54</f>
        <v>0.67995552392269221</v>
      </c>
      <c r="BO97" s="3">
        <f>X97/X$54</f>
        <v>0.91836670163456324</v>
      </c>
      <c r="BP97" s="3">
        <f>Y97/Y$54</f>
        <v>0.93352027169833307</v>
      </c>
      <c r="BQ97" s="3">
        <f>Z97/Z$54</f>
        <v>0.96739333446264375</v>
      </c>
      <c r="BR97" s="3">
        <f>AA97/AA$54</f>
        <v>0.99805037754938108</v>
      </c>
      <c r="BS97" s="3">
        <f>AB97/AB$54</f>
        <v>0.92188564214163493</v>
      </c>
      <c r="BT97" s="3">
        <f>AC97/AC$54</f>
        <v>0.9643964054437788</v>
      </c>
      <c r="BU97" s="3">
        <f>AD97/AD$54</f>
        <v>1.0610285307550862</v>
      </c>
      <c r="BV97" s="3">
        <f>AE97/AE$54</f>
        <v>1.0115980252924868</v>
      </c>
      <c r="BW97" s="3">
        <f>AF97/AF$54</f>
        <v>0.98455996584023042</v>
      </c>
      <c r="BX97" s="3">
        <f>AG97/AG$54</f>
        <v>0.86800998931842632</v>
      </c>
      <c r="BY97" s="3">
        <f>AH97/AH$54</f>
        <v>0.95883992875396884</v>
      </c>
      <c r="BZ97" s="3">
        <f>AI97/AI$54</f>
        <v>0.95377498663591176</v>
      </c>
      <c r="CA97" s="3">
        <f>AJ97/AJ$54</f>
        <v>1.0226577946768061</v>
      </c>
      <c r="CB97" s="3">
        <f>AK97/AK$54</f>
        <v>1.1343975039788217</v>
      </c>
      <c r="CC97" s="3">
        <f>AL97/AL$54</f>
        <v>1.0113387159714855</v>
      </c>
      <c r="CD97" s="3">
        <f>AM97/AM$54</f>
        <v>1.1884071646707615</v>
      </c>
      <c r="CE97" s="3">
        <f>AN97/AN$54</f>
        <v>1.1493966575813632</v>
      </c>
      <c r="CF97" s="3">
        <f>AO97/AO$54</f>
        <v>0.93601565099084871</v>
      </c>
      <c r="CG97" s="3">
        <f>AP97/AP$54</f>
        <v>1.0794097309529795</v>
      </c>
      <c r="CH97" s="3">
        <f>AVERAGE(AU97:CG97)</f>
        <v>0.98019990551294767</v>
      </c>
      <c r="CI97" s="3">
        <f>STDEV(AU97:CG97)/SQRT(39)</f>
        <v>2.3562120431885058E-2</v>
      </c>
    </row>
    <row r="98" spans="3:87" x14ac:dyDescent="0.3">
      <c r="C98" s="3">
        <v>282.89999999999998</v>
      </c>
      <c r="D98" s="3">
        <v>246.804</v>
      </c>
      <c r="E98" s="3">
        <v>159.809</v>
      </c>
      <c r="F98" s="3">
        <v>698.702</v>
      </c>
      <c r="G98" s="3">
        <v>699.61599999999999</v>
      </c>
      <c r="H98" s="3">
        <v>593.49599999999998</v>
      </c>
      <c r="I98" s="3">
        <v>667.22500000000002</v>
      </c>
      <c r="J98" s="3">
        <v>812.59100000000001</v>
      </c>
      <c r="K98" s="3">
        <v>690.59199999999998</v>
      </c>
      <c r="L98" s="3">
        <v>924.06299999999999</v>
      </c>
      <c r="M98" s="3">
        <v>604.928</v>
      </c>
      <c r="N98" s="3">
        <v>621.78300000000002</v>
      </c>
      <c r="O98" s="3">
        <v>652.27300000000002</v>
      </c>
      <c r="P98" s="3">
        <v>775.55799999999999</v>
      </c>
      <c r="Q98" s="3">
        <v>704.21699999999998</v>
      </c>
      <c r="R98" s="3">
        <v>683.90300000000002</v>
      </c>
      <c r="S98" s="3">
        <v>286.33199999999999</v>
      </c>
      <c r="T98" s="3">
        <v>224.154</v>
      </c>
      <c r="U98" s="3">
        <v>343.91</v>
      </c>
      <c r="V98" s="3">
        <v>165.09800000000001</v>
      </c>
      <c r="W98" s="3">
        <v>222.15199999999999</v>
      </c>
      <c r="X98" s="3">
        <v>488.35500000000002</v>
      </c>
      <c r="Y98" s="3">
        <v>516.00400000000002</v>
      </c>
      <c r="Z98" s="3">
        <v>221.63900000000001</v>
      </c>
      <c r="AA98" s="3">
        <v>230.93899999999999</v>
      </c>
      <c r="AB98" s="3">
        <v>220.851</v>
      </c>
      <c r="AC98" s="3">
        <v>223.32599999999999</v>
      </c>
      <c r="AD98" s="3">
        <v>423.64400000000001</v>
      </c>
      <c r="AE98" s="3">
        <v>300.52699999999999</v>
      </c>
      <c r="AF98" s="3">
        <v>218.00700000000001</v>
      </c>
      <c r="AG98" s="3">
        <v>234.56800000000001</v>
      </c>
      <c r="AH98" s="3">
        <v>249.51400000000001</v>
      </c>
      <c r="AI98" s="3">
        <v>227.02199999999999</v>
      </c>
      <c r="AJ98" s="3">
        <v>265.18200000000002</v>
      </c>
      <c r="AK98" s="3">
        <v>286.25400000000002</v>
      </c>
      <c r="AL98" s="3">
        <v>183.322</v>
      </c>
      <c r="AM98" s="3">
        <v>282.76499999999999</v>
      </c>
      <c r="AN98" s="3">
        <v>358.97399999999999</v>
      </c>
      <c r="AO98" s="6">
        <v>766.66200000000003</v>
      </c>
      <c r="AP98" s="6">
        <v>620.88</v>
      </c>
      <c r="AT98" s="3">
        <v>282.89999999999998</v>
      </c>
      <c r="AU98" s="3">
        <f>D98/D$54</f>
        <v>1.3522914064041027</v>
      </c>
      <c r="AV98" s="3">
        <f>E98/E$54</f>
        <v>1.1091531211393513</v>
      </c>
      <c r="AW98" s="3">
        <f>F98/F$54</f>
        <v>0.96451047816778057</v>
      </c>
      <c r="AX98" s="3">
        <f>G98/G$54</f>
        <v>1.1669115746107466</v>
      </c>
      <c r="AY98" s="3">
        <f>H98/H$54</f>
        <v>1.1890490548649162</v>
      </c>
      <c r="AZ98" s="3">
        <f>I98/I$54</f>
        <v>1.0071761631829921</v>
      </c>
      <c r="BA98" s="3">
        <f>J98/J$54</f>
        <v>1.0364112682595215</v>
      </c>
      <c r="BB98" s="3">
        <f>K98/K$54</f>
        <v>1.0249076518716729</v>
      </c>
      <c r="BC98" s="3">
        <f>L98/L$54</f>
        <v>0.42987012201617675</v>
      </c>
      <c r="BD98" s="3">
        <f>M98/M$54</f>
        <v>0.87115458281849889</v>
      </c>
      <c r="BE98" s="3">
        <f>N98/N$54</f>
        <v>0.95508313812833612</v>
      </c>
      <c r="BF98" s="3">
        <f>O98/O$54</f>
        <v>0.9309979632238442</v>
      </c>
      <c r="BG98" s="3">
        <f>P98/P$54</f>
        <v>0.77024638095692111</v>
      </c>
      <c r="BH98" s="3">
        <f>Q98/Q$54</f>
        <v>0.9509288278957595</v>
      </c>
      <c r="BI98" s="3">
        <f>R98/R$54</f>
        <v>0.92318397859637236</v>
      </c>
      <c r="BJ98" s="3">
        <f>S98/S$54</f>
        <v>1.0097828310257513</v>
      </c>
      <c r="BK98" s="3">
        <f>T98/T$54</f>
        <v>0.88396818323428383</v>
      </c>
      <c r="BL98" s="3">
        <f>U98/U$54</f>
        <v>0.93400251486240227</v>
      </c>
      <c r="BM98" s="3">
        <f>V98/V$54</f>
        <v>0.83654494140060909</v>
      </c>
      <c r="BN98" s="3">
        <f>W98/W$54</f>
        <v>0.67860230261449683</v>
      </c>
      <c r="BO98" s="3">
        <f>X98/X$54</f>
        <v>0.90833761132067059</v>
      </c>
      <c r="BP98" s="3">
        <f>Y98/Y$54</f>
        <v>0.94016514710919674</v>
      </c>
      <c r="BQ98" s="3">
        <f>Z98/Z$54</f>
        <v>0.96268932237033567</v>
      </c>
      <c r="BR98" s="3">
        <f>AA98/AA$54</f>
        <v>1.002770287580167</v>
      </c>
      <c r="BS98" s="3">
        <f>AB98/AB$54</f>
        <v>0.9172010233068093</v>
      </c>
      <c r="BT98" s="3">
        <f>AC98/AC$54</f>
        <v>0.96671226235412266</v>
      </c>
      <c r="BU98" s="3">
        <f>AD98/AD$54</f>
        <v>1.0051462127053798</v>
      </c>
      <c r="BV98" s="3">
        <f>AE98/AE$54</f>
        <v>1.0161865151822547</v>
      </c>
      <c r="BW98" s="3">
        <f>AF98/AF$54</f>
        <v>0.99030171434801173</v>
      </c>
      <c r="BX98" s="3">
        <f>AG98/AG$54</f>
        <v>0.87301581393963978</v>
      </c>
      <c r="BY98" s="3">
        <f>AH98/AH$54</f>
        <v>0.96613490281112069</v>
      </c>
      <c r="BZ98" s="3">
        <f>AI98/AI$54</f>
        <v>0.95557229866527482</v>
      </c>
      <c r="CA98" s="3">
        <f>AJ98/AJ$54</f>
        <v>1.0082965779467681</v>
      </c>
      <c r="CB98" s="3">
        <f>AK98/AK$54</f>
        <v>1.1276768408944078</v>
      </c>
      <c r="CC98" s="3">
        <f>AL98/AL$54</f>
        <v>1.0075792968127379</v>
      </c>
      <c r="CD98" s="3">
        <f>AM98/AM$54</f>
        <v>1.2128341282640771</v>
      </c>
      <c r="CE98" s="3">
        <f>AN98/AN$54</f>
        <v>1.1390178353286098</v>
      </c>
      <c r="CF98" s="3">
        <f>AO98/AO$54</f>
        <v>0.95169891704279697</v>
      </c>
      <c r="CG98" s="3">
        <f>AP98/AP$54</f>
        <v>1.0841505322269718</v>
      </c>
      <c r="CH98" s="3">
        <f>AVERAGE(AU98:CG98)</f>
        <v>0.97590419808933038</v>
      </c>
      <c r="CI98" s="3">
        <f>STDEV(AU98:CG98)/SQRT(39)</f>
        <v>2.4216864088481119E-2</v>
      </c>
    </row>
    <row r="99" spans="3:87" x14ac:dyDescent="0.3">
      <c r="C99" s="3">
        <v>287.95</v>
      </c>
      <c r="D99" s="3">
        <v>244.58199999999999</v>
      </c>
      <c r="E99" s="3">
        <v>153.90799999999999</v>
      </c>
      <c r="F99" s="3">
        <v>685.702</v>
      </c>
      <c r="G99" s="3">
        <v>654.00900000000001</v>
      </c>
      <c r="H99" s="3">
        <v>604.29899999999998</v>
      </c>
      <c r="I99" s="3">
        <v>658.12099999999998</v>
      </c>
      <c r="J99" s="3">
        <v>827.029</v>
      </c>
      <c r="K99" s="3">
        <v>670.10900000000004</v>
      </c>
      <c r="L99" s="3">
        <v>909.30799999999999</v>
      </c>
      <c r="M99" s="3">
        <v>593.21600000000001</v>
      </c>
      <c r="N99" s="3">
        <v>624.779</v>
      </c>
      <c r="O99" s="3">
        <v>648.66499999999996</v>
      </c>
      <c r="P99" s="3">
        <v>778.16499999999996</v>
      </c>
      <c r="Q99" s="3">
        <v>687.88499999999999</v>
      </c>
      <c r="R99" s="3">
        <v>681.70799999999997</v>
      </c>
      <c r="S99" s="3">
        <v>290.55799999999999</v>
      </c>
      <c r="T99" s="3">
        <v>216.63900000000001</v>
      </c>
      <c r="U99" s="3">
        <v>339.86599999999999</v>
      </c>
      <c r="V99" s="3">
        <v>164.95099999999999</v>
      </c>
      <c r="W99" s="3">
        <v>219.41200000000001</v>
      </c>
      <c r="X99" s="3">
        <v>484.75400000000002</v>
      </c>
      <c r="Y99" s="3">
        <v>520.41399999999999</v>
      </c>
      <c r="Z99" s="3">
        <v>224.62</v>
      </c>
      <c r="AA99" s="3">
        <v>228.179</v>
      </c>
      <c r="AB99" s="3">
        <v>219.57599999999999</v>
      </c>
      <c r="AC99" s="3">
        <v>221.203</v>
      </c>
      <c r="AD99" s="3">
        <v>427.73200000000003</v>
      </c>
      <c r="AE99" s="3">
        <v>301.79899999999998</v>
      </c>
      <c r="AF99" s="3">
        <v>214.47300000000001</v>
      </c>
      <c r="AG99" s="3">
        <v>232.68700000000001</v>
      </c>
      <c r="AH99" s="3">
        <v>251.42500000000001</v>
      </c>
      <c r="AI99" s="3">
        <v>225.52</v>
      </c>
      <c r="AJ99" s="3">
        <v>262.399</v>
      </c>
      <c r="AK99" s="3">
        <v>283.38799999999998</v>
      </c>
      <c r="AL99" s="3">
        <v>184.30500000000001</v>
      </c>
      <c r="AM99" s="3">
        <v>285.98899999999998</v>
      </c>
      <c r="AN99" s="3">
        <v>355.56200000000001</v>
      </c>
      <c r="AO99" s="6">
        <v>775.26099999999997</v>
      </c>
      <c r="AP99" s="6">
        <v>614.65800000000002</v>
      </c>
      <c r="AT99" s="3">
        <v>287.95</v>
      </c>
      <c r="AU99" s="3">
        <f>D99/D$54</f>
        <v>1.3401165976285969</v>
      </c>
      <c r="AV99" s="3">
        <f>E99/E$54</f>
        <v>1.0681972765508529</v>
      </c>
      <c r="AW99" s="3">
        <f>F99/F$54</f>
        <v>0.94656486442088816</v>
      </c>
      <c r="AX99" s="3">
        <f>G99/G$54</f>
        <v>1.090842222018364</v>
      </c>
      <c r="AY99" s="3">
        <f>H99/H$54</f>
        <v>1.2106924980215774</v>
      </c>
      <c r="AZ99" s="3">
        <f>I99/I$54</f>
        <v>0.99343367483255862</v>
      </c>
      <c r="BA99" s="3">
        <f>J99/J$54</f>
        <v>1.0548260745902966</v>
      </c>
      <c r="BB99" s="3">
        <f>K99/K$54</f>
        <v>0.99450882965350729</v>
      </c>
      <c r="BC99" s="3">
        <f>L99/L$54</f>
        <v>0.42300615965609017</v>
      </c>
      <c r="BD99" s="3">
        <f>M99/M$54</f>
        <v>0.85428817479313013</v>
      </c>
      <c r="BE99" s="3">
        <f>N99/N$54</f>
        <v>0.95968511193886563</v>
      </c>
      <c r="BF99" s="3">
        <f>O99/O$54</f>
        <v>0.92584821664333006</v>
      </c>
      <c r="BG99" s="3">
        <f>P99/P$54</f>
        <v>0.77283552621124718</v>
      </c>
      <c r="BH99" s="3">
        <f>Q99/Q$54</f>
        <v>0.92887515748281357</v>
      </c>
      <c r="BI99" s="3">
        <f>R99/R$54</f>
        <v>0.92022100163469933</v>
      </c>
      <c r="BJ99" s="3">
        <f>S99/S$54</f>
        <v>1.0246863075631794</v>
      </c>
      <c r="BK99" s="3">
        <f>T99/T$54</f>
        <v>0.85433221467246645</v>
      </c>
      <c r="BL99" s="3">
        <f>U99/U$54</f>
        <v>0.92301968164992343</v>
      </c>
      <c r="BM99" s="3">
        <f>V99/V$54</f>
        <v>0.83580009829902158</v>
      </c>
      <c r="BN99" s="3">
        <f>W99/W$54</f>
        <v>0.67023249136290464</v>
      </c>
      <c r="BO99" s="3">
        <f>X99/X$54</f>
        <v>0.90163977114627747</v>
      </c>
      <c r="BP99" s="3">
        <f>Y99/Y$54</f>
        <v>0.94820021718375336</v>
      </c>
      <c r="BQ99" s="3">
        <f>Z99/Z$54</f>
        <v>0.97563730025322615</v>
      </c>
      <c r="BR99" s="3">
        <f>AA99/AA$54</f>
        <v>0.99078597140264268</v>
      </c>
      <c r="BS99" s="3">
        <f>AB99/AB$54</f>
        <v>0.9119059089323388</v>
      </c>
      <c r="BT99" s="3">
        <f>AC99/AC$54</f>
        <v>0.95752242268933763</v>
      </c>
      <c r="BU99" s="3">
        <f>AD99/AD$54</f>
        <v>1.0148454831247404</v>
      </c>
      <c r="BV99" s="3">
        <f>AE99/AE$54</f>
        <v>1.0204875904510717</v>
      </c>
      <c r="BW99" s="3">
        <f>AF99/AF$54</f>
        <v>0.97424843964350294</v>
      </c>
      <c r="BX99" s="3">
        <f>AG99/AG$54</f>
        <v>0.86601510307532559</v>
      </c>
      <c r="BY99" s="3">
        <f>AH99/AH$54</f>
        <v>0.97353442267482393</v>
      </c>
      <c r="BZ99" s="3">
        <f>AI99/AI$54</f>
        <v>0.94925013785004442</v>
      </c>
      <c r="CA99" s="3">
        <f>AJ99/AJ$54</f>
        <v>0.99771482889733842</v>
      </c>
      <c r="CB99" s="3">
        <f>AK99/AK$54</f>
        <v>1.1163864420667811</v>
      </c>
      <c r="CC99" s="3">
        <f>AL99/AL$54</f>
        <v>1.0129820877967275</v>
      </c>
      <c r="CD99" s="3">
        <f>AM99/AM$54</f>
        <v>1.22666249185053</v>
      </c>
      <c r="CE99" s="3">
        <f>AN99/AN$54</f>
        <v>1.1281916226944324</v>
      </c>
      <c r="CF99" s="3">
        <f>AO99/AO$54</f>
        <v>0.96237331982740215</v>
      </c>
      <c r="CG99" s="3">
        <f>AP99/AP$54</f>
        <v>1.073285977705138</v>
      </c>
      <c r="CH99" s="3">
        <f>AVERAGE(AU99:CG99)</f>
        <v>0.96906876202281433</v>
      </c>
      <c r="CI99" s="3">
        <f>STDEV(AU99:CG99)/SQRT(39)</f>
        <v>2.412868188000352E-2</v>
      </c>
    </row>
    <row r="100" spans="3:87" x14ac:dyDescent="0.3">
      <c r="C100" s="3">
        <v>293</v>
      </c>
      <c r="D100" s="3">
        <v>239.16499999999999</v>
      </c>
      <c r="E100" s="3">
        <v>154.84299999999999</v>
      </c>
      <c r="F100" s="3">
        <v>674.90700000000004</v>
      </c>
      <c r="G100" s="3">
        <v>629.50199999999995</v>
      </c>
      <c r="H100" s="3">
        <v>612.553</v>
      </c>
      <c r="I100" s="3">
        <v>662.41899999999998</v>
      </c>
      <c r="J100" s="3">
        <v>850.71199999999999</v>
      </c>
      <c r="K100" s="3">
        <v>635.04899999999998</v>
      </c>
      <c r="L100" s="3">
        <v>906.02499999999998</v>
      </c>
      <c r="M100" s="3">
        <v>586.39</v>
      </c>
      <c r="N100" s="3">
        <v>621.99599999999998</v>
      </c>
      <c r="O100" s="3">
        <v>648.26800000000003</v>
      </c>
      <c r="P100" s="3">
        <v>758.827</v>
      </c>
      <c r="Q100" s="3">
        <v>693.7</v>
      </c>
      <c r="R100" s="3">
        <v>678.41200000000003</v>
      </c>
      <c r="S100" s="3">
        <v>292.59500000000003</v>
      </c>
      <c r="T100" s="3">
        <v>216.494</v>
      </c>
      <c r="U100" s="3">
        <v>341.548</v>
      </c>
      <c r="V100" s="3">
        <v>160.18899999999999</v>
      </c>
      <c r="W100" s="3">
        <v>217.602</v>
      </c>
      <c r="X100" s="3">
        <v>473.95400000000001</v>
      </c>
      <c r="Y100" s="3">
        <v>527.39300000000003</v>
      </c>
      <c r="Z100" s="3">
        <v>222.81800000000001</v>
      </c>
      <c r="AA100" s="3">
        <v>226.28100000000001</v>
      </c>
      <c r="AB100" s="3">
        <v>219.23599999999999</v>
      </c>
      <c r="AC100" s="3">
        <v>222.005</v>
      </c>
      <c r="AD100" s="3">
        <v>414.74599999999998</v>
      </c>
      <c r="AE100" s="3">
        <v>299.81200000000001</v>
      </c>
      <c r="AF100" s="3">
        <v>215.37799999999999</v>
      </c>
      <c r="AG100" s="3">
        <v>232.75899999999999</v>
      </c>
      <c r="AH100" s="3">
        <v>245.78100000000001</v>
      </c>
      <c r="AI100" s="3">
        <v>227.44900000000001</v>
      </c>
      <c r="AJ100" s="3">
        <v>268.20299999999997</v>
      </c>
      <c r="AK100" s="3">
        <v>285.40199999999999</v>
      </c>
      <c r="AL100" s="3">
        <v>185.41399999999999</v>
      </c>
      <c r="AM100" s="3">
        <v>288.358</v>
      </c>
      <c r="AN100" s="3">
        <v>357.32100000000003</v>
      </c>
      <c r="AO100" s="6">
        <v>762.40499999999997</v>
      </c>
      <c r="AP100" s="6">
        <v>622.50800000000004</v>
      </c>
      <c r="AT100" s="3">
        <v>293</v>
      </c>
      <c r="AU100" s="3">
        <f>D100/D$54</f>
        <v>1.3104357069279153</v>
      </c>
      <c r="AV100" s="3">
        <f>E100/E$54</f>
        <v>1.0746866367762802</v>
      </c>
      <c r="AW100" s="3">
        <f>F100/F$54</f>
        <v>0.93166310285183429</v>
      </c>
      <c r="AX100" s="3">
        <f>G100/G$54</f>
        <v>1.0499662243868266</v>
      </c>
      <c r="AY100" s="3">
        <f>H100/H$54</f>
        <v>1.2272291063539924</v>
      </c>
      <c r="AZ100" s="3">
        <f>I100/I$54</f>
        <v>0.99992150599799834</v>
      </c>
      <c r="BA100" s="3">
        <f>J100/J$54</f>
        <v>1.0850323260331385</v>
      </c>
      <c r="BB100" s="3">
        <f>K100/K$54</f>
        <v>0.94247628037025333</v>
      </c>
      <c r="BC100" s="3">
        <f>L100/L$54</f>
        <v>0.42147892221602479</v>
      </c>
      <c r="BD100" s="3">
        <f>M100/M$54</f>
        <v>0.84445807735621359</v>
      </c>
      <c r="BE100" s="3">
        <f>N100/N$54</f>
        <v>0.95541031450405134</v>
      </c>
      <c r="BF100" s="3">
        <f>O100/O$54</f>
        <v>0.92528157324187121</v>
      </c>
      <c r="BG100" s="3">
        <f>P100/P$54</f>
        <v>0.75362996774244806</v>
      </c>
      <c r="BH100" s="3">
        <f>Q100/Q$54</f>
        <v>0.93672735522046247</v>
      </c>
      <c r="BI100" s="3">
        <f>R100/R$54</f>
        <v>0.91577181162755861</v>
      </c>
      <c r="BJ100" s="3">
        <f>S100/S$54</f>
        <v>1.0318700230640647</v>
      </c>
      <c r="BK100" s="3">
        <f>T100/T$54</f>
        <v>0.85376039625044864</v>
      </c>
      <c r="BL100" s="3">
        <f>U100/U$54</f>
        <v>0.92758771465273981</v>
      </c>
      <c r="BM100" s="3">
        <f>V100/V$54</f>
        <v>0.81167123537548702</v>
      </c>
      <c r="BN100" s="3">
        <f>W100/W$54</f>
        <v>0.66470352845583092</v>
      </c>
      <c r="BO100" s="3">
        <f>X100/X$54</f>
        <v>0.88155183060658149</v>
      </c>
      <c r="BP100" s="3">
        <f>Y100/Y$54</f>
        <v>0.96091603442872653</v>
      </c>
      <c r="BQ100" s="3">
        <f>Z100/Z$54</f>
        <v>0.96781031060379008</v>
      </c>
      <c r="BR100" s="3">
        <f>AA100/AA$54</f>
        <v>0.98254458295882352</v>
      </c>
      <c r="BS100" s="3">
        <f>AB100/AB$54</f>
        <v>0.91049387843247997</v>
      </c>
      <c r="BT100" s="3">
        <f>AC100/AC$54</f>
        <v>0.96099404370260066</v>
      </c>
      <c r="BU100" s="3">
        <f>AD100/AD$54</f>
        <v>0.98403464025149767</v>
      </c>
      <c r="BV100" s="3">
        <f>AE100/AE$54</f>
        <v>1.0137688510177858</v>
      </c>
      <c r="BW100" s="3">
        <f>AF100/AF$54</f>
        <v>0.9783594225545329</v>
      </c>
      <c r="BX100" s="3">
        <f>AG100/AG$54</f>
        <v>0.86628307286917483</v>
      </c>
      <c r="BY100" s="3">
        <f>AH100/AH$54</f>
        <v>0.95168047703864334</v>
      </c>
      <c r="BZ100" s="3">
        <f>AI100/AI$54</f>
        <v>0.957369610694638</v>
      </c>
      <c r="CA100" s="3">
        <f>AJ100/AJ$54</f>
        <v>1.0197832699619771</v>
      </c>
      <c r="CB100" s="3">
        <f>AK100/AK$54</f>
        <v>1.1243204487795653</v>
      </c>
      <c r="CC100" s="3">
        <f>AL100/AL$54</f>
        <v>1.0190774033625913</v>
      </c>
      <c r="CD100" s="3">
        <f>AM100/AM$54</f>
        <v>1.2368235940019903</v>
      </c>
      <c r="CE100" s="3">
        <f>AN100/AN$54</f>
        <v>1.1337728970272338</v>
      </c>
      <c r="CF100" s="3">
        <f>AO100/AO$54</f>
        <v>0.94641447319420235</v>
      </c>
      <c r="CG100" s="3">
        <f>AP100/AP$54</f>
        <v>1.086993266839885</v>
      </c>
      <c r="CH100" s="3">
        <f>AVERAGE(AU100:CG100)</f>
        <v>0.9653013825059531</v>
      </c>
      <c r="CI100" s="3">
        <f>STDEV(AU100:CG100)/SQRT(39)</f>
        <v>2.4480052682416056E-2</v>
      </c>
    </row>
    <row r="101" spans="3:87" x14ac:dyDescent="0.3">
      <c r="C101" s="3">
        <v>298.05</v>
      </c>
      <c r="D101" s="3">
        <v>240.52600000000001</v>
      </c>
      <c r="E101" s="3">
        <v>153.82300000000001</v>
      </c>
      <c r="F101" s="3">
        <v>667.94799999999998</v>
      </c>
      <c r="G101" s="3">
        <v>631.9</v>
      </c>
      <c r="H101" s="3">
        <v>593.43399999999997</v>
      </c>
      <c r="I101" s="3">
        <v>655.51400000000001</v>
      </c>
      <c r="J101" s="3">
        <v>817.01900000000001</v>
      </c>
      <c r="K101" s="3">
        <v>621.58799999999997</v>
      </c>
      <c r="L101" s="3">
        <v>907.48199999999997</v>
      </c>
      <c r="M101" s="3">
        <v>584.48699999999997</v>
      </c>
      <c r="N101" s="3">
        <v>615.30600000000004</v>
      </c>
      <c r="O101" s="3">
        <v>639.40200000000004</v>
      </c>
      <c r="P101" s="3">
        <v>766.10400000000004</v>
      </c>
      <c r="Q101" s="3">
        <v>678.00400000000002</v>
      </c>
      <c r="R101" s="3">
        <v>680.77300000000002</v>
      </c>
      <c r="S101" s="3">
        <v>293.09100000000001</v>
      </c>
      <c r="T101" s="3">
        <v>217.631</v>
      </c>
      <c r="U101" s="3">
        <v>340.03</v>
      </c>
      <c r="V101" s="3">
        <v>159.69900000000001</v>
      </c>
      <c r="W101" s="3">
        <v>216.63300000000001</v>
      </c>
      <c r="X101" s="3">
        <v>480.42399999999998</v>
      </c>
      <c r="Y101" s="3">
        <v>528.59400000000005</v>
      </c>
      <c r="Z101" s="3">
        <v>224.47900000000001</v>
      </c>
      <c r="AA101" s="3">
        <v>228.786</v>
      </c>
      <c r="AB101" s="3">
        <v>217.41200000000001</v>
      </c>
      <c r="AC101" s="3">
        <v>221.70599999999999</v>
      </c>
      <c r="AD101" s="3">
        <v>419.40499999999997</v>
      </c>
      <c r="AE101" s="3">
        <v>298.93900000000002</v>
      </c>
      <c r="AF101" s="3">
        <v>217.52</v>
      </c>
      <c r="AG101" s="3">
        <v>232.8</v>
      </c>
      <c r="AH101" s="3">
        <v>246.93199999999999</v>
      </c>
      <c r="AI101" s="3">
        <v>222.54599999999999</v>
      </c>
      <c r="AJ101" s="3">
        <v>264.351</v>
      </c>
      <c r="AK101" s="3">
        <v>285.48700000000002</v>
      </c>
      <c r="AL101" s="3">
        <v>184.05199999999999</v>
      </c>
      <c r="AM101" s="3">
        <v>289.28899999999999</v>
      </c>
      <c r="AN101" s="3">
        <v>355.78800000000001</v>
      </c>
      <c r="AO101" s="6">
        <v>756.45600000000002</v>
      </c>
      <c r="AP101" s="6">
        <v>622.53700000000003</v>
      </c>
      <c r="AT101" s="3">
        <v>298.05</v>
      </c>
      <c r="AU101" s="3">
        <f>D101/D$54</f>
        <v>1.3178929142832094</v>
      </c>
      <c r="AV101" s="3">
        <f>E101/E$54</f>
        <v>1.0676073347121779</v>
      </c>
      <c r="AW101" s="3">
        <f>F101/F$54</f>
        <v>0.92205667776994005</v>
      </c>
      <c r="AX101" s="3">
        <f>G101/G$54</f>
        <v>1.0539659241591541</v>
      </c>
      <c r="AY101" s="3">
        <f>H101/H$54</f>
        <v>1.1889248399731536</v>
      </c>
      <c r="AZ101" s="3">
        <f>I101/I$54</f>
        <v>0.98949840823220947</v>
      </c>
      <c r="BA101" s="3">
        <f>J101/J$54</f>
        <v>1.0420589176869126</v>
      </c>
      <c r="BB101" s="3">
        <f>K101/K$54</f>
        <v>0.92249880900967485</v>
      </c>
      <c r="BC101" s="3">
        <f>L101/L$54</f>
        <v>0.42215671233182595</v>
      </c>
      <c r="BD101" s="3">
        <f>M101/M$54</f>
        <v>0.84171757407135384</v>
      </c>
      <c r="BE101" s="3">
        <f>N101/N$54</f>
        <v>0.94513421143581289</v>
      </c>
      <c r="BF101" s="3">
        <f>O101/O$54</f>
        <v>0.9126270130470715</v>
      </c>
      <c r="BG101" s="3">
        <f>P101/P$54</f>
        <v>0.76085712923678317</v>
      </c>
      <c r="BH101" s="3">
        <f>Q101/Q$54</f>
        <v>0.91553249783608825</v>
      </c>
      <c r="BI101" s="3">
        <f>R101/R$54</f>
        <v>0.91895886794031933</v>
      </c>
      <c r="BJ101" s="3">
        <f>S101/S$54</f>
        <v>1.0336192242856841</v>
      </c>
      <c r="BK101" s="3">
        <f>T101/T$54</f>
        <v>0.8582442413941328</v>
      </c>
      <c r="BL101" s="3">
        <f>U101/U$54</f>
        <v>0.92346507844686865</v>
      </c>
      <c r="BM101" s="3">
        <f>V101/V$54</f>
        <v>0.80918842503686217</v>
      </c>
      <c r="BN101" s="3">
        <f>W101/W$54</f>
        <v>0.661743547761381</v>
      </c>
      <c r="BO101" s="3">
        <f>X101/X$54</f>
        <v>0.89358599498545488</v>
      </c>
      <c r="BP101" s="3">
        <f>Y101/Y$54</f>
        <v>0.96310427006581101</v>
      </c>
      <c r="BQ101" s="3">
        <f>Z101/Z$54</f>
        <v>0.97502486654591736</v>
      </c>
      <c r="BR101" s="3">
        <f>AA101/AA$54</f>
        <v>0.99342165253298953</v>
      </c>
      <c r="BS101" s="3">
        <f>AB101/AB$54</f>
        <v>0.90291875010382572</v>
      </c>
      <c r="BT101" s="3">
        <f>AC101/AC$54</f>
        <v>0.95969976105551125</v>
      </c>
      <c r="BU101" s="3">
        <f>AD101/AD$54</f>
        <v>0.99508867667121403</v>
      </c>
      <c r="BV101" s="3">
        <f>AE101/AE$54</f>
        <v>1.0108169337931967</v>
      </c>
      <c r="BW101" s="3">
        <f>AF101/AF$54</f>
        <v>0.9880895058643967</v>
      </c>
      <c r="BX101" s="3">
        <f>AG101/AG$54</f>
        <v>0.8664356667795613</v>
      </c>
      <c r="BY101" s="3">
        <f>AH101/AH$54</f>
        <v>0.95613722605126616</v>
      </c>
      <c r="BZ101" s="3">
        <f>AI101/AI$54</f>
        <v>0.93673209106942168</v>
      </c>
      <c r="CA101" s="3">
        <f>AJ101/AJ$54</f>
        <v>1.0051368821292777</v>
      </c>
      <c r="CB101" s="3">
        <f>AK101/AK$54</f>
        <v>1.1246553001055768</v>
      </c>
      <c r="CC101" s="3">
        <f>AL101/AL$54</f>
        <v>1.0115915424061381</v>
      </c>
      <c r="CD101" s="3">
        <f>AM101/AM$54</f>
        <v>1.2408168342312047</v>
      </c>
      <c r="CE101" s="3">
        <f>AN101/AN$54</f>
        <v>1.1289087164972824</v>
      </c>
      <c r="CF101" s="3">
        <f>AO101/AO$54</f>
        <v>0.93902965842904174</v>
      </c>
      <c r="CG101" s="3">
        <f>AP101/AP$54</f>
        <v>1.0870439052328669</v>
      </c>
      <c r="CH101" s="3">
        <f>AVERAGE(AU101:CG101)</f>
        <v>0.96117914315898922</v>
      </c>
      <c r="CI101" s="3">
        <f>STDEV(AU101:CG101)/SQRT(39)</f>
        <v>2.4199360551488133E-2</v>
      </c>
    </row>
    <row r="102" spans="3:87" x14ac:dyDescent="0.3">
      <c r="C102" s="3">
        <v>303.10000000000002</v>
      </c>
      <c r="D102" s="3">
        <v>230.24799999999999</v>
      </c>
      <c r="E102" s="3">
        <v>147.416</v>
      </c>
      <c r="F102" s="3">
        <v>698.20600000000002</v>
      </c>
      <c r="G102" s="3">
        <v>607.995</v>
      </c>
      <c r="H102" s="3">
        <v>580.65200000000004</v>
      </c>
      <c r="I102" s="3">
        <v>672.76599999999996</v>
      </c>
      <c r="J102" s="3">
        <v>832.303</v>
      </c>
      <c r="K102" s="3">
        <v>610.47900000000004</v>
      </c>
      <c r="L102" s="3">
        <v>906.41399999999999</v>
      </c>
      <c r="M102" s="3">
        <v>563.65300000000002</v>
      </c>
      <c r="N102" s="3">
        <v>619.92899999999997</v>
      </c>
      <c r="O102" s="3">
        <v>640.70799999999997</v>
      </c>
      <c r="P102" s="3">
        <v>745.33799999999997</v>
      </c>
      <c r="Q102" s="3">
        <v>685.87</v>
      </c>
      <c r="R102" s="3">
        <v>674.18100000000004</v>
      </c>
      <c r="S102" s="3">
        <v>291.89400000000001</v>
      </c>
      <c r="T102" s="3">
        <v>219.494</v>
      </c>
      <c r="U102" s="3">
        <v>333.923</v>
      </c>
      <c r="V102" s="3">
        <v>163.89500000000001</v>
      </c>
      <c r="W102" s="3">
        <v>217.42599999999999</v>
      </c>
      <c r="X102" s="3">
        <v>469.76600000000002</v>
      </c>
      <c r="Y102" s="3">
        <v>527.26199999999994</v>
      </c>
      <c r="Z102" s="3">
        <v>226.21799999999999</v>
      </c>
      <c r="AA102" s="3">
        <v>227.923</v>
      </c>
      <c r="AB102" s="3">
        <v>216.72499999999999</v>
      </c>
      <c r="AC102" s="3">
        <v>221.583</v>
      </c>
      <c r="AD102" s="3">
        <v>451.15499999999997</v>
      </c>
      <c r="AE102" s="3">
        <v>297.93900000000002</v>
      </c>
      <c r="AF102" s="3">
        <v>221.17599999999999</v>
      </c>
      <c r="AG102" s="3">
        <v>233.82</v>
      </c>
      <c r="AH102" s="3">
        <v>246.85599999999999</v>
      </c>
      <c r="AI102" s="3">
        <v>227.57300000000001</v>
      </c>
      <c r="AJ102" s="3">
        <v>262.58100000000002</v>
      </c>
      <c r="AK102" s="3">
        <v>285.65199999999999</v>
      </c>
      <c r="AL102" s="3">
        <v>183.91399999999999</v>
      </c>
      <c r="AM102" s="3">
        <v>289.56700000000001</v>
      </c>
      <c r="AN102" s="3">
        <v>357.584</v>
      </c>
      <c r="AO102" s="6">
        <v>758.13699999999994</v>
      </c>
      <c r="AP102" s="6">
        <v>639.77800000000002</v>
      </c>
      <c r="AT102" s="3">
        <v>303.10000000000002</v>
      </c>
      <c r="AU102" s="3">
        <f>D102/D$54</f>
        <v>1.2615775746816578</v>
      </c>
      <c r="AV102" s="3">
        <f>E102/E$54</f>
        <v>1.0231396010605072</v>
      </c>
      <c r="AW102" s="3">
        <f>F102/F$54</f>
        <v>0.96382578398174523</v>
      </c>
      <c r="AX102" s="3">
        <f>G102/G$54</f>
        <v>1.0140940212994856</v>
      </c>
      <c r="AY102" s="3">
        <f>H102/H$54</f>
        <v>1.1633165376100656</v>
      </c>
      <c r="AZ102" s="3">
        <f>I102/I$54</f>
        <v>1.0155403028962777</v>
      </c>
      <c r="BA102" s="3">
        <f>J102/J$54</f>
        <v>1.0615527464692625</v>
      </c>
      <c r="BB102" s="3">
        <f>K102/K$54</f>
        <v>0.90601194106935357</v>
      </c>
      <c r="BC102" s="3">
        <f>L102/L$54</f>
        <v>0.42165988333822568</v>
      </c>
      <c r="BD102" s="3">
        <f>M102/M$54</f>
        <v>0.81171460747294777</v>
      </c>
      <c r="BE102" s="3">
        <f>N102/N$54</f>
        <v>0.95223532122422339</v>
      </c>
      <c r="BF102" s="3">
        <f>O102/O$54</f>
        <v>0.91449108428713544</v>
      </c>
      <c r="BG102" s="3">
        <f>P102/P$54</f>
        <v>0.74023335081279495</v>
      </c>
      <c r="BH102" s="3">
        <f>Q102/Q$54</f>
        <v>0.92615423255738583</v>
      </c>
      <c r="BI102" s="3">
        <f>R102/R$54</f>
        <v>0.91006048792603766</v>
      </c>
      <c r="BJ102" s="3">
        <f>S102/S$54</f>
        <v>1.0293978656923803</v>
      </c>
      <c r="BK102" s="3">
        <f>T102/T$54</f>
        <v>0.86559112222322998</v>
      </c>
      <c r="BL102" s="3">
        <f>U102/U$54</f>
        <v>0.90687947942891434</v>
      </c>
      <c r="BM102" s="3">
        <f>V102/V$54</f>
        <v>0.83044938867129114</v>
      </c>
      <c r="BN102" s="3">
        <f>W102/W$54</f>
        <v>0.66416590554331978</v>
      </c>
      <c r="BO102" s="3">
        <f>X102/X$54</f>
        <v>0.87376217366396602</v>
      </c>
      <c r="BP102" s="3">
        <f>Y102/Y$54</f>
        <v>0.96067735094125084</v>
      </c>
      <c r="BQ102" s="3">
        <f>Z102/Z$54</f>
        <v>0.98257821560272585</v>
      </c>
      <c r="BR102" s="3">
        <f>AA102/AA$54</f>
        <v>0.98967438265574192</v>
      </c>
      <c r="BS102" s="3">
        <f>AB102/AB$54</f>
        <v>0.9000656178879346</v>
      </c>
      <c r="BT102" s="3">
        <f>AC102/AC$54</f>
        <v>0.95916733040135749</v>
      </c>
      <c r="BU102" s="3">
        <f>AD102/AD$54</f>
        <v>1.0704193605789192</v>
      </c>
      <c r="BV102" s="3">
        <f>AE102/AE$54</f>
        <v>1.0074355853114223</v>
      </c>
      <c r="BW102" s="3">
        <f>AF102/AF$54</f>
        <v>1.0046969683204476</v>
      </c>
      <c r="BX102" s="3">
        <f>AG102/AG$54</f>
        <v>0.87023190552576035</v>
      </c>
      <c r="BY102" s="3">
        <f>AH102/AH$54</f>
        <v>0.95584294896615818</v>
      </c>
      <c r="BZ102" s="3">
        <f>AI102/AI$54</f>
        <v>0.9578915467406357</v>
      </c>
      <c r="CA102" s="3">
        <f>AJ102/AJ$54</f>
        <v>0.99840684410646396</v>
      </c>
      <c r="CB102" s="3">
        <f>AK102/AK$54</f>
        <v>1.1253053056207749</v>
      </c>
      <c r="CC102" s="3">
        <f>AL102/AL$54</f>
        <v>1.0108330631021802</v>
      </c>
      <c r="CD102" s="3">
        <f>AM102/AM$54</f>
        <v>1.2420092303469101</v>
      </c>
      <c r="CE102" s="3">
        <f>AN102/AN$54</f>
        <v>1.1346073911429397</v>
      </c>
      <c r="CF102" s="3">
        <f>AO102/AO$54</f>
        <v>0.94111637445194218</v>
      </c>
      <c r="CG102" s="3">
        <f>AP102/AP$54</f>
        <v>1.1171493029363284</v>
      </c>
      <c r="CH102" s="3">
        <f>AVERAGE(AU102:CG102)</f>
        <v>0.96112723427051572</v>
      </c>
      <c r="CI102" s="3">
        <f>STDEV(AU102:CG102)/SQRT(39)</f>
        <v>2.3886698494030956E-2</v>
      </c>
    </row>
    <row r="103" spans="3:87" x14ac:dyDescent="0.3">
      <c r="C103" s="8" t="s">
        <v>110</v>
      </c>
      <c r="N103" s="8" t="s">
        <v>110</v>
      </c>
      <c r="R103" s="8" t="s">
        <v>110</v>
      </c>
      <c r="Z103" s="8" t="s">
        <v>110</v>
      </c>
      <c r="AO103" s="8" t="s">
        <v>110</v>
      </c>
      <c r="AT103" s="8" t="s">
        <v>110</v>
      </c>
    </row>
    <row r="104" spans="3:87" x14ac:dyDescent="0.3">
      <c r="C104" s="86" t="s">
        <v>205</v>
      </c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T104" s="86" t="s">
        <v>204</v>
      </c>
      <c r="AU104" s="86"/>
      <c r="AV104" s="86"/>
      <c r="AW104" s="86"/>
      <c r="AX104" s="86"/>
      <c r="AY104" s="86"/>
      <c r="AZ104" s="86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  <c r="BK104" s="86"/>
      <c r="BL104" s="86"/>
      <c r="BM104" s="86"/>
      <c r="BN104" s="86"/>
      <c r="BO104" s="86"/>
      <c r="BP104" s="86"/>
      <c r="BQ104" s="86"/>
      <c r="BR104" s="86"/>
      <c r="BS104" s="86"/>
      <c r="BT104" s="86"/>
      <c r="BU104" s="86"/>
      <c r="BV104" s="86"/>
      <c r="BW104" s="86"/>
      <c r="BX104" s="86"/>
      <c r="BY104" s="86"/>
      <c r="BZ104" s="86"/>
      <c r="CA104" s="86"/>
      <c r="CB104" s="86"/>
      <c r="CC104" s="86"/>
      <c r="CD104" s="86"/>
    </row>
    <row r="105" spans="3:87" x14ac:dyDescent="0.3">
      <c r="C105" s="3" t="s">
        <v>199</v>
      </c>
      <c r="D105" s="3" t="s">
        <v>3</v>
      </c>
      <c r="E105" s="3" t="s">
        <v>4</v>
      </c>
      <c r="F105" s="3" t="s">
        <v>128</v>
      </c>
      <c r="G105" s="3" t="s">
        <v>65</v>
      </c>
      <c r="H105" s="3" t="s">
        <v>7</v>
      </c>
      <c r="I105" s="3" t="s">
        <v>8</v>
      </c>
      <c r="J105" s="3" t="s">
        <v>9</v>
      </c>
      <c r="K105" s="3" t="s">
        <v>10</v>
      </c>
      <c r="L105" s="3" t="s">
        <v>11</v>
      </c>
      <c r="M105" s="3" t="s">
        <v>12</v>
      </c>
      <c r="N105" s="3" t="s">
        <v>50</v>
      </c>
      <c r="O105" s="3" t="s">
        <v>66</v>
      </c>
      <c r="P105" s="3" t="s">
        <v>67</v>
      </c>
      <c r="Q105" s="3" t="s">
        <v>68</v>
      </c>
      <c r="R105" s="3" t="s">
        <v>69</v>
      </c>
      <c r="S105" s="3" t="s">
        <v>70</v>
      </c>
      <c r="T105" s="3" t="s">
        <v>71</v>
      </c>
      <c r="U105" s="3" t="s">
        <v>72</v>
      </c>
      <c r="V105" s="3" t="s">
        <v>73</v>
      </c>
      <c r="W105" s="3" t="s">
        <v>74</v>
      </c>
      <c r="X105" s="3" t="s">
        <v>75</v>
      </c>
      <c r="Y105" s="3" t="s">
        <v>76</v>
      </c>
      <c r="Z105" s="3" t="s">
        <v>77</v>
      </c>
      <c r="AA105" s="3" t="s">
        <v>78</v>
      </c>
      <c r="AB105" s="3" t="s">
        <v>79</v>
      </c>
      <c r="AC105" s="3" t="s">
        <v>80</v>
      </c>
      <c r="AD105" s="3" t="s">
        <v>81</v>
      </c>
      <c r="AE105" s="3" t="s">
        <v>82</v>
      </c>
      <c r="AF105" s="3" t="s">
        <v>83</v>
      </c>
      <c r="AG105" s="3" t="s">
        <v>84</v>
      </c>
      <c r="AH105" s="3" t="s">
        <v>85</v>
      </c>
      <c r="AI105" s="3" t="s">
        <v>86</v>
      </c>
      <c r="AJ105" s="3" t="s">
        <v>87</v>
      </c>
      <c r="AK105" s="3" t="s">
        <v>91</v>
      </c>
      <c r="AT105" s="3" t="s">
        <v>199</v>
      </c>
      <c r="AU105" s="3" t="s">
        <v>3</v>
      </c>
      <c r="AV105" s="3" t="s">
        <v>4</v>
      </c>
      <c r="AW105" s="3" t="s">
        <v>128</v>
      </c>
      <c r="AX105" s="3" t="s">
        <v>65</v>
      </c>
      <c r="AY105" s="3" t="s">
        <v>7</v>
      </c>
      <c r="AZ105" s="3" t="s">
        <v>8</v>
      </c>
      <c r="BA105" s="3" t="s">
        <v>9</v>
      </c>
      <c r="BB105" s="3" t="s">
        <v>10</v>
      </c>
      <c r="BC105" s="3" t="s">
        <v>11</v>
      </c>
      <c r="BD105" s="3" t="s">
        <v>12</v>
      </c>
      <c r="BE105" s="3" t="s">
        <v>50</v>
      </c>
      <c r="BF105" s="3" t="s">
        <v>66</v>
      </c>
      <c r="BG105" s="3" t="s">
        <v>67</v>
      </c>
      <c r="BH105" s="3" t="s">
        <v>68</v>
      </c>
      <c r="BI105" s="3" t="s">
        <v>69</v>
      </c>
      <c r="BJ105" s="3" t="s">
        <v>70</v>
      </c>
      <c r="BK105" s="3" t="s">
        <v>71</v>
      </c>
      <c r="BL105" s="3" t="s">
        <v>72</v>
      </c>
      <c r="BM105" s="3" t="s">
        <v>73</v>
      </c>
      <c r="BN105" s="3" t="s">
        <v>74</v>
      </c>
      <c r="BO105" s="3" t="s">
        <v>75</v>
      </c>
      <c r="BP105" s="3" t="s">
        <v>76</v>
      </c>
      <c r="BQ105" s="3" t="s">
        <v>77</v>
      </c>
      <c r="BR105" s="3" t="s">
        <v>78</v>
      </c>
      <c r="BS105" s="3" t="s">
        <v>79</v>
      </c>
      <c r="BT105" s="3" t="s">
        <v>80</v>
      </c>
      <c r="BU105" s="3" t="s">
        <v>81</v>
      </c>
      <c r="BV105" s="3" t="s">
        <v>82</v>
      </c>
      <c r="BW105" s="3" t="s">
        <v>83</v>
      </c>
      <c r="BX105" s="3" t="s">
        <v>84</v>
      </c>
      <c r="BY105" s="3" t="s">
        <v>85</v>
      </c>
      <c r="BZ105" s="3" t="s">
        <v>86</v>
      </c>
      <c r="CA105" s="3" t="s">
        <v>87</v>
      </c>
      <c r="CB105" s="3" t="s">
        <v>91</v>
      </c>
      <c r="CC105" s="3" t="s">
        <v>1</v>
      </c>
      <c r="CD105" s="3" t="s">
        <v>2</v>
      </c>
    </row>
    <row r="106" spans="3:87" x14ac:dyDescent="0.3">
      <c r="C106" s="7">
        <v>0</v>
      </c>
      <c r="D106" s="6">
        <v>547.40499999999997</v>
      </c>
      <c r="E106" s="6">
        <v>363.86399999999998</v>
      </c>
      <c r="F106" s="6">
        <v>329.03</v>
      </c>
      <c r="G106" s="6">
        <v>302.60399999999998</v>
      </c>
      <c r="H106" s="6">
        <v>264.22899999999998</v>
      </c>
      <c r="I106" s="6">
        <v>538.93899999999996</v>
      </c>
      <c r="J106" s="6">
        <v>538.65099999999995</v>
      </c>
      <c r="K106" s="6">
        <v>422.45100000000002</v>
      </c>
      <c r="L106" s="6">
        <v>448.61799999999999</v>
      </c>
      <c r="M106" s="6">
        <v>343.226</v>
      </c>
      <c r="N106" s="6">
        <v>416.82499999999999</v>
      </c>
      <c r="O106" s="6">
        <v>753.34799999999996</v>
      </c>
      <c r="P106" s="6">
        <v>733.93399999999997</v>
      </c>
      <c r="Q106" s="6">
        <v>295.68900000000002</v>
      </c>
      <c r="R106" s="6">
        <v>445.22699999999998</v>
      </c>
      <c r="S106" s="6">
        <v>422.53399999999999</v>
      </c>
      <c r="T106" s="6">
        <v>374.971</v>
      </c>
      <c r="U106" s="6">
        <v>458.03899999999999</v>
      </c>
      <c r="V106" s="6">
        <v>171.70500000000001</v>
      </c>
      <c r="W106" s="6">
        <v>366.04500000000002</v>
      </c>
      <c r="X106" s="6">
        <v>175.38499999999999</v>
      </c>
      <c r="Y106" s="6">
        <v>124.26600000000001</v>
      </c>
      <c r="Z106" s="6">
        <v>240.291</v>
      </c>
      <c r="AA106" s="6">
        <v>184.33199999999999</v>
      </c>
      <c r="AB106" s="6">
        <v>263.589</v>
      </c>
      <c r="AC106" s="6">
        <v>213.88499999999999</v>
      </c>
      <c r="AD106" s="6">
        <v>207.571</v>
      </c>
      <c r="AE106" s="6">
        <v>227.86099999999999</v>
      </c>
      <c r="AF106" s="6">
        <v>219.637</v>
      </c>
      <c r="AG106" s="6">
        <v>635.74300000000005</v>
      </c>
      <c r="AH106" s="6">
        <v>199.482</v>
      </c>
      <c r="AI106" s="6">
        <v>346.98399999999998</v>
      </c>
      <c r="AJ106" s="6">
        <v>803.38499999999999</v>
      </c>
      <c r="AK106" s="6">
        <v>384.096</v>
      </c>
      <c r="AT106" s="7">
        <v>0</v>
      </c>
      <c r="AU106" s="6">
        <f>D106/D$118</f>
        <v>1.0163705838228851</v>
      </c>
      <c r="AV106" s="6">
        <f>E106/E$118</f>
        <v>1.0085984665790741</v>
      </c>
      <c r="AW106" s="6">
        <f>F106/F$118</f>
        <v>0.987956437795947</v>
      </c>
      <c r="AX106" s="6">
        <f>G106/G$118</f>
        <v>1.0157359792693241</v>
      </c>
      <c r="AY106" s="6">
        <f>H106/H$118</f>
        <v>0.98898832582877627</v>
      </c>
      <c r="AZ106" s="6">
        <f>I106/I$118</f>
        <v>1.7498758064463757</v>
      </c>
      <c r="BA106" s="6">
        <f>J106/J$118</f>
        <v>1.6101291628180869</v>
      </c>
      <c r="BB106" s="6">
        <f>K106/K$118</f>
        <v>0.97284021692823175</v>
      </c>
      <c r="BC106" s="6">
        <f>L106/L$118</f>
        <v>0.96058052193872734</v>
      </c>
      <c r="BD106" s="6">
        <f>M106/M$118</f>
        <v>0.95274657250956973</v>
      </c>
      <c r="BE106" s="6">
        <f>N106/N$118</f>
        <v>0.91218153249561218</v>
      </c>
      <c r="BF106" s="6">
        <f>O106/O$118</f>
        <v>1.4564428943725689</v>
      </c>
      <c r="BG106" s="6">
        <f>P106/P$118</f>
        <v>0.98035899860813891</v>
      </c>
      <c r="BH106" s="6">
        <f>Q106/Q$118</f>
        <v>1.0455652874969503</v>
      </c>
      <c r="BI106" s="6">
        <f>R106/R$118</f>
        <v>1.1075298507462685</v>
      </c>
      <c r="BJ106" s="6">
        <f>S106/S$118</f>
        <v>1.0289545202170249</v>
      </c>
      <c r="BK106" s="6">
        <f>T106/T$118</f>
        <v>0.99426991080046245</v>
      </c>
      <c r="BL106" s="6">
        <f>U106/U$118</f>
        <v>0.99247688570803283</v>
      </c>
      <c r="BM106" s="6">
        <f>V106/V$118</f>
        <v>1.2555206200643465</v>
      </c>
      <c r="BN106" s="6">
        <f>W106/W$118</f>
        <v>1.5612257954448521</v>
      </c>
      <c r="BO106" s="6">
        <f>X106/X$118</f>
        <v>1.0764967284958447</v>
      </c>
      <c r="BP106" s="6">
        <f>Y106/Y$118</f>
        <v>1.2417783373804601</v>
      </c>
      <c r="BQ106" s="6">
        <f>Z106/Z$118</f>
        <v>1.1319157555573351</v>
      </c>
      <c r="BR106" s="6">
        <f>AA106/AA$118</f>
        <v>1.00304179612892</v>
      </c>
      <c r="BS106" s="6">
        <f>AB106/AB$118</f>
        <v>1.1531384523851187</v>
      </c>
      <c r="BT106" s="6">
        <f>AC106/AC$118</f>
        <v>1.3411904134843298</v>
      </c>
      <c r="BU106" s="6">
        <f>AD106/AD$118</f>
        <v>1.1000344471236652</v>
      </c>
      <c r="BV106" s="6">
        <f>AE106/AE$118</f>
        <v>1.0022829041708086</v>
      </c>
      <c r="BW106" s="6">
        <f>AF106/AF$118</f>
        <v>1.0544364324189381</v>
      </c>
      <c r="BX106" s="6">
        <f>AG106/AG$118</f>
        <v>1.0415528031717947</v>
      </c>
      <c r="BY106" s="6">
        <f>AH106/AH$118</f>
        <v>0.99359954574207909</v>
      </c>
      <c r="BZ106" s="6">
        <f>AI106/AI$118</f>
        <v>1.0399702680669447</v>
      </c>
      <c r="CA106" s="6">
        <f>AJ106/AJ$118</f>
        <v>1.1101154491878484</v>
      </c>
      <c r="CB106" s="6">
        <f>AK106/AK$118</f>
        <v>1.0778707271283328</v>
      </c>
      <c r="CC106" s="6">
        <f>AVERAGE(AU106:CB106)</f>
        <v>1.1166403655980495</v>
      </c>
      <c r="CD106" s="6">
        <f>STDEV(AU106:CB106)/SQRT(34)</f>
        <v>3.4619963784646726E-2</v>
      </c>
    </row>
    <row r="107" spans="3:87" x14ac:dyDescent="0.3">
      <c r="C107" s="7">
        <v>5.05</v>
      </c>
      <c r="D107" s="6">
        <v>544.26099999999997</v>
      </c>
      <c r="E107" s="6">
        <v>365.78699999999998</v>
      </c>
      <c r="F107" s="6">
        <v>329.55200000000002</v>
      </c>
      <c r="G107" s="6">
        <v>303.92599999999999</v>
      </c>
      <c r="H107" s="6">
        <v>268.51600000000002</v>
      </c>
      <c r="I107" s="6">
        <v>515.11699999999996</v>
      </c>
      <c r="J107" s="6">
        <v>530.48900000000003</v>
      </c>
      <c r="K107" s="6">
        <v>419.25</v>
      </c>
      <c r="L107" s="6">
        <v>445.95299999999997</v>
      </c>
      <c r="M107" s="6">
        <v>337.49799999999999</v>
      </c>
      <c r="N107" s="6">
        <v>416.75700000000001</v>
      </c>
      <c r="O107" s="6">
        <v>726.34299999999996</v>
      </c>
      <c r="P107" s="6">
        <v>711.57600000000002</v>
      </c>
      <c r="Q107" s="6">
        <v>309.96699999999998</v>
      </c>
      <c r="R107" s="6">
        <v>435.25599999999997</v>
      </c>
      <c r="S107" s="6">
        <v>416.84899999999999</v>
      </c>
      <c r="T107" s="6">
        <v>384.02499999999998</v>
      </c>
      <c r="U107" s="6">
        <v>465.69099999999997</v>
      </c>
      <c r="V107" s="6">
        <v>168.61699999999999</v>
      </c>
      <c r="W107" s="6">
        <v>360.13299999999998</v>
      </c>
      <c r="X107" s="6">
        <v>171.46299999999999</v>
      </c>
      <c r="Y107" s="6">
        <v>120.44799999999999</v>
      </c>
      <c r="Z107" s="6">
        <v>233.98699999999999</v>
      </c>
      <c r="AA107" s="6">
        <v>189.398</v>
      </c>
      <c r="AB107" s="6">
        <v>260.524</v>
      </c>
      <c r="AC107" s="6">
        <v>212.08199999999999</v>
      </c>
      <c r="AD107" s="6">
        <v>213.56700000000001</v>
      </c>
      <c r="AE107" s="6">
        <v>225.471</v>
      </c>
      <c r="AF107" s="6">
        <v>220.304</v>
      </c>
      <c r="AG107" s="6">
        <v>630.31799999999998</v>
      </c>
      <c r="AH107" s="6">
        <v>198.977</v>
      </c>
      <c r="AI107" s="6">
        <v>341.54</v>
      </c>
      <c r="AJ107" s="6">
        <v>787.69500000000005</v>
      </c>
      <c r="AK107" s="6">
        <v>380.255</v>
      </c>
      <c r="AT107" s="7">
        <v>5.05</v>
      </c>
      <c r="AU107" s="6">
        <f>D107/D$118</f>
        <v>1.0105330976553506</v>
      </c>
      <c r="AV107" s="6">
        <f>E107/E$118</f>
        <v>1.0139288505995643</v>
      </c>
      <c r="AW107" s="6">
        <f>F107/F$118</f>
        <v>0.98952381238346032</v>
      </c>
      <c r="AX107" s="6">
        <f>G107/G$118</f>
        <v>1.0201734717168598</v>
      </c>
      <c r="AY107" s="6">
        <f>H107/H$118</f>
        <v>1.0050342290143766</v>
      </c>
      <c r="AZ107" s="6">
        <f>I107/I$118</f>
        <v>1.6725283859383673</v>
      </c>
      <c r="BA107" s="6">
        <f>J107/J$118</f>
        <v>1.585731409491868</v>
      </c>
      <c r="BB107" s="6">
        <f>K107/K$118</f>
        <v>0.96546880217388797</v>
      </c>
      <c r="BC107" s="6">
        <f>L107/L$118</f>
        <v>0.95487422595647364</v>
      </c>
      <c r="BD107" s="6">
        <f>M107/M$118</f>
        <v>0.93684645897698526</v>
      </c>
      <c r="BE107" s="6">
        <f>N107/N$118</f>
        <v>0.91203272101787047</v>
      </c>
      <c r="BF107" s="6">
        <f>O107/O$118</f>
        <v>1.4042342997223791</v>
      </c>
      <c r="BG107" s="6">
        <f>P107/P$118</f>
        <v>0.9504940972806617</v>
      </c>
      <c r="BH107" s="6">
        <f>Q107/Q$118</f>
        <v>1.0960527292850499</v>
      </c>
      <c r="BI107" s="6">
        <f>R107/R$118</f>
        <v>1.0827263681592039</v>
      </c>
      <c r="BJ107" s="6">
        <f>S107/S$118</f>
        <v>1.0151104119383212</v>
      </c>
      <c r="BK107" s="6">
        <f>T107/T$118</f>
        <v>1.0182774201075484</v>
      </c>
      <c r="BL107" s="6">
        <f>U107/U$118</f>
        <v>1.0090572055703979</v>
      </c>
      <c r="BM107" s="6">
        <f>V107/V$118</f>
        <v>1.2329409183971922</v>
      </c>
      <c r="BN107" s="6">
        <f>W107/W$118</f>
        <v>1.5360104068924336</v>
      </c>
      <c r="BO107" s="6">
        <f>X107/X$118</f>
        <v>1.0524238592700801</v>
      </c>
      <c r="BP107" s="6">
        <f>Y107/Y$118</f>
        <v>1.2036254259475772</v>
      </c>
      <c r="BQ107" s="6">
        <f>Z107/Z$118</f>
        <v>1.1022201076844083</v>
      </c>
      <c r="BR107" s="6">
        <f>AA107/AA$118</f>
        <v>1.0306084136407416</v>
      </c>
      <c r="BS107" s="6">
        <f>AB107/AB$118</f>
        <v>1.1397298148601827</v>
      </c>
      <c r="BT107" s="6">
        <f>AC107/AC$118</f>
        <v>1.3298844952782272</v>
      </c>
      <c r="BU107" s="6">
        <f>AD107/AD$118</f>
        <v>1.1318105938154166</v>
      </c>
      <c r="BV107" s="6">
        <f>AE107/AE$118</f>
        <v>0.99177010847093805</v>
      </c>
      <c r="BW107" s="6">
        <f>AF107/AF$118</f>
        <v>1.0576385755024051</v>
      </c>
      <c r="BX107" s="6">
        <f>AG107/AG$118</f>
        <v>1.032664897277106</v>
      </c>
      <c r="BY107" s="6">
        <f>AH107/AH$118</f>
        <v>0.99108419212320753</v>
      </c>
      <c r="BZ107" s="6">
        <f>AI107/AI$118</f>
        <v>1.0236536709346378</v>
      </c>
      <c r="CA107" s="6">
        <f>AJ107/AJ$118</f>
        <v>1.088435045150236</v>
      </c>
      <c r="CB107" s="6">
        <f>AK107/AK$118</f>
        <v>1.0670919076069112</v>
      </c>
      <c r="CC107" s="6">
        <f>AVERAGE(AU107:CB107)</f>
        <v>1.1074770714658921</v>
      </c>
      <c r="CD107" s="6">
        <f>STDEV(AU107:CB107)/SQRT(34)</f>
        <v>3.2171967790160717E-2</v>
      </c>
    </row>
    <row r="108" spans="3:87" x14ac:dyDescent="0.3">
      <c r="C108" s="7">
        <v>10.1</v>
      </c>
      <c r="D108" s="6">
        <v>544.65800000000002</v>
      </c>
      <c r="E108" s="6">
        <v>356.72899999999998</v>
      </c>
      <c r="F108" s="6">
        <v>325.64800000000002</v>
      </c>
      <c r="G108" s="6">
        <v>299.90899999999999</v>
      </c>
      <c r="H108" s="6">
        <v>267.298</v>
      </c>
      <c r="I108" s="6">
        <v>499.41699999999997</v>
      </c>
      <c r="J108" s="6">
        <v>548.60400000000004</v>
      </c>
      <c r="K108" s="6">
        <v>418.51600000000002</v>
      </c>
      <c r="L108" s="6">
        <v>455.173</v>
      </c>
      <c r="M108" s="6">
        <v>350.40600000000001</v>
      </c>
      <c r="N108" s="6">
        <v>411.08600000000001</v>
      </c>
      <c r="O108" s="6">
        <v>698.3</v>
      </c>
      <c r="P108" s="6">
        <v>697.00400000000002</v>
      </c>
      <c r="Q108" s="6">
        <v>304.78300000000002</v>
      </c>
      <c r="R108" s="6">
        <v>437.31799999999998</v>
      </c>
      <c r="S108" s="6">
        <v>421.02699999999999</v>
      </c>
      <c r="T108" s="6">
        <v>376.37</v>
      </c>
      <c r="U108" s="6">
        <v>467.26600000000002</v>
      </c>
      <c r="V108" s="6">
        <v>161.989</v>
      </c>
      <c r="W108" s="6">
        <v>352.01400000000001</v>
      </c>
      <c r="X108" s="6">
        <v>180.887</v>
      </c>
      <c r="Y108" s="6">
        <v>118.876</v>
      </c>
      <c r="Z108" s="6">
        <v>235.66499999999999</v>
      </c>
      <c r="AA108" s="6">
        <v>198.61600000000001</v>
      </c>
      <c r="AB108" s="6">
        <v>258.76600000000002</v>
      </c>
      <c r="AC108" s="6">
        <v>203.89099999999999</v>
      </c>
      <c r="AD108" s="6">
        <v>209.95</v>
      </c>
      <c r="AE108" s="6">
        <v>226.13900000000001</v>
      </c>
      <c r="AF108" s="6">
        <v>216.947</v>
      </c>
      <c r="AG108" s="6">
        <v>607.65599999999995</v>
      </c>
      <c r="AH108" s="6">
        <v>198.42699999999999</v>
      </c>
      <c r="AI108" s="6">
        <v>337.15199999999999</v>
      </c>
      <c r="AJ108" s="6">
        <v>784.553</v>
      </c>
      <c r="AK108" s="6">
        <v>383.03300000000002</v>
      </c>
      <c r="AT108" s="7">
        <v>10.1</v>
      </c>
      <c r="AU108" s="6">
        <f>D108/D$118</f>
        <v>1.0112702102534776</v>
      </c>
      <c r="AV108" s="6">
        <f>E108/E$118</f>
        <v>0.98882088468297658</v>
      </c>
      <c r="AW108" s="6">
        <f>F108/F$118</f>
        <v>0.97780153194351449</v>
      </c>
      <c r="AX108" s="6">
        <f>G108/G$118</f>
        <v>1.0066898051799835</v>
      </c>
      <c r="AY108" s="6">
        <f>H108/H$118</f>
        <v>1.0004753509924356</v>
      </c>
      <c r="AZ108" s="6">
        <f>I108/I$118</f>
        <v>1.6215522083724312</v>
      </c>
      <c r="BA108" s="6">
        <f>J108/J$118</f>
        <v>1.6398805520432598</v>
      </c>
      <c r="BB108" s="6">
        <f>K108/K$118</f>
        <v>0.96377851213024912</v>
      </c>
      <c r="BC108" s="6">
        <f>L108/L$118</f>
        <v>0.97461608297575297</v>
      </c>
      <c r="BD108" s="6">
        <f>M108/M$118</f>
        <v>0.97267723158148944</v>
      </c>
      <c r="BE108" s="6">
        <f>N108/N$118</f>
        <v>0.8996222814550261</v>
      </c>
      <c r="BF108" s="6">
        <f>O108/O$118</f>
        <v>1.3500189462776364</v>
      </c>
      <c r="BG108" s="6">
        <f>P108/P$118</f>
        <v>0.93102941608627932</v>
      </c>
      <c r="BH108" s="6">
        <f>Q108/Q$118</f>
        <v>1.0777219477869755</v>
      </c>
      <c r="BI108" s="6">
        <f>R108/R$118</f>
        <v>1.0878557213930349</v>
      </c>
      <c r="BJ108" s="6">
        <f>S108/S$118</f>
        <v>1.0252846748034794</v>
      </c>
      <c r="BK108" s="6">
        <f>T108/T$118</f>
        <v>0.99797948728827046</v>
      </c>
      <c r="BL108" s="6">
        <f>U108/U$118</f>
        <v>1.0124699086262299</v>
      </c>
      <c r="BM108" s="6">
        <f>V108/V$118</f>
        <v>1.1844764551038316</v>
      </c>
      <c r="BN108" s="6">
        <f>W108/W$118</f>
        <v>1.5013818988313572</v>
      </c>
      <c r="BO108" s="6">
        <f>X108/X$118</f>
        <v>1.1102674899645228</v>
      </c>
      <c r="BP108" s="6">
        <f>Y108/Y$118</f>
        <v>1.1879165792287476</v>
      </c>
      <c r="BQ108" s="6">
        <f>Z108/Z$118</f>
        <v>1.1101245012647971</v>
      </c>
      <c r="BR108" s="6">
        <f>AA108/AA$118</f>
        <v>1.0807681215412495</v>
      </c>
      <c r="BS108" s="6">
        <f>AB108/AB$118</f>
        <v>1.132038987855668</v>
      </c>
      <c r="BT108" s="6">
        <f>AC108/AC$118</f>
        <v>1.2785218907157281</v>
      </c>
      <c r="BU108" s="6">
        <f>AD108/AD$118</f>
        <v>1.1126420943851187</v>
      </c>
      <c r="BV108" s="6">
        <f>AE108/AE$118</f>
        <v>0.99470841287575551</v>
      </c>
      <c r="BW108" s="6">
        <f>AF108/AF$118</f>
        <v>1.0415222421722725</v>
      </c>
      <c r="BX108" s="6">
        <f>AG108/AG$118</f>
        <v>0.99553720633048259</v>
      </c>
      <c r="BY108" s="6">
        <f>AH108/AH$118</f>
        <v>0.98834469808285219</v>
      </c>
      <c r="BZ108" s="6">
        <f>AI108/AI$118</f>
        <v>1.0105020860307867</v>
      </c>
      <c r="CA108" s="6">
        <f>AJ108/AJ$118</f>
        <v>1.0840934371523914</v>
      </c>
      <c r="CB108" s="6">
        <f>AK108/AK$118</f>
        <v>1.0748876797054558</v>
      </c>
      <c r="CC108" s="6">
        <f>AVERAGE(AU108:CB108)</f>
        <v>1.1008023098562798</v>
      </c>
      <c r="CD108" s="6">
        <f>STDEV(AU108:CB108)/SQRT(34)</f>
        <v>3.1019892361636596E-2</v>
      </c>
    </row>
    <row r="109" spans="3:87" x14ac:dyDescent="0.3">
      <c r="C109" s="7">
        <v>15.15</v>
      </c>
      <c r="D109" s="6">
        <v>537.58399999999995</v>
      </c>
      <c r="E109" s="6">
        <v>363.04</v>
      </c>
      <c r="F109" s="6">
        <v>324.76400000000001</v>
      </c>
      <c r="G109" s="6">
        <v>309.745</v>
      </c>
      <c r="H109" s="6">
        <v>274.988</v>
      </c>
      <c r="I109" s="6">
        <v>448.50900000000001</v>
      </c>
      <c r="J109" s="6">
        <v>534.96600000000001</v>
      </c>
      <c r="K109" s="6">
        <v>419.13600000000002</v>
      </c>
      <c r="L109" s="6">
        <v>476.09100000000001</v>
      </c>
      <c r="M109" s="6">
        <v>353.41</v>
      </c>
      <c r="N109" s="6">
        <v>407.54500000000002</v>
      </c>
      <c r="O109" s="6">
        <v>680.08699999999999</v>
      </c>
      <c r="P109" s="6">
        <v>748.17</v>
      </c>
      <c r="Q109" s="6">
        <v>295.279</v>
      </c>
      <c r="R109" s="6">
        <v>428.37200000000001</v>
      </c>
      <c r="S109" s="6">
        <v>417.69900000000001</v>
      </c>
      <c r="T109" s="6">
        <v>485.85199999999998</v>
      </c>
      <c r="U109" s="6">
        <v>469.50599999999997</v>
      </c>
      <c r="V109" s="6">
        <v>161.929</v>
      </c>
      <c r="W109" s="6">
        <v>343.41699999999997</v>
      </c>
      <c r="X109" s="6">
        <v>173.12100000000001</v>
      </c>
      <c r="Y109" s="6">
        <v>119.988</v>
      </c>
      <c r="Z109" s="6">
        <v>230.24299999999999</v>
      </c>
      <c r="AA109" s="6">
        <v>204.82499999999999</v>
      </c>
      <c r="AB109" s="6">
        <v>249.965</v>
      </c>
      <c r="AC109" s="6">
        <v>195.977</v>
      </c>
      <c r="AD109" s="6">
        <v>206.33699999999999</v>
      </c>
      <c r="AE109" s="6">
        <v>226.40100000000001</v>
      </c>
      <c r="AF109" s="6">
        <v>213.988</v>
      </c>
      <c r="AG109" s="6">
        <v>597.46900000000005</v>
      </c>
      <c r="AH109" s="6">
        <v>200.333</v>
      </c>
      <c r="AI109" s="6">
        <v>334.41</v>
      </c>
      <c r="AJ109" s="6">
        <v>779.28800000000001</v>
      </c>
      <c r="AK109" s="6">
        <v>377.96300000000002</v>
      </c>
      <c r="AT109" s="7">
        <v>15.15</v>
      </c>
      <c r="AU109" s="6">
        <f>D109/D$118</f>
        <v>0.99813586637652529</v>
      </c>
      <c r="AV109" s="6">
        <f>E109/E$118</f>
        <v>1.0063144122718026</v>
      </c>
      <c r="AW109" s="6">
        <f>F109/F$118</f>
        <v>0.97514720409799394</v>
      </c>
      <c r="AX109" s="6">
        <f>G109/G$118</f>
        <v>1.0397058231179259</v>
      </c>
      <c r="AY109" s="6">
        <f>H109/H$118</f>
        <v>1.0292584150225885</v>
      </c>
      <c r="AZ109" s="6">
        <f>I109/I$118</f>
        <v>1.4562595174471649</v>
      </c>
      <c r="BA109" s="6">
        <f>J109/J$118</f>
        <v>1.5991140046451984</v>
      </c>
      <c r="BB109" s="6">
        <f>K109/K$118</f>
        <v>0.96520627756220567</v>
      </c>
      <c r="BC109" s="6">
        <f>L109/L$118</f>
        <v>1.0194056887381484</v>
      </c>
      <c r="BD109" s="6">
        <f>M109/M$118</f>
        <v>0.98101590844110598</v>
      </c>
      <c r="BE109" s="6">
        <f>N109/N$118</f>
        <v>0.89187314259203332</v>
      </c>
      <c r="BF109" s="6">
        <f>O109/O$118</f>
        <v>1.3148078692784175</v>
      </c>
      <c r="BG109" s="6">
        <f>P109/P$118</f>
        <v>0.99937486475439385</v>
      </c>
      <c r="BH109" s="6">
        <f>Q109/Q$118</f>
        <v>1.0441155150405053</v>
      </c>
      <c r="BI109" s="6">
        <f>R109/R$118</f>
        <v>1.0656019900497513</v>
      </c>
      <c r="BJ109" s="6">
        <f>S109/S$118</f>
        <v>1.017180331381927</v>
      </c>
      <c r="BK109" s="6">
        <f>T109/T$118</f>
        <v>1.2882810262719684</v>
      </c>
      <c r="BL109" s="6">
        <f>U109/U$118</f>
        <v>1.0173235307500794</v>
      </c>
      <c r="BM109" s="6">
        <f>V109/V$118</f>
        <v>1.1840377303305061</v>
      </c>
      <c r="BN109" s="6">
        <f>W109/W$118</f>
        <v>1.4647146634820436</v>
      </c>
      <c r="BO109" s="6">
        <f>X109/X$118</f>
        <v>1.0626005082186569</v>
      </c>
      <c r="BP109" s="6">
        <f>Y109/Y$118</f>
        <v>1.1990286896303624</v>
      </c>
      <c r="BQ109" s="6">
        <f>Z109/Z$118</f>
        <v>1.0845836061558174</v>
      </c>
      <c r="BR109" s="6">
        <f>AA109/AA$118</f>
        <v>1.1145543687048696</v>
      </c>
      <c r="BS109" s="6">
        <f>AB109/AB$118</f>
        <v>1.0935367304798236</v>
      </c>
      <c r="BT109" s="6">
        <f>AC109/AC$118</f>
        <v>1.2288962464100732</v>
      </c>
      <c r="BU109" s="6">
        <f>AD109/AD$118</f>
        <v>1.0934947931847689</v>
      </c>
      <c r="BV109" s="6">
        <f>AE109/AE$118</f>
        <v>0.99586086160938148</v>
      </c>
      <c r="BW109" s="6">
        <f>AF109/AF$118</f>
        <v>1.02731663290094</v>
      </c>
      <c r="BX109" s="6">
        <f>AG109/AG$118</f>
        <v>0.97884760313247499</v>
      </c>
      <c r="BY109" s="6">
        <f>AH109/AH$118</f>
        <v>0.99783829015724701</v>
      </c>
      <c r="BZ109" s="6">
        <f>AI109/AI$118</f>
        <v>1.0022838440512156</v>
      </c>
      <c r="CA109" s="6">
        <f>AJ109/AJ$118</f>
        <v>1.0768182728912041</v>
      </c>
      <c r="CB109" s="6">
        <f>AK109/AK$118</f>
        <v>1.060659974687594</v>
      </c>
      <c r="CC109" s="6">
        <f>AVERAGE(AU109:CB109)</f>
        <v>1.0992115942313738</v>
      </c>
      <c r="CD109" s="6">
        <f>STDEV(AU109:CB109)/SQRT(34)</f>
        <v>2.7240290882662339E-2</v>
      </c>
    </row>
    <row r="110" spans="3:87" x14ac:dyDescent="0.3">
      <c r="C110" s="7">
        <v>20.2</v>
      </c>
      <c r="D110" s="6">
        <v>533.73199999999997</v>
      </c>
      <c r="E110" s="6">
        <v>371.23599999999999</v>
      </c>
      <c r="F110" s="6">
        <v>325.04899999999998</v>
      </c>
      <c r="G110" s="6">
        <v>312.262</v>
      </c>
      <c r="H110" s="6">
        <v>267.16699999999997</v>
      </c>
      <c r="I110" s="6">
        <v>420.392</v>
      </c>
      <c r="J110" s="6">
        <v>505.50799999999998</v>
      </c>
      <c r="K110" s="6">
        <v>423.76600000000002</v>
      </c>
      <c r="L110" s="6">
        <v>478.56700000000001</v>
      </c>
      <c r="M110" s="6">
        <v>351.40100000000001</v>
      </c>
      <c r="N110" s="6">
        <v>429.12299999999999</v>
      </c>
      <c r="O110" s="6">
        <v>679.25199999999995</v>
      </c>
      <c r="P110" s="6">
        <v>790.75099999999998</v>
      </c>
      <c r="Q110" s="6">
        <v>292.75799999999998</v>
      </c>
      <c r="R110" s="6">
        <v>439.90899999999999</v>
      </c>
      <c r="S110" s="6">
        <v>420.16399999999999</v>
      </c>
      <c r="T110" s="6">
        <v>453.59699999999998</v>
      </c>
      <c r="U110" s="6">
        <v>488.43299999999999</v>
      </c>
      <c r="V110" s="6">
        <v>156.809</v>
      </c>
      <c r="W110" s="6">
        <v>330.21199999999999</v>
      </c>
      <c r="X110" s="6">
        <v>170.08699999999999</v>
      </c>
      <c r="Y110" s="6">
        <v>113.09099999999999</v>
      </c>
      <c r="Z110" s="6">
        <v>225.852</v>
      </c>
      <c r="AA110" s="6">
        <v>204.18</v>
      </c>
      <c r="AB110" s="6">
        <v>236.35900000000001</v>
      </c>
      <c r="AC110" s="6">
        <v>198.84899999999999</v>
      </c>
      <c r="AD110" s="6">
        <v>204.87899999999999</v>
      </c>
      <c r="AE110" s="6">
        <v>225.66800000000001</v>
      </c>
      <c r="AF110" s="6">
        <v>214.47399999999999</v>
      </c>
      <c r="AG110" s="6">
        <v>592.56700000000001</v>
      </c>
      <c r="AH110" s="6">
        <v>199.44</v>
      </c>
      <c r="AI110" s="6">
        <v>332.12700000000001</v>
      </c>
      <c r="AJ110" s="6">
        <v>766.721</v>
      </c>
      <c r="AK110" s="6">
        <v>373.53100000000001</v>
      </c>
      <c r="AT110" s="7">
        <v>20.2</v>
      </c>
      <c r="AU110" s="6">
        <f>D110/D$118</f>
        <v>0.99098383179721794</v>
      </c>
      <c r="AV110" s="6">
        <f>E110/E$118</f>
        <v>1.0290329912795693</v>
      </c>
      <c r="AW110" s="6">
        <f>F110/F$118</f>
        <v>0.97600295459117636</v>
      </c>
      <c r="AX110" s="6">
        <f>G110/G$118</f>
        <v>1.0481545133527572</v>
      </c>
      <c r="AY110" s="6">
        <f>H110/H$118</f>
        <v>0.99998502831519875</v>
      </c>
      <c r="AZ110" s="6">
        <f>I110/I$118</f>
        <v>1.3649667031400674</v>
      </c>
      <c r="BA110" s="6">
        <f>J110/J$118</f>
        <v>1.5110585014004347</v>
      </c>
      <c r="BB110" s="6">
        <f>K110/K$118</f>
        <v>0.9758684613524623</v>
      </c>
      <c r="BC110" s="6">
        <f>L110/L$118</f>
        <v>1.0247072980634995</v>
      </c>
      <c r="BD110" s="6">
        <f>M110/M$118</f>
        <v>0.97543921010190171</v>
      </c>
      <c r="BE110" s="6">
        <f>N110/N$118</f>
        <v>0.93909452592602316</v>
      </c>
      <c r="BF110" s="6">
        <f>O110/O$118</f>
        <v>1.313193569092048</v>
      </c>
      <c r="BG110" s="6">
        <f>P110/P$118</f>
        <v>1.0562528217910392</v>
      </c>
      <c r="BH110" s="6">
        <f>Q110/Q$118</f>
        <v>1.0352011824485596</v>
      </c>
      <c r="BI110" s="6">
        <f>R110/R$118</f>
        <v>1.0943009950248757</v>
      </c>
      <c r="BJ110" s="6">
        <f>S110/S$118</f>
        <v>1.0231830977683833</v>
      </c>
      <c r="BK110" s="6">
        <f>T110/T$118</f>
        <v>1.2027539429165384</v>
      </c>
      <c r="BL110" s="6">
        <f>U110/U$118</f>
        <v>1.0583344709010185</v>
      </c>
      <c r="BM110" s="6">
        <f>V110/V$118</f>
        <v>1.1465998830067272</v>
      </c>
      <c r="BN110" s="6">
        <f>W110/W$118</f>
        <v>1.4083937558645396</v>
      </c>
      <c r="BO110" s="6">
        <f>X110/X$118</f>
        <v>1.0439780999496691</v>
      </c>
      <c r="BP110" s="6">
        <f>Y110/Y$118</f>
        <v>1.1301076235872529</v>
      </c>
      <c r="BQ110" s="6">
        <f>Z110/Z$118</f>
        <v>1.063899343812857</v>
      </c>
      <c r="BR110" s="6">
        <f>AA110/AA$118</f>
        <v>1.1110446039407313</v>
      </c>
      <c r="BS110" s="6">
        <f>AB110/AB$118</f>
        <v>1.0340137542435166</v>
      </c>
      <c r="BT110" s="6">
        <f>AC110/AC$118</f>
        <v>1.246905451672373</v>
      </c>
      <c r="BU110" s="6">
        <f>AD110/AD$118</f>
        <v>1.0857680383687962</v>
      </c>
      <c r="BV110" s="6">
        <f>AE110/AE$118</f>
        <v>0.9926366443508019</v>
      </c>
      <c r="BW110" s="6">
        <f>AF110/AF$118</f>
        <v>1.0296498286109323</v>
      </c>
      <c r="BX110" s="6">
        <f>AG110/AG$118</f>
        <v>0.97081654051574429</v>
      </c>
      <c r="BY110" s="6">
        <f>AH110/AH$118</f>
        <v>0.99339034801536108</v>
      </c>
      <c r="BZ110" s="6">
        <f>AI110/AI$118</f>
        <v>0.99544130340958126</v>
      </c>
      <c r="CA110" s="6">
        <f>AJ110/AJ$118</f>
        <v>1.0594532226974069</v>
      </c>
      <c r="CB110" s="6">
        <f>AK110/AK$118</f>
        <v>1.0482226593741495</v>
      </c>
      <c r="CC110" s="6">
        <f>AVERAGE(AU110:CB110)</f>
        <v>1.0876128000200944</v>
      </c>
      <c r="CD110" s="6">
        <f>STDEV(AU110:CB110)/SQRT(34)</f>
        <v>2.312285618424852E-2</v>
      </c>
    </row>
    <row r="111" spans="3:87" x14ac:dyDescent="0.3">
      <c r="C111" s="7">
        <v>25.25</v>
      </c>
      <c r="D111" s="6">
        <v>535.673</v>
      </c>
      <c r="E111" s="6">
        <v>372.911</v>
      </c>
      <c r="F111" s="6">
        <v>329.11500000000001</v>
      </c>
      <c r="G111" s="6">
        <v>312.02999999999997</v>
      </c>
      <c r="H111" s="6">
        <v>264.76</v>
      </c>
      <c r="I111" s="6">
        <v>387.77800000000002</v>
      </c>
      <c r="J111" s="6">
        <v>465.56099999999998</v>
      </c>
      <c r="K111" s="6">
        <v>438.14699999999999</v>
      </c>
      <c r="L111" s="6">
        <v>489.66899999999998</v>
      </c>
      <c r="M111" s="6">
        <v>347.71</v>
      </c>
      <c r="N111" s="6">
        <v>439.185</v>
      </c>
      <c r="O111" s="6">
        <v>703.24300000000005</v>
      </c>
      <c r="P111" s="6">
        <v>797.85599999999999</v>
      </c>
      <c r="Q111" s="6">
        <v>294.791</v>
      </c>
      <c r="R111" s="6">
        <v>433.471</v>
      </c>
      <c r="S111" s="6">
        <v>412.79500000000002</v>
      </c>
      <c r="T111" s="6">
        <v>431.80200000000002</v>
      </c>
      <c r="U111" s="6">
        <v>501.524</v>
      </c>
      <c r="V111" s="6">
        <v>159.45400000000001</v>
      </c>
      <c r="W111" s="6">
        <v>322.26799999999997</v>
      </c>
      <c r="X111" s="6">
        <v>165.19499999999999</v>
      </c>
      <c r="Y111" s="6">
        <v>111.9</v>
      </c>
      <c r="Z111" s="6">
        <v>215.17400000000001</v>
      </c>
      <c r="AA111" s="6">
        <v>191.46899999999999</v>
      </c>
      <c r="AB111" s="6">
        <v>237.268</v>
      </c>
      <c r="AC111" s="6">
        <v>191.59200000000001</v>
      </c>
      <c r="AD111" s="6">
        <v>202.43299999999999</v>
      </c>
      <c r="AE111" s="6">
        <v>223.38499999999999</v>
      </c>
      <c r="AF111" s="6">
        <v>218.708</v>
      </c>
      <c r="AG111" s="6">
        <v>583.91099999999994</v>
      </c>
      <c r="AH111" s="6">
        <v>197.929</v>
      </c>
      <c r="AI111" s="6">
        <v>331.98099999999999</v>
      </c>
      <c r="AJ111" s="6">
        <v>753.85400000000004</v>
      </c>
      <c r="AK111" s="6">
        <v>367.15100000000001</v>
      </c>
      <c r="AT111" s="7">
        <v>25.25</v>
      </c>
      <c r="AU111" s="6">
        <f>D111/D$118</f>
        <v>0.994587699688816</v>
      </c>
      <c r="AV111" s="6">
        <f>E111/E$118</f>
        <v>1.0336759414794241</v>
      </c>
      <c r="AW111" s="6">
        <f>F111/F$118</f>
        <v>0.98821166162724716</v>
      </c>
      <c r="AX111" s="6">
        <f>G111/G$118</f>
        <v>1.0473757703513742</v>
      </c>
      <c r="AY111" s="6">
        <f>H111/H$118</f>
        <v>0.99097581698612502</v>
      </c>
      <c r="AZ111" s="6">
        <f>I111/I$118</f>
        <v>1.2590726231951348</v>
      </c>
      <c r="BA111" s="6">
        <f>J111/J$118</f>
        <v>1.3916494041053509</v>
      </c>
      <c r="BB111" s="6">
        <f>K111/K$118</f>
        <v>1.0089857108314431</v>
      </c>
      <c r="BC111" s="6">
        <f>L111/L$118</f>
        <v>1.0484788920578636</v>
      </c>
      <c r="BD111" s="6">
        <f>M111/M$118</f>
        <v>0.9651935189271863</v>
      </c>
      <c r="BE111" s="6">
        <f>N111/N$118</f>
        <v>0.96111424782363208</v>
      </c>
      <c r="BF111" s="6">
        <f>O111/O$118</f>
        <v>1.3595752167222168</v>
      </c>
      <c r="BG111" s="6">
        <f>P111/P$118</f>
        <v>1.0657433899962332</v>
      </c>
      <c r="BH111" s="6">
        <f>Q111/Q$118</f>
        <v>1.0423899322142975</v>
      </c>
      <c r="BI111" s="6">
        <f>R111/R$118</f>
        <v>1.0782860696517413</v>
      </c>
      <c r="BJ111" s="6">
        <f>S111/S$118</f>
        <v>1.005238113791995</v>
      </c>
      <c r="BK111" s="6">
        <f>T111/T$118</f>
        <v>1.1449625064963991</v>
      </c>
      <c r="BL111" s="6">
        <f>U111/U$118</f>
        <v>1.0866999919828562</v>
      </c>
      <c r="BM111" s="6">
        <f>V111/V$118</f>
        <v>1.1659403334308278</v>
      </c>
      <c r="BN111" s="6">
        <f>W111/W$118</f>
        <v>1.37451164377719</v>
      </c>
      <c r="BO111" s="6">
        <f>X111/X$118</f>
        <v>1.0139514614355336</v>
      </c>
      <c r="BP111" s="6">
        <f>Y111/Y$118</f>
        <v>1.1182060736876818</v>
      </c>
      <c r="BQ111" s="6">
        <f>Z111/Z$118</f>
        <v>1.013599513865663</v>
      </c>
      <c r="BR111" s="6">
        <f>AA111/AA$118</f>
        <v>1.0418777513562929</v>
      </c>
      <c r="BS111" s="6">
        <f>AB111/AB$118</f>
        <v>1.0379904105274209</v>
      </c>
      <c r="BT111" s="6">
        <f>AC111/AC$118</f>
        <v>1.2013996011889088</v>
      </c>
      <c r="BU111" s="6">
        <f>AD111/AD$118</f>
        <v>1.0728053207557169</v>
      </c>
      <c r="BV111" s="6">
        <f>AE111/AE$118</f>
        <v>0.9825945051948165</v>
      </c>
      <c r="BW111" s="6">
        <f>AF111/AF$118</f>
        <v>1.0499764760103314</v>
      </c>
      <c r="BX111" s="6">
        <f>AG111/AG$118</f>
        <v>0.95663521085225589</v>
      </c>
      <c r="BY111" s="6">
        <f>AH111/AH$118</f>
        <v>0.985864210751767</v>
      </c>
      <c r="BZ111" s="6">
        <f>AI111/AI$118</f>
        <v>0.99500371649163177</v>
      </c>
      <c r="CA111" s="6">
        <f>AJ111/AJ$118</f>
        <v>1.0416736332294683</v>
      </c>
      <c r="CB111" s="6">
        <f>AK111/AK$118</f>
        <v>1.0303187623299761</v>
      </c>
      <c r="CC111" s="6">
        <f>AVERAGE(AU111:CB111)</f>
        <v>1.0751342686122007</v>
      </c>
      <c r="CD111" s="6">
        <f>STDEV(AU111:CB111)/SQRT(34)</f>
        <v>1.9942531774067913E-2</v>
      </c>
    </row>
    <row r="112" spans="3:87" x14ac:dyDescent="0.3">
      <c r="C112" s="7">
        <v>30.3</v>
      </c>
      <c r="D112" s="6">
        <v>536.77800000000002</v>
      </c>
      <c r="E112" s="6">
        <v>375.57</v>
      </c>
      <c r="F112" s="6">
        <v>327.67</v>
      </c>
      <c r="G112" s="6">
        <v>304.62799999999999</v>
      </c>
      <c r="H112" s="6">
        <v>273.40300000000002</v>
      </c>
      <c r="I112" s="6">
        <v>373.56700000000001</v>
      </c>
      <c r="J112" s="6">
        <v>427.83499999999998</v>
      </c>
      <c r="K112" s="6">
        <v>426.14699999999999</v>
      </c>
      <c r="L112" s="6">
        <v>487.51600000000002</v>
      </c>
      <c r="M112" s="6">
        <v>348.839</v>
      </c>
      <c r="N112" s="6">
        <v>435.97199999999998</v>
      </c>
      <c r="O112" s="6">
        <v>682.774</v>
      </c>
      <c r="P112" s="6">
        <v>771.48</v>
      </c>
      <c r="Q112" s="6">
        <v>312.13900000000001</v>
      </c>
      <c r="R112" s="6">
        <v>427.72699999999998</v>
      </c>
      <c r="S112" s="6">
        <v>419.548</v>
      </c>
      <c r="T112" s="6">
        <v>437.173</v>
      </c>
      <c r="U112" s="6">
        <v>502.541</v>
      </c>
      <c r="V112" s="6">
        <v>152.55199999999999</v>
      </c>
      <c r="W112" s="6">
        <v>308.17099999999999</v>
      </c>
      <c r="X112" s="6">
        <v>159.792</v>
      </c>
      <c r="Y112" s="6">
        <v>110.64700000000001</v>
      </c>
      <c r="Z112" s="6">
        <v>220.4</v>
      </c>
      <c r="AA112" s="6">
        <v>188.02799999999999</v>
      </c>
      <c r="AB112" s="6">
        <v>242.732</v>
      </c>
      <c r="AC112" s="6">
        <v>183.12200000000001</v>
      </c>
      <c r="AD112" s="6">
        <v>204.09899999999999</v>
      </c>
      <c r="AE112" s="6">
        <v>223.14400000000001</v>
      </c>
      <c r="AF112" s="6">
        <v>217.023</v>
      </c>
      <c r="AG112" s="6">
        <v>590.44399999999996</v>
      </c>
      <c r="AH112" s="6">
        <v>201.89</v>
      </c>
      <c r="AI112" s="6">
        <v>334.03800000000001</v>
      </c>
      <c r="AJ112" s="6">
        <v>739.41600000000005</v>
      </c>
      <c r="AK112" s="6">
        <v>368.60500000000002</v>
      </c>
      <c r="AT112" s="7">
        <v>30.3</v>
      </c>
      <c r="AU112" s="6">
        <f>D112/D$118</f>
        <v>0.99663936069871595</v>
      </c>
      <c r="AV112" s="6">
        <f>E112/E$118</f>
        <v>1.041046451677283</v>
      </c>
      <c r="AW112" s="6">
        <f>F112/F$118</f>
        <v>0.98387285649514633</v>
      </c>
      <c r="AX112" s="6">
        <f>G112/G$118</f>
        <v>1.0225298406262167</v>
      </c>
      <c r="AY112" s="6">
        <f>H112/H$118</f>
        <v>1.023325884920145</v>
      </c>
      <c r="AZ112" s="6">
        <f>I112/I$118</f>
        <v>1.2129310652722354</v>
      </c>
      <c r="BA112" s="6">
        <f>J112/J$118</f>
        <v>1.2788792935950666</v>
      </c>
      <c r="BB112" s="6">
        <f>K112/K$118</f>
        <v>0.98135154118066992</v>
      </c>
      <c r="BC112" s="6">
        <f>L112/L$118</f>
        <v>1.0438688900879605</v>
      </c>
      <c r="BD112" s="6">
        <f>M112/M$118</f>
        <v>0.96832746239406631</v>
      </c>
      <c r="BE112" s="6">
        <f>N112/N$118</f>
        <v>0.95408290550033481</v>
      </c>
      <c r="BF112" s="6">
        <f>O112/O$118</f>
        <v>1.3200026292793456</v>
      </c>
      <c r="BG112" s="6">
        <f>P112/P$118</f>
        <v>1.0305114087182323</v>
      </c>
      <c r="BH112" s="6">
        <f>Q112/Q$118</f>
        <v>1.1037329872738266</v>
      </c>
      <c r="BI112" s="6">
        <f>R112/R$118</f>
        <v>1.0639975124378109</v>
      </c>
      <c r="BJ112" s="6">
        <f>S112/S$118</f>
        <v>1.0216830149716056</v>
      </c>
      <c r="BK112" s="6">
        <f>T112/T$118</f>
        <v>1.1592042043634589</v>
      </c>
      <c r="BL112" s="6">
        <f>U112/U$118</f>
        <v>1.0889036230989078</v>
      </c>
      <c r="BM112" s="6">
        <f>V112/V$118</f>
        <v>1.1154723603392804</v>
      </c>
      <c r="BN112" s="6">
        <f>W112/W$118</f>
        <v>1.314386249253604</v>
      </c>
      <c r="BO112" s="6">
        <f>X112/X$118</f>
        <v>0.98078835270865816</v>
      </c>
      <c r="BP112" s="6">
        <f>Y112/Y$118</f>
        <v>1.1056849636757902</v>
      </c>
      <c r="BQ112" s="6">
        <f>Z112/Z$118</f>
        <v>1.0382171305826546</v>
      </c>
      <c r="BR112" s="6">
        <f>AA112/AA$118</f>
        <v>1.0231535644517964</v>
      </c>
      <c r="BS112" s="6">
        <f>AB112/AB$118</f>
        <v>1.0618940958247296</v>
      </c>
      <c r="BT112" s="6">
        <f>AC112/AC$118</f>
        <v>1.1482874951402737</v>
      </c>
      <c r="BU112" s="6">
        <f>AD112/AD$118</f>
        <v>1.0816343835289752</v>
      </c>
      <c r="BV112" s="6">
        <f>AE112/AE$118</f>
        <v>0.98153442830625226</v>
      </c>
      <c r="BW112" s="6">
        <f>AF112/AF$118</f>
        <v>1.0418871040528472</v>
      </c>
      <c r="BX112" s="6">
        <f>AG112/AG$118</f>
        <v>0.96733837937022837</v>
      </c>
      <c r="BY112" s="6">
        <f>AH112/AH$118</f>
        <v>1.0055935487405798</v>
      </c>
      <c r="BZ112" s="6">
        <f>AI112/AI$118</f>
        <v>1.0011688965616459</v>
      </c>
      <c r="CA112" s="6">
        <f>AJ112/AJ$118</f>
        <v>1.0217232397626073</v>
      </c>
      <c r="CB112" s="6">
        <f>AK112/AK$118</f>
        <v>1.0343990548538364</v>
      </c>
      <c r="CC112" s="6">
        <f>AVERAGE(AU112:CB112)</f>
        <v>1.0652368876395524</v>
      </c>
      <c r="CD112" s="6">
        <f>STDEV(AU112:CB112)/SQRT(34)</f>
        <v>1.6399556959602105E-2</v>
      </c>
    </row>
    <row r="113" spans="3:87" x14ac:dyDescent="0.3">
      <c r="C113" s="7">
        <v>35.35</v>
      </c>
      <c r="D113" s="6">
        <v>538.02300000000002</v>
      </c>
      <c r="E113" s="6">
        <v>364.97199999999998</v>
      </c>
      <c r="F113" s="6">
        <v>329.44799999999998</v>
      </c>
      <c r="G113" s="6">
        <v>302.779</v>
      </c>
      <c r="H113" s="6">
        <v>262.99200000000002</v>
      </c>
      <c r="I113" s="6">
        <v>355.68200000000002</v>
      </c>
      <c r="J113" s="6">
        <v>388.36799999999999</v>
      </c>
      <c r="K113" s="6">
        <v>435.59800000000001</v>
      </c>
      <c r="L113" s="6">
        <v>496.26400000000001</v>
      </c>
      <c r="M113" s="6">
        <v>353.13400000000001</v>
      </c>
      <c r="N113" s="6">
        <v>438.815</v>
      </c>
      <c r="O113" s="6">
        <v>706</v>
      </c>
      <c r="P113" s="6">
        <v>760.69899999999996</v>
      </c>
      <c r="Q113" s="6">
        <v>305.83600000000001</v>
      </c>
      <c r="R113" s="6">
        <v>416.18599999999998</v>
      </c>
      <c r="S113" s="6">
        <v>412.83600000000001</v>
      </c>
      <c r="T113" s="6">
        <v>435.97500000000002</v>
      </c>
      <c r="U113" s="6">
        <v>494.87099999999998</v>
      </c>
      <c r="V113" s="6">
        <v>150.78700000000001</v>
      </c>
      <c r="W113" s="6">
        <v>295.36900000000003</v>
      </c>
      <c r="X113" s="6">
        <v>157.351</v>
      </c>
      <c r="Y113" s="6">
        <v>117.863</v>
      </c>
      <c r="Z113" s="6">
        <v>218.17</v>
      </c>
      <c r="AA113" s="6">
        <v>186.46899999999999</v>
      </c>
      <c r="AB113" s="6">
        <v>230.827</v>
      </c>
      <c r="AC113" s="6">
        <v>178.405</v>
      </c>
      <c r="AD113" s="6">
        <v>202.71299999999999</v>
      </c>
      <c r="AE113" s="6">
        <v>221.85599999999999</v>
      </c>
      <c r="AF113" s="6">
        <v>217.988</v>
      </c>
      <c r="AG113" s="6">
        <v>596.01099999999997</v>
      </c>
      <c r="AH113" s="6">
        <v>198.12</v>
      </c>
      <c r="AI113" s="6">
        <v>328.46699999999998</v>
      </c>
      <c r="AJ113" s="6">
        <v>741.327</v>
      </c>
      <c r="AK113" s="6">
        <v>372.76</v>
      </c>
      <c r="AT113" s="7">
        <v>35.35</v>
      </c>
      <c r="AU113" s="6">
        <f>D113/D$118</f>
        <v>0.99895096066009648</v>
      </c>
      <c r="AV113" s="6">
        <f>E113/E$118</f>
        <v>1.011669743487396</v>
      </c>
      <c r="AW113" s="6">
        <f>F113/F$118</f>
        <v>0.98921153851928134</v>
      </c>
      <c r="AX113" s="6">
        <f>G113/G$118</f>
        <v>1.0163233931712294</v>
      </c>
      <c r="AY113" s="6">
        <f>H113/H$118</f>
        <v>0.98435833230403014</v>
      </c>
      <c r="AZ113" s="6">
        <f>I113/I$118</f>
        <v>1.1548604324208489</v>
      </c>
      <c r="BA113" s="6">
        <f>J113/J$118</f>
        <v>1.1609050065911597</v>
      </c>
      <c r="BB113" s="6">
        <f>K113/K$118</f>
        <v>1.0031157526281247</v>
      </c>
      <c r="BC113" s="6">
        <f>L113/L$118</f>
        <v>1.0626001010646042</v>
      </c>
      <c r="BD113" s="6">
        <f>M113/M$118</f>
        <v>0.98024977168569516</v>
      </c>
      <c r="BE113" s="6">
        <f>N113/N$118</f>
        <v>0.96030453831239027</v>
      </c>
      <c r="BF113" s="6">
        <f>O113/O$118</f>
        <v>1.3649053072776907</v>
      </c>
      <c r="BG113" s="6">
        <f>P113/P$118</f>
        <v>1.0161105901650731</v>
      </c>
      <c r="BH113" s="6">
        <f>Q113/Q$118</f>
        <v>1.0814453877787717</v>
      </c>
      <c r="BI113" s="6">
        <f>R113/R$118</f>
        <v>1.0352885572139303</v>
      </c>
      <c r="BJ113" s="6">
        <f>S113/S$118</f>
        <v>1.0053379569651573</v>
      </c>
      <c r="BK113" s="6">
        <f>T113/T$118</f>
        <v>1.1560275977641781</v>
      </c>
      <c r="BL113" s="6">
        <f>U113/U$118</f>
        <v>1.0722843009159044</v>
      </c>
      <c r="BM113" s="6">
        <f>V113/V$118</f>
        <v>1.1025665399239546</v>
      </c>
      <c r="BN113" s="6">
        <f>W113/W$118</f>
        <v>1.2597841849355969</v>
      </c>
      <c r="BO113" s="6">
        <f>X113/X$118</f>
        <v>0.96580572298400458</v>
      </c>
      <c r="BP113" s="6">
        <f>Y113/Y$118</f>
        <v>1.1777937664258378</v>
      </c>
      <c r="BQ113" s="6">
        <f>Z113/Z$118</f>
        <v>1.0277124835717684</v>
      </c>
      <c r="BR113" s="6">
        <f>AA113/AA$118</f>
        <v>1.0146702725645225</v>
      </c>
      <c r="BS113" s="6">
        <f>AB113/AB$118</f>
        <v>1.0098125853078082</v>
      </c>
      <c r="BT113" s="6">
        <f>AC113/AC$118</f>
        <v>1.1187090058567541</v>
      </c>
      <c r="BU113" s="6">
        <f>AD113/AD$118</f>
        <v>1.0742891968520629</v>
      </c>
      <c r="BV113" s="6">
        <f>AE113/AE$118</f>
        <v>0.97586895514247252</v>
      </c>
      <c r="BW113" s="6">
        <f>AF113/AF$118</f>
        <v>1.0465198897733055</v>
      </c>
      <c r="BX113" s="6">
        <f>AG113/AG$118</f>
        <v>0.97645892722566263</v>
      </c>
      <c r="BY113" s="6">
        <f>AH113/AH$118</f>
        <v>0.98681556231850853</v>
      </c>
      <c r="BZ113" s="6">
        <f>AI113/AI$118</f>
        <v>0.984471658754136</v>
      </c>
      <c r="CA113" s="6">
        <f>AJ113/AJ$118</f>
        <v>1.02436385493889</v>
      </c>
      <c r="CB113" s="6">
        <f>AK113/AK$118</f>
        <v>1.0460590379601906</v>
      </c>
      <c r="CC113" s="6">
        <f>AVERAGE(AU113:CB113)</f>
        <v>1.0542838503959133</v>
      </c>
      <c r="CD113" s="6">
        <f>STDEV(AU113:CB113)/SQRT(34)</f>
        <v>1.5372463330169873E-2</v>
      </c>
    </row>
    <row r="114" spans="3:87" x14ac:dyDescent="0.3">
      <c r="C114" s="7">
        <v>40.4</v>
      </c>
      <c r="D114" s="6">
        <v>541.01199999999994</v>
      </c>
      <c r="E114" s="6">
        <v>357.28500000000003</v>
      </c>
      <c r="F114" s="6">
        <v>334.40899999999999</v>
      </c>
      <c r="G114" s="6">
        <v>304.96600000000001</v>
      </c>
      <c r="H114" s="6">
        <v>259.66300000000001</v>
      </c>
      <c r="I114" s="6">
        <v>349.72399999999999</v>
      </c>
      <c r="J114" s="6">
        <v>370.84399999999999</v>
      </c>
      <c r="K114" s="6">
        <v>450.59800000000001</v>
      </c>
      <c r="L114" s="6">
        <v>509.06299999999999</v>
      </c>
      <c r="M114" s="6">
        <v>361.78300000000002</v>
      </c>
      <c r="N114" s="6">
        <v>430.517</v>
      </c>
      <c r="O114" s="6">
        <v>683.84299999999996</v>
      </c>
      <c r="P114" s="6">
        <v>722.50199999999995</v>
      </c>
      <c r="Q114" s="6">
        <v>296.38499999999999</v>
      </c>
      <c r="R114" s="6">
        <v>451.69400000000002</v>
      </c>
      <c r="S114" s="6">
        <v>409.67099999999999</v>
      </c>
      <c r="T114" s="6">
        <v>416.15600000000001</v>
      </c>
      <c r="U114" s="6">
        <v>488.24900000000002</v>
      </c>
      <c r="V114" s="6">
        <v>145.148</v>
      </c>
      <c r="W114" s="6">
        <v>281.16000000000003</v>
      </c>
      <c r="X114" s="6">
        <v>157.416</v>
      </c>
      <c r="Y114" s="6">
        <v>121.9</v>
      </c>
      <c r="Z114" s="6">
        <v>218.12200000000001</v>
      </c>
      <c r="AA114" s="6">
        <v>187.91499999999999</v>
      </c>
      <c r="AB114" s="6">
        <v>226.77500000000001</v>
      </c>
      <c r="AC114" s="6">
        <v>176.10900000000001</v>
      </c>
      <c r="AD114" s="6">
        <v>197.34800000000001</v>
      </c>
      <c r="AE114" s="6">
        <v>224.45500000000001</v>
      </c>
      <c r="AF114" s="6">
        <v>222.18100000000001</v>
      </c>
      <c r="AG114" s="6">
        <v>603.38499999999999</v>
      </c>
      <c r="AH114" s="6">
        <v>199.98400000000001</v>
      </c>
      <c r="AI114" s="6">
        <v>325.92700000000002</v>
      </c>
      <c r="AJ114" s="6">
        <v>746.57100000000003</v>
      </c>
      <c r="AK114" s="6">
        <v>367.87799999999999</v>
      </c>
      <c r="AT114" s="7">
        <v>40.4</v>
      </c>
      <c r="AU114" s="6">
        <f>D114/D$118</f>
        <v>1.0045006572742059</v>
      </c>
      <c r="AV114" s="6">
        <f>E114/E$118</f>
        <v>0.99036206695827178</v>
      </c>
      <c r="AW114" s="6">
        <f>F114/F$118</f>
        <v>1.0041076023672761</v>
      </c>
      <c r="AX114" s="6">
        <f>G114/G$118</f>
        <v>1.0236643886196108</v>
      </c>
      <c r="AY114" s="6">
        <f>H114/H$118</f>
        <v>0.97189814762829807</v>
      </c>
      <c r="AZ114" s="6">
        <f>I114/I$118</f>
        <v>1.1355154600681197</v>
      </c>
      <c r="BA114" s="6">
        <f>J114/J$118</f>
        <v>1.1085224742107795</v>
      </c>
      <c r="BB114" s="6">
        <f>K114/K$118</f>
        <v>1.0376584646915912</v>
      </c>
      <c r="BC114" s="6">
        <f>L114/L$118</f>
        <v>1.0900053101741223</v>
      </c>
      <c r="BD114" s="6">
        <f>M114/M$118</f>
        <v>1.004258165879711</v>
      </c>
      <c r="BE114" s="6">
        <f>N114/N$118</f>
        <v>0.94214516121972891</v>
      </c>
      <c r="BF114" s="6">
        <f>O114/O$118</f>
        <v>1.3220693201766258</v>
      </c>
      <c r="BG114" s="6">
        <f>P114/P$118</f>
        <v>0.96508860089923287</v>
      </c>
      <c r="BH114" s="6">
        <f>Q114/Q$118</f>
        <v>1.048026364642525</v>
      </c>
      <c r="BI114" s="6">
        <f>R114/R$118</f>
        <v>1.1236169154228857</v>
      </c>
      <c r="BJ114" s="6">
        <f>S114/S$118</f>
        <v>0.9976305510369079</v>
      </c>
      <c r="BK114" s="6">
        <f>T114/T$118</f>
        <v>1.1034757061188125</v>
      </c>
      <c r="BL114" s="6">
        <f>U114/U$118</f>
        <v>1.0579357805122738</v>
      </c>
      <c r="BM114" s="6">
        <f>V114/V$118</f>
        <v>1.0613337233109097</v>
      </c>
      <c r="BN114" s="6">
        <f>W114/W$118</f>
        <v>1.1991810969888255</v>
      </c>
      <c r="BO114" s="6">
        <f>X114/X$118</f>
        <v>0.9662046869053903</v>
      </c>
      <c r="BP114" s="6">
        <f>Y114/Y$118</f>
        <v>1.218135124061916</v>
      </c>
      <c r="BQ114" s="6">
        <f>Z114/Z$118</f>
        <v>1.0274863745778122</v>
      </c>
      <c r="BR114" s="6">
        <f>AA114/AA$118</f>
        <v>1.0225386754311026</v>
      </c>
      <c r="BS114" s="6">
        <f>AB114/AB$118</f>
        <v>0.99208606026668533</v>
      </c>
      <c r="BT114" s="6">
        <f>AC114/AC$118</f>
        <v>1.1043116746303474</v>
      </c>
      <c r="BU114" s="6">
        <f>AD114/AD$118</f>
        <v>1.0458570709345771</v>
      </c>
      <c r="BV114" s="6">
        <f>AE114/AE$118</f>
        <v>0.9873010706336709</v>
      </c>
      <c r="BW114" s="6">
        <f>AF114/AF$118</f>
        <v>1.0666497037897629</v>
      </c>
      <c r="BX114" s="6">
        <f>AG114/AG$118</f>
        <v>0.98853992594777018</v>
      </c>
      <c r="BY114" s="6">
        <f>AH114/AH$118</f>
        <v>0.99609995666618523</v>
      </c>
      <c r="BZ114" s="6">
        <f>AI114/AI$118</f>
        <v>0.97685884525008393</v>
      </c>
      <c r="CA114" s="6">
        <f>AJ114/AJ$118</f>
        <v>1.0316100014508873</v>
      </c>
      <c r="CB114" s="6">
        <f>AK114/AK$118</f>
        <v>1.0323589085919063</v>
      </c>
      <c r="CC114" s="6">
        <f>AVERAGE(AU114:CB114)</f>
        <v>1.0484421775687889</v>
      </c>
      <c r="CD114" s="6">
        <f>STDEV(AU114:CB114)/SQRT(34)</f>
        <v>1.3846820467463834E-2</v>
      </c>
    </row>
    <row r="115" spans="3:87" x14ac:dyDescent="0.3">
      <c r="C115" s="7">
        <v>45.45</v>
      </c>
      <c r="D115" s="6">
        <v>540.529</v>
      </c>
      <c r="E115" s="6">
        <v>360.70600000000002</v>
      </c>
      <c r="F115" s="6">
        <v>328.13200000000001</v>
      </c>
      <c r="G115" s="6">
        <v>302.97300000000001</v>
      </c>
      <c r="H115" s="6">
        <v>257.75599999999997</v>
      </c>
      <c r="I115" s="6">
        <v>349.12299999999999</v>
      </c>
      <c r="J115" s="6">
        <v>361.99099999999999</v>
      </c>
      <c r="K115" s="6">
        <v>440.63600000000002</v>
      </c>
      <c r="L115" s="6">
        <v>504.68099999999998</v>
      </c>
      <c r="M115" s="6">
        <v>370.041</v>
      </c>
      <c r="N115" s="6">
        <v>446.44</v>
      </c>
      <c r="O115" s="6">
        <v>689.30399999999997</v>
      </c>
      <c r="P115" s="6">
        <v>707.64599999999996</v>
      </c>
      <c r="Q115" s="6">
        <v>301.84800000000001</v>
      </c>
      <c r="R115" s="6">
        <v>422.81799999999998</v>
      </c>
      <c r="S115" s="6">
        <v>419.685</v>
      </c>
      <c r="T115" s="6">
        <v>403</v>
      </c>
      <c r="U115" s="6">
        <v>483.863</v>
      </c>
      <c r="V115" s="6">
        <v>145.12</v>
      </c>
      <c r="W115" s="6">
        <v>270.00900000000001</v>
      </c>
      <c r="X115" s="6">
        <v>155.18600000000001</v>
      </c>
      <c r="Y115" s="6">
        <v>107.57299999999999</v>
      </c>
      <c r="Z115" s="6">
        <v>219.422</v>
      </c>
      <c r="AA115" s="6">
        <v>190.08500000000001</v>
      </c>
      <c r="AB115" s="6">
        <v>230.983</v>
      </c>
      <c r="AC115" s="6">
        <v>175.20699999999999</v>
      </c>
      <c r="AD115" s="6">
        <v>202.37899999999999</v>
      </c>
      <c r="AE115" s="6">
        <v>224.35300000000001</v>
      </c>
      <c r="AF115" s="6">
        <v>215.339</v>
      </c>
      <c r="AG115" s="6">
        <v>597.61500000000001</v>
      </c>
      <c r="AH115" s="6">
        <v>200.49799999999999</v>
      </c>
      <c r="AI115" s="6">
        <v>322.82900000000001</v>
      </c>
      <c r="AJ115" s="6">
        <v>743.02700000000004</v>
      </c>
      <c r="AK115" s="6">
        <v>361.74200000000002</v>
      </c>
      <c r="AT115" s="7">
        <v>45.45</v>
      </c>
      <c r="AU115" s="6">
        <f>D115/D$118</f>
        <v>1.0036038678915982</v>
      </c>
      <c r="AV115" s="6">
        <f>E115/E$118</f>
        <v>0.9998447730082437</v>
      </c>
      <c r="AW115" s="6">
        <f>F115/F$118</f>
        <v>0.9852600730840948</v>
      </c>
      <c r="AX115" s="6">
        <f>G115/G$118</f>
        <v>1.0169745834396273</v>
      </c>
      <c r="AY115" s="6">
        <f>H115/H$118</f>
        <v>0.96476039689936399</v>
      </c>
      <c r="AZ115" s="6">
        <f>I115/I$118</f>
        <v>1.1335640790033343</v>
      </c>
      <c r="BA115" s="6">
        <f>J115/J$118</f>
        <v>1.0820591919028872</v>
      </c>
      <c r="BB115" s="6">
        <f>K115/K$118</f>
        <v>1.0147174981865077</v>
      </c>
      <c r="BC115" s="6">
        <f>L115/L$118</f>
        <v>1.0806225750918574</v>
      </c>
      <c r="BD115" s="6">
        <f>M115/M$118</f>
        <v>1.027181199670228</v>
      </c>
      <c r="BE115" s="6">
        <f>N115/N$118</f>
        <v>0.9769911194562253</v>
      </c>
      <c r="BF115" s="6">
        <f>O115/O$118</f>
        <v>1.3326270367248461</v>
      </c>
      <c r="BG115" s="6">
        <f>P115/P$118</f>
        <v>0.94524456412845714</v>
      </c>
      <c r="BH115" s="6">
        <f>Q115/Q$118</f>
        <v>1.0673436986170586</v>
      </c>
      <c r="BI115" s="6">
        <f>R115/R$118</f>
        <v>1.0517860696517412</v>
      </c>
      <c r="BJ115" s="6">
        <f>S115/S$118</f>
        <v>1.0220166372819279</v>
      </c>
      <c r="BK115" s="6">
        <f>T115/T$118</f>
        <v>1.0685913685393973</v>
      </c>
      <c r="BL115" s="6">
        <f>U115/U$118</f>
        <v>1.0484322150501288</v>
      </c>
      <c r="BM115" s="6">
        <f>V115/V$118</f>
        <v>1.0611289850833578</v>
      </c>
      <c r="BN115" s="6">
        <f>W115/W$118</f>
        <v>1.1516207455429497</v>
      </c>
      <c r="BO115" s="6">
        <f>X115/X$118</f>
        <v>0.95251715544861959</v>
      </c>
      <c r="BP115" s="6">
        <f>Y115/Y$118</f>
        <v>1.0749667735907504</v>
      </c>
      <c r="BQ115" s="6">
        <f>Z115/Z$118</f>
        <v>1.033610159830795</v>
      </c>
      <c r="BR115" s="6">
        <f>AA115/AA$118</f>
        <v>1.0343467212267308</v>
      </c>
      <c r="BS115" s="6">
        <f>AB115/AB$118</f>
        <v>1.0104950477723724</v>
      </c>
      <c r="BT115" s="6">
        <f>AC115/AC$118</f>
        <v>1.0986555802199731</v>
      </c>
      <c r="BU115" s="6">
        <f>AD115/AD$118</f>
        <v>1.0725191446514215</v>
      </c>
      <c r="BV115" s="6">
        <f>AE115/AE$118</f>
        <v>0.9868524073862287</v>
      </c>
      <c r="BW115" s="6">
        <f>AF115/AF$118</f>
        <v>1.0338025329095815</v>
      </c>
      <c r="BX115" s="6">
        <f>AG115/AG$118</f>
        <v>0.97908679838788948</v>
      </c>
      <c r="BY115" s="6">
        <f>AH115/AH$118</f>
        <v>0.99866013836935352</v>
      </c>
      <c r="BZ115" s="6">
        <f>AI115/AI$118</f>
        <v>0.9675736105116769</v>
      </c>
      <c r="CA115" s="6">
        <f>AJ115/AJ$118</f>
        <v>1.0267129108256932</v>
      </c>
      <c r="CB115" s="6">
        <f>AK115/AK$118</f>
        <v>1.0151397373908018</v>
      </c>
      <c r="CC115" s="6">
        <f>AVERAGE(AU115:CB115)</f>
        <v>1.038803217552227</v>
      </c>
      <c r="CD115" s="6">
        <f>STDEV(AU115:CB115)/SQRT(34)</f>
        <v>1.2210144776287308E-2</v>
      </c>
    </row>
    <row r="116" spans="3:87" x14ac:dyDescent="0.3">
      <c r="C116" s="7">
        <v>50.5</v>
      </c>
      <c r="D116" s="6">
        <v>527.16700000000003</v>
      </c>
      <c r="E116" s="6">
        <v>355.81799999999998</v>
      </c>
      <c r="F116" s="6">
        <v>325.53800000000001</v>
      </c>
      <c r="G116" s="6">
        <v>303.74799999999999</v>
      </c>
      <c r="H116" s="6">
        <v>258.17399999999998</v>
      </c>
      <c r="I116" s="6">
        <v>349.35899999999998</v>
      </c>
      <c r="J116" s="6">
        <v>342.19900000000001</v>
      </c>
      <c r="K116" s="6">
        <v>434.01100000000002</v>
      </c>
      <c r="L116" s="6">
        <v>500.90899999999999</v>
      </c>
      <c r="M116" s="6">
        <v>369.613</v>
      </c>
      <c r="N116" s="6">
        <v>452.87400000000002</v>
      </c>
      <c r="O116" s="6">
        <v>644.10400000000004</v>
      </c>
      <c r="P116" s="6">
        <v>696.06600000000003</v>
      </c>
      <c r="Q116" s="6">
        <v>297.32</v>
      </c>
      <c r="R116" s="6">
        <v>422.04500000000002</v>
      </c>
      <c r="S116" s="6">
        <v>409.30099999999999</v>
      </c>
      <c r="T116" s="6">
        <v>398.3</v>
      </c>
      <c r="U116" s="6">
        <v>477.923</v>
      </c>
      <c r="V116" s="6">
        <v>140.749</v>
      </c>
      <c r="W116" s="6">
        <v>259.14</v>
      </c>
      <c r="X116" s="6">
        <v>159.065</v>
      </c>
      <c r="Y116" s="6">
        <v>106.19499999999999</v>
      </c>
      <c r="Z116" s="6">
        <v>215.67400000000001</v>
      </c>
      <c r="AA116" s="6">
        <v>187.142</v>
      </c>
      <c r="AB116" s="6">
        <v>232.70599999999999</v>
      </c>
      <c r="AC116" s="6">
        <v>172.43799999999999</v>
      </c>
      <c r="AD116" s="6">
        <v>202.298</v>
      </c>
      <c r="AE116" s="6">
        <v>229.44900000000001</v>
      </c>
      <c r="AF116" s="6">
        <v>209.18100000000001</v>
      </c>
      <c r="AG116" s="6">
        <v>595.58399999999995</v>
      </c>
      <c r="AH116" s="6">
        <v>203.589</v>
      </c>
      <c r="AI116" s="6">
        <v>328.137</v>
      </c>
      <c r="AJ116" s="6">
        <v>741.279</v>
      </c>
      <c r="AK116" s="6">
        <v>361.14800000000002</v>
      </c>
      <c r="AT116" s="7">
        <v>50.5</v>
      </c>
      <c r="AU116" s="6">
        <f>D116/D$118</f>
        <v>0.97879455167957707</v>
      </c>
      <c r="AV116" s="6">
        <f>E116/E$118</f>
        <v>0.98629567415636898</v>
      </c>
      <c r="AW116" s="6">
        <f>F116/F$118</f>
        <v>0.97747124227947912</v>
      </c>
      <c r="AX116" s="6">
        <f>G116/G$118</f>
        <v>1.0195759878623505</v>
      </c>
      <c r="AY116" s="6">
        <f>H116/H$118</f>
        <v>0.9663249379610811</v>
      </c>
      <c r="AZ116" s="6">
        <f>I116/I$118</f>
        <v>1.1343303451119688</v>
      </c>
      <c r="BA116" s="6">
        <f>J116/J$118</f>
        <v>1.0228971808966967</v>
      </c>
      <c r="BB116" s="6">
        <f>K116/K$118</f>
        <v>0.99946113369181</v>
      </c>
      <c r="BC116" s="6">
        <f>L116/L$118</f>
        <v>1.0725459715477443</v>
      </c>
      <c r="BD116" s="6">
        <f>M116/M$118</f>
        <v>1.0259931325277794</v>
      </c>
      <c r="BE116" s="6">
        <f>N116/N$118</f>
        <v>0.99107131133549553</v>
      </c>
      <c r="BF116" s="6">
        <f>O116/O$118</f>
        <v>1.245242164360892</v>
      </c>
      <c r="BG116" s="6">
        <f>P116/P$118</f>
        <v>0.92977647407692365</v>
      </c>
      <c r="BH116" s="6">
        <f>Q116/Q$118</f>
        <v>1.0513325530492958</v>
      </c>
      <c r="BI116" s="6">
        <f>R116/R$118</f>
        <v>1.049863184079602</v>
      </c>
      <c r="BJ116" s="6">
        <f>S116/S$118</f>
        <v>0.99672952727910302</v>
      </c>
      <c r="BK116" s="6">
        <f>T116/T$118</f>
        <v>1.0561288885589131</v>
      </c>
      <c r="BL116" s="6">
        <f>U116/U$118</f>
        <v>1.0355614492395631</v>
      </c>
      <c r="BM116" s="6">
        <f>V116/V$118</f>
        <v>1.0291678853465926</v>
      </c>
      <c r="BN116" s="6">
        <f>W116/W$118</f>
        <v>1.1052631578947367</v>
      </c>
      <c r="BO116" s="6">
        <f>X116/X$118</f>
        <v>0.97632609469562126</v>
      </c>
      <c r="BP116" s="6">
        <f>Y116/Y$118</f>
        <v>1.0611965504491809</v>
      </c>
      <c r="BQ116" s="6">
        <f>Z116/Z$118</f>
        <v>1.015954815886041</v>
      </c>
      <c r="BR116" s="6">
        <f>AA116/AA$118</f>
        <v>1.0183323992098947</v>
      </c>
      <c r="BS116" s="6">
        <f>AB116/AB$118</f>
        <v>1.0180327581982991</v>
      </c>
      <c r="BT116" s="6">
        <f>AC116/AC$118</f>
        <v>1.0812922482661751</v>
      </c>
      <c r="BU116" s="6">
        <f>AD116/AD$118</f>
        <v>1.0720898804949788</v>
      </c>
      <c r="BV116" s="6">
        <f>AE116/AE$118</f>
        <v>1.009267975121183</v>
      </c>
      <c r="BW116" s="6">
        <f>AF116/AF$118</f>
        <v>1.0042391189545747</v>
      </c>
      <c r="BX116" s="6">
        <f>AG116/AG$118</f>
        <v>0.97575936301975807</v>
      </c>
      <c r="BY116" s="6">
        <f>AH116/AH$118</f>
        <v>1.0140560948761499</v>
      </c>
      <c r="BZ116" s="6">
        <f>AI116/AI$118</f>
        <v>0.98348259243274339</v>
      </c>
      <c r="CA116" s="6">
        <f>AJ116/AJ$118</f>
        <v>1.0242975286550273</v>
      </c>
      <c r="CB116" s="6">
        <f>AK116/AK$118</f>
        <v>1.0134728228384133</v>
      </c>
      <c r="CC116" s="6">
        <f>AVERAGE(AU116:CB116)</f>
        <v>1.0276949116480594</v>
      </c>
      <c r="CD116" s="6">
        <f>STDEV(AU116:CB116)/SQRT(34)</f>
        <v>9.7511455943478306E-3</v>
      </c>
    </row>
    <row r="117" spans="3:87" x14ac:dyDescent="0.3">
      <c r="C117" s="7">
        <v>55.55</v>
      </c>
      <c r="D117" s="6">
        <v>536.03099999999995</v>
      </c>
      <c r="E117" s="6">
        <v>359.084</v>
      </c>
      <c r="F117" s="6">
        <v>327.62400000000002</v>
      </c>
      <c r="G117" s="6">
        <v>304.22500000000002</v>
      </c>
      <c r="H117" s="6">
        <v>259.71699999999998</v>
      </c>
      <c r="I117" s="6">
        <v>330.00400000000002</v>
      </c>
      <c r="J117" s="6">
        <v>341.22699999999998</v>
      </c>
      <c r="K117" s="6">
        <v>433.11399999999998</v>
      </c>
      <c r="L117" s="6">
        <v>489.28</v>
      </c>
      <c r="M117" s="6">
        <v>365.50700000000001</v>
      </c>
      <c r="N117" s="6">
        <v>452.58199999999999</v>
      </c>
      <c r="O117" s="6">
        <v>604.70000000000005</v>
      </c>
      <c r="P117" s="6">
        <v>725.67200000000003</v>
      </c>
      <c r="Q117" s="6">
        <v>290.291</v>
      </c>
      <c r="R117" s="6">
        <v>408.30200000000002</v>
      </c>
      <c r="S117" s="6">
        <v>410.89</v>
      </c>
      <c r="T117" s="6">
        <v>390.59699999999998</v>
      </c>
      <c r="U117" s="6">
        <v>478.18</v>
      </c>
      <c r="V117" s="6">
        <v>137.18</v>
      </c>
      <c r="W117" s="6">
        <v>245.322</v>
      </c>
      <c r="X117" s="6">
        <v>160.23400000000001</v>
      </c>
      <c r="Y117" s="6">
        <v>101.73399999999999</v>
      </c>
      <c r="Z117" s="6">
        <v>215.82599999999999</v>
      </c>
      <c r="AA117" s="6">
        <v>185.512</v>
      </c>
      <c r="AB117" s="6">
        <v>226.67099999999999</v>
      </c>
      <c r="AC117" s="6">
        <v>166.92099999999999</v>
      </c>
      <c r="AD117" s="6">
        <v>192.33699999999999</v>
      </c>
      <c r="AE117" s="6">
        <v>231.95699999999999</v>
      </c>
      <c r="AF117" s="6">
        <v>208.17500000000001</v>
      </c>
      <c r="AG117" s="6">
        <v>605.87199999999996</v>
      </c>
      <c r="AH117" s="6">
        <v>202.53700000000001</v>
      </c>
      <c r="AI117" s="6">
        <v>330.61</v>
      </c>
      <c r="AJ117" s="6">
        <v>734.49599999999998</v>
      </c>
      <c r="AK117" s="6">
        <v>361.92599999999999</v>
      </c>
      <c r="AT117" s="7">
        <v>55.55</v>
      </c>
      <c r="AU117" s="6">
        <f>D117/D$118</f>
        <v>0.99525240072188759</v>
      </c>
      <c r="AV117" s="6">
        <f>E117/E$118</f>
        <v>0.99534873406844404</v>
      </c>
      <c r="AW117" s="6">
        <f>F117/F$118</f>
        <v>0.98373473536291334</v>
      </c>
      <c r="AX117" s="6">
        <f>G117/G$118</f>
        <v>1.0211771103264009</v>
      </c>
      <c r="AY117" s="6">
        <f>H117/H$118</f>
        <v>0.97210026537311311</v>
      </c>
      <c r="AZ117" s="6">
        <f>I117/I$118</f>
        <v>1.0714867835330713</v>
      </c>
      <c r="BA117" s="6">
        <f>J117/J$118</f>
        <v>1.0199916900570636</v>
      </c>
      <c r="BB117" s="6">
        <f>K117/K$118</f>
        <v>0.99739547951041452</v>
      </c>
      <c r="BC117" s="6">
        <f>L117/L$118</f>
        <v>1.0476459655523864</v>
      </c>
      <c r="BD117" s="6">
        <f>M117/M$118</f>
        <v>1.0145954603621383</v>
      </c>
      <c r="BE117" s="6">
        <f>N117/N$118</f>
        <v>0.99043229734283977</v>
      </c>
      <c r="BF117" s="6">
        <f>O117/O$118</f>
        <v>1.1690626619133422</v>
      </c>
      <c r="BG117" s="6">
        <f>P117/P$118</f>
        <v>0.96932295715686356</v>
      </c>
      <c r="BH117" s="6">
        <f>Q117/Q$118</f>
        <v>1.0264777954972188</v>
      </c>
      <c r="BI117" s="6">
        <f>R117/R$118</f>
        <v>1.015676616915423</v>
      </c>
      <c r="BJ117" s="6">
        <f>S117/S$118</f>
        <v>1.0005990590389728</v>
      </c>
      <c r="BK117" s="6">
        <f>T117/T$118</f>
        <v>1.0357036793483447</v>
      </c>
      <c r="BL117" s="6">
        <f>U117/U$118</f>
        <v>1.0361183157064511</v>
      </c>
      <c r="BM117" s="6">
        <f>V117/V$118</f>
        <v>1.0030710734132788</v>
      </c>
      <c r="BN117" s="6">
        <f>W117/W$118</f>
        <v>1.0463277318092639</v>
      </c>
      <c r="BO117" s="6">
        <f>X117/X$118</f>
        <v>0.98350130737408092</v>
      </c>
      <c r="BP117" s="6">
        <f>Y117/Y$118</f>
        <v>1.0166182010772351</v>
      </c>
      <c r="BQ117" s="6">
        <f>Z117/Z$118</f>
        <v>1.0166708277002359</v>
      </c>
      <c r="BR117" s="6">
        <f>AA117/AA$118</f>
        <v>1.0094627611237776</v>
      </c>
      <c r="BS117" s="6">
        <f>AB117/AB$118</f>
        <v>0.99163108529030897</v>
      </c>
      <c r="BT117" s="6">
        <f>AC117/AC$118</f>
        <v>1.0466972672661374</v>
      </c>
      <c r="BU117" s="6">
        <f>AD117/AD$118</f>
        <v>1.0193009883674713</v>
      </c>
      <c r="BV117" s="6">
        <f>AE117/AE$118</f>
        <v>1.0202998126171141</v>
      </c>
      <c r="BW117" s="6">
        <f>AF117/AF$118</f>
        <v>0.99940949985117478</v>
      </c>
      <c r="BX117" s="6">
        <f>AG117/AG$118</f>
        <v>0.99261443690815554</v>
      </c>
      <c r="BY117" s="6">
        <f>AH117/AH$118</f>
        <v>1.0088161899116888</v>
      </c>
      <c r="BZ117" s="6">
        <f>AI117/AI$118</f>
        <v>0.99089459550184622</v>
      </c>
      <c r="CA117" s="6">
        <f>AJ117/AJ$118</f>
        <v>1.0149247956666827</v>
      </c>
      <c r="CB117" s="6">
        <f>AK117/AK$118</f>
        <v>1.0156560880265584</v>
      </c>
      <c r="CC117" s="6">
        <f>AVERAGE(AU117:CB117)</f>
        <v>1.0158240785203616</v>
      </c>
      <c r="CD117" s="6">
        <f>STDEV(AU117:CB117)/SQRT(34)</f>
        <v>6.0415526838580114E-3</v>
      </c>
    </row>
    <row r="118" spans="3:87" x14ac:dyDescent="0.3">
      <c r="C118" s="3">
        <v>60.6</v>
      </c>
      <c r="D118" s="3">
        <v>538.58799999999997</v>
      </c>
      <c r="E118" s="3">
        <v>360.762</v>
      </c>
      <c r="F118" s="3">
        <v>333.041</v>
      </c>
      <c r="G118" s="3">
        <v>297.916</v>
      </c>
      <c r="H118" s="3">
        <v>267.17099999999999</v>
      </c>
      <c r="I118" s="3">
        <v>307.98700000000002</v>
      </c>
      <c r="J118" s="3">
        <v>334.53899999999999</v>
      </c>
      <c r="K118" s="3">
        <v>434.245</v>
      </c>
      <c r="L118" s="3">
        <v>467.02800000000002</v>
      </c>
      <c r="M118" s="3">
        <v>360.24900000000002</v>
      </c>
      <c r="N118" s="3">
        <v>456.95400000000001</v>
      </c>
      <c r="O118" s="3">
        <v>517.25199999999995</v>
      </c>
      <c r="P118" s="3">
        <v>748.63800000000003</v>
      </c>
      <c r="Q118" s="3">
        <v>282.803</v>
      </c>
      <c r="R118" s="3">
        <v>402</v>
      </c>
      <c r="S118" s="3">
        <v>410.64400000000001</v>
      </c>
      <c r="T118" s="3">
        <v>377.13200000000001</v>
      </c>
      <c r="U118" s="3">
        <v>461.51100000000002</v>
      </c>
      <c r="V118" s="3">
        <v>136.76</v>
      </c>
      <c r="W118" s="3">
        <v>234.46</v>
      </c>
      <c r="X118" s="3">
        <v>162.922</v>
      </c>
      <c r="Y118" s="3">
        <v>100.071</v>
      </c>
      <c r="Z118" s="3">
        <v>212.28700000000001</v>
      </c>
      <c r="AA118" s="3">
        <v>183.773</v>
      </c>
      <c r="AB118" s="3">
        <v>228.584</v>
      </c>
      <c r="AC118" s="3">
        <v>159.47399999999999</v>
      </c>
      <c r="AD118" s="3">
        <v>188.69499999999999</v>
      </c>
      <c r="AE118" s="3">
        <v>227.34200000000001</v>
      </c>
      <c r="AF118" s="3">
        <v>208.298</v>
      </c>
      <c r="AG118" s="3">
        <v>610.38</v>
      </c>
      <c r="AH118" s="3">
        <v>200.767</v>
      </c>
      <c r="AI118" s="3">
        <v>333.64800000000002</v>
      </c>
      <c r="AJ118" s="3">
        <v>723.69500000000005</v>
      </c>
      <c r="AK118" s="3">
        <v>356.34699999999998</v>
      </c>
      <c r="AT118" s="3">
        <v>60.6</v>
      </c>
      <c r="AU118" s="3">
        <f>D118/D$118</f>
        <v>1</v>
      </c>
      <c r="AV118" s="3">
        <f>E118/E$118</f>
        <v>1</v>
      </c>
      <c r="AW118" s="3">
        <f>F118/F$118</f>
        <v>1</v>
      </c>
      <c r="AX118" s="3">
        <f>G118/G$118</f>
        <v>1</v>
      </c>
      <c r="AY118" s="3">
        <f>H118/H$118</f>
        <v>1</v>
      </c>
      <c r="AZ118" s="3">
        <f>I118/I$118</f>
        <v>1</v>
      </c>
      <c r="BA118" s="3">
        <f>J118/J$118</f>
        <v>1</v>
      </c>
      <c r="BB118" s="3">
        <f>K118/K$118</f>
        <v>1</v>
      </c>
      <c r="BC118" s="3">
        <f>L118/L$118</f>
        <v>1</v>
      </c>
      <c r="BD118" s="3">
        <f>M118/M$118</f>
        <v>1</v>
      </c>
      <c r="BE118" s="3">
        <f>N118/N$118</f>
        <v>1</v>
      </c>
      <c r="BF118" s="3">
        <f>O118/O$118</f>
        <v>1</v>
      </c>
      <c r="BG118" s="3">
        <f>P118/P$118</f>
        <v>1</v>
      </c>
      <c r="BH118" s="3">
        <f>Q118/Q$118</f>
        <v>1</v>
      </c>
      <c r="BI118" s="3">
        <f>R118/R$118</f>
        <v>1</v>
      </c>
      <c r="BJ118" s="3">
        <f>S118/S$118</f>
        <v>1</v>
      </c>
      <c r="BK118" s="3">
        <f>T118/T$118</f>
        <v>1</v>
      </c>
      <c r="BL118" s="3">
        <f>U118/U$118</f>
        <v>1</v>
      </c>
      <c r="BM118" s="3">
        <f>V118/V$118</f>
        <v>1</v>
      </c>
      <c r="BN118" s="3">
        <f>W118/W$118</f>
        <v>1</v>
      </c>
      <c r="BO118" s="3">
        <f>X118/X$118</f>
        <v>1</v>
      </c>
      <c r="BP118" s="3">
        <f>Y118/Y$118</f>
        <v>1</v>
      </c>
      <c r="BQ118" s="3">
        <f>Z118/Z$118</f>
        <v>1</v>
      </c>
      <c r="BR118" s="3">
        <f>AA118/AA$118</f>
        <v>1</v>
      </c>
      <c r="BS118" s="3">
        <f>AB118/AB$118</f>
        <v>1</v>
      </c>
      <c r="BT118" s="3">
        <f>AC118/AC$118</f>
        <v>1</v>
      </c>
      <c r="BU118" s="3">
        <f>AD118/AD$118</f>
        <v>1</v>
      </c>
      <c r="BV118" s="3">
        <f>AE118/AE$118</f>
        <v>1</v>
      </c>
      <c r="BW118" s="3">
        <f>AF118/AF$118</f>
        <v>1</v>
      </c>
      <c r="BX118" s="3">
        <f>AG118/AG$118</f>
        <v>1</v>
      </c>
      <c r="BY118" s="3">
        <f>AH118/AH$118</f>
        <v>1</v>
      </c>
      <c r="BZ118" s="3">
        <f>AI118/AI$118</f>
        <v>1</v>
      </c>
      <c r="CA118" s="3">
        <f>AJ118/AJ$118</f>
        <v>1</v>
      </c>
      <c r="CB118" s="3">
        <f>AK118/AK$118</f>
        <v>1</v>
      </c>
      <c r="CC118" s="3">
        <f>AVERAGE(AU118:CB118)</f>
        <v>1</v>
      </c>
      <c r="CD118" s="3">
        <f>STDEV(AU118:CB118)/SQRT(34)</f>
        <v>0</v>
      </c>
      <c r="CF118" s="14"/>
      <c r="CG118" s="14"/>
      <c r="CH118" s="14"/>
      <c r="CI118" s="14"/>
    </row>
    <row r="119" spans="3:87" x14ac:dyDescent="0.3">
      <c r="C119" s="3">
        <v>65.650000000000006</v>
      </c>
      <c r="D119" s="3">
        <v>510.96100000000001</v>
      </c>
      <c r="E119" s="3">
        <v>357.04199999999997</v>
      </c>
      <c r="F119" s="3">
        <v>339.30500000000001</v>
      </c>
      <c r="G119" s="3">
        <v>291.178</v>
      </c>
      <c r="H119" s="3">
        <v>278.798</v>
      </c>
      <c r="I119" s="3">
        <v>288.07600000000002</v>
      </c>
      <c r="J119" s="3">
        <v>320.23399999999998</v>
      </c>
      <c r="K119" s="3">
        <v>254.804</v>
      </c>
      <c r="L119" s="3">
        <v>67.507999999999996</v>
      </c>
      <c r="M119" s="3">
        <v>368.065</v>
      </c>
      <c r="N119" s="3">
        <v>458.57499999999999</v>
      </c>
      <c r="O119" s="3">
        <v>493.08300000000003</v>
      </c>
      <c r="P119" s="3">
        <v>742.91700000000003</v>
      </c>
      <c r="Q119" s="3">
        <v>286.38900000000001</v>
      </c>
      <c r="R119" s="3">
        <v>402.04500000000002</v>
      </c>
      <c r="S119" s="3">
        <v>413.46600000000001</v>
      </c>
      <c r="T119" s="3">
        <v>387.202</v>
      </c>
      <c r="U119" s="3">
        <v>482.42899999999997</v>
      </c>
      <c r="V119" s="3">
        <v>133.76</v>
      </c>
      <c r="W119" s="3">
        <v>221.946</v>
      </c>
      <c r="X119" s="3">
        <v>168.524</v>
      </c>
      <c r="Y119" s="3">
        <v>100.386</v>
      </c>
      <c r="Z119" s="3">
        <v>210.5</v>
      </c>
      <c r="AA119" s="3">
        <v>192.678</v>
      </c>
      <c r="AB119" s="3">
        <v>223.429</v>
      </c>
      <c r="AC119" s="3">
        <v>164.36799999999999</v>
      </c>
      <c r="AD119" s="3">
        <v>191.95699999999999</v>
      </c>
      <c r="AE119" s="3">
        <v>227.82400000000001</v>
      </c>
      <c r="AF119" s="3">
        <v>206.06399999999999</v>
      </c>
      <c r="AG119" s="3">
        <v>617.68399999999997</v>
      </c>
      <c r="AH119" s="3">
        <v>198.285</v>
      </c>
      <c r="AI119" s="3">
        <v>330.18099999999998</v>
      </c>
      <c r="AJ119" s="3">
        <v>708.66800000000001</v>
      </c>
      <c r="AK119" s="3">
        <v>356.125</v>
      </c>
      <c r="AT119" s="3">
        <v>65.650000000000006</v>
      </c>
      <c r="AU119" s="3">
        <f>D119/D$118</f>
        <v>0.94870476133890846</v>
      </c>
      <c r="AV119" s="3">
        <f>E119/E$118</f>
        <v>0.98968849269047177</v>
      </c>
      <c r="AW119" s="3">
        <f>F119/F$118</f>
        <v>1.018808495050159</v>
      </c>
      <c r="AX119" s="3">
        <f>G119/G$118</f>
        <v>0.97738288645121441</v>
      </c>
      <c r="AY119" s="3">
        <f>H119/H$118</f>
        <v>1.0435189447956552</v>
      </c>
      <c r="AZ119" s="3">
        <f>I119/I$118</f>
        <v>0.93535116741940405</v>
      </c>
      <c r="BA119" s="3">
        <f>J119/J$118</f>
        <v>0.95723966413482431</v>
      </c>
      <c r="BB119" s="3">
        <f>K119/K$118</f>
        <v>0.58677474697463416</v>
      </c>
      <c r="BC119" s="3">
        <f>L119/L$118</f>
        <v>0.14454807848779944</v>
      </c>
      <c r="BD119" s="3">
        <f>M119/M$118</f>
        <v>1.0216961046387358</v>
      </c>
      <c r="BE119" s="3">
        <f>N119/N$118</f>
        <v>1.0035474030208729</v>
      </c>
      <c r="BF119" s="3">
        <f>O119/O$118</f>
        <v>0.95327422610255752</v>
      </c>
      <c r="BG119" s="3">
        <f>P119/P$118</f>
        <v>0.99235812235018794</v>
      </c>
      <c r="BH119" s="3">
        <f>Q119/Q$118</f>
        <v>1.012680204948321</v>
      </c>
      <c r="BI119" s="3">
        <f>R119/R$118</f>
        <v>1.0001119402985075</v>
      </c>
      <c r="BJ119" s="3">
        <f>S119/S$118</f>
        <v>1.0068721325527707</v>
      </c>
      <c r="BK119" s="3">
        <f>T119/T$118</f>
        <v>1.0267015262560588</v>
      </c>
      <c r="BL119" s="3">
        <f>U119/U$118</f>
        <v>1.0453250301726285</v>
      </c>
      <c r="BM119" s="3">
        <f>V119/V$118</f>
        <v>0.9780637613337233</v>
      </c>
      <c r="BN119" s="3">
        <f>W119/W$118</f>
        <v>0.94662629019875455</v>
      </c>
      <c r="BO119" s="3">
        <f>X119/X$118</f>
        <v>1.0343845521169639</v>
      </c>
      <c r="BP119" s="3">
        <f>Y119/Y$118</f>
        <v>1.0031477650867884</v>
      </c>
      <c r="BQ119" s="3">
        <f>Z119/Z$118</f>
        <v>0.99158215057916876</v>
      </c>
      <c r="BR119" s="3">
        <f>AA119/AA$118</f>
        <v>1.0484565197281428</v>
      </c>
      <c r="BS119" s="3">
        <f>AB119/AB$118</f>
        <v>0.9774481153536555</v>
      </c>
      <c r="BT119" s="3">
        <f>AC119/AC$118</f>
        <v>1.0306883880757993</v>
      </c>
      <c r="BU119" s="3">
        <f>AD119/AD$118</f>
        <v>1.0172871565224304</v>
      </c>
      <c r="BV119" s="3">
        <f>AE119/AE$118</f>
        <v>1.0021201537771287</v>
      </c>
      <c r="BW119" s="3">
        <f>AF119/AF$118</f>
        <v>0.9892749810367838</v>
      </c>
      <c r="BX119" s="3">
        <f>AG119/AG$118</f>
        <v>1.0119663160654018</v>
      </c>
      <c r="BY119" s="3">
        <f>AH119/AH$118</f>
        <v>0.98763741053061505</v>
      </c>
      <c r="BZ119" s="3">
        <f>AI119/AI$118</f>
        <v>0.98960880928403572</v>
      </c>
      <c r="CA119" s="3">
        <f>AJ119/AJ$118</f>
        <v>0.97923572775824064</v>
      </c>
      <c r="CB119" s="3">
        <f>AK119/AK$118</f>
        <v>0.9993770117329458</v>
      </c>
      <c r="CC119" s="3">
        <f>AVERAGE(AU119:CB119)</f>
        <v>0.96033791284894954</v>
      </c>
      <c r="CD119" s="3">
        <f>STDEV(AU119:CB119)/SQRT(34)</f>
        <v>2.7940582901205404E-2</v>
      </c>
      <c r="CF119" s="14"/>
      <c r="CG119" s="14"/>
      <c r="CH119" s="14"/>
      <c r="CI119" s="14"/>
    </row>
    <row r="120" spans="3:87" x14ac:dyDescent="0.3">
      <c r="C120" s="3">
        <v>70.7</v>
      </c>
      <c r="D120" s="3">
        <v>541.29200000000003</v>
      </c>
      <c r="E120" s="3">
        <v>358.03</v>
      </c>
      <c r="F120" s="3">
        <v>330.91800000000001</v>
      </c>
      <c r="G120" s="3">
        <v>292.51</v>
      </c>
      <c r="H120" s="3">
        <v>276.83699999999999</v>
      </c>
      <c r="I120" s="3">
        <v>297.54300000000001</v>
      </c>
      <c r="J120" s="3">
        <v>331.48599999999999</v>
      </c>
      <c r="K120" s="3">
        <v>384.13</v>
      </c>
      <c r="L120" s="3">
        <v>452.50799999999998</v>
      </c>
      <c r="M120" s="3">
        <v>373.88</v>
      </c>
      <c r="N120" s="3">
        <v>468.33499999999998</v>
      </c>
      <c r="O120" s="3">
        <v>467.57</v>
      </c>
      <c r="P120" s="3">
        <v>713.51499999999999</v>
      </c>
      <c r="Q120" s="3">
        <v>291.24599999999998</v>
      </c>
      <c r="R120" s="3">
        <v>416.959</v>
      </c>
      <c r="S120" s="3">
        <v>406.15100000000001</v>
      </c>
      <c r="T120" s="3">
        <v>396.57600000000002</v>
      </c>
      <c r="U120" s="3">
        <v>471.79399999999998</v>
      </c>
      <c r="V120" s="3">
        <v>132.38300000000001</v>
      </c>
      <c r="W120" s="3">
        <v>211.52699999999999</v>
      </c>
      <c r="X120" s="3">
        <v>180.58</v>
      </c>
      <c r="Y120" s="3">
        <v>101.79300000000001</v>
      </c>
      <c r="Z120" s="3">
        <v>207.06100000000001</v>
      </c>
      <c r="AA120" s="3">
        <v>189.95699999999999</v>
      </c>
      <c r="AB120" s="3">
        <v>225.12100000000001</v>
      </c>
      <c r="AC120" s="3">
        <v>152.86199999999999</v>
      </c>
      <c r="AD120" s="3">
        <v>189.41499999999999</v>
      </c>
      <c r="AE120" s="3">
        <v>223.82900000000001</v>
      </c>
      <c r="AF120" s="3">
        <v>208.23400000000001</v>
      </c>
      <c r="AG120" s="3">
        <v>602.28800000000001</v>
      </c>
      <c r="AH120" s="3">
        <v>197.172</v>
      </c>
      <c r="AI120" s="3">
        <v>324.81900000000002</v>
      </c>
      <c r="AJ120" s="3">
        <v>708.33199999999999</v>
      </c>
      <c r="AK120" s="3">
        <v>351.14400000000001</v>
      </c>
      <c r="AT120" s="3">
        <v>70.7</v>
      </c>
      <c r="AU120" s="3">
        <f>D120/D$118</f>
        <v>1.0050205351771671</v>
      </c>
      <c r="AV120" s="3">
        <f>E120/E$118</f>
        <v>0.99242714033074431</v>
      </c>
      <c r="AW120" s="3">
        <f>F120/F$118</f>
        <v>0.99362540948411759</v>
      </c>
      <c r="AX120" s="3">
        <f>G120/G$118</f>
        <v>0.98185394540743032</v>
      </c>
      <c r="AY120" s="3">
        <f>H120/H$118</f>
        <v>1.0361790763219061</v>
      </c>
      <c r="AZ120" s="3">
        <f>I120/I$118</f>
        <v>0.96608947780263443</v>
      </c>
      <c r="BA120" s="3">
        <f>J120/J$118</f>
        <v>0.99087400871049414</v>
      </c>
      <c r="BB120" s="3">
        <f>K120/K$118</f>
        <v>0.88459279899595844</v>
      </c>
      <c r="BC120" s="3">
        <f>L120/L$118</f>
        <v>0.96890978699349928</v>
      </c>
      <c r="BD120" s="3">
        <f>M120/M$118</f>
        <v>1.0378377178007432</v>
      </c>
      <c r="BE120" s="3">
        <f>N120/N$118</f>
        <v>1.0249062268849818</v>
      </c>
      <c r="BF120" s="3">
        <f>O120/O$118</f>
        <v>0.90395010555783262</v>
      </c>
      <c r="BG120" s="3">
        <f>P120/P$118</f>
        <v>0.95308413412089688</v>
      </c>
      <c r="BH120" s="3">
        <f>Q120/Q$118</f>
        <v>1.0298547045116211</v>
      </c>
      <c r="BI120" s="3">
        <f>R120/R$118</f>
        <v>1.0372114427860697</v>
      </c>
      <c r="BJ120" s="3">
        <f>S120/S$118</f>
        <v>0.98905864934103505</v>
      </c>
      <c r="BK120" s="3">
        <f>T120/T$118</f>
        <v>1.051557544838412</v>
      </c>
      <c r="BL120" s="3">
        <f>U120/U$118</f>
        <v>1.0222811590622976</v>
      </c>
      <c r="BM120" s="3">
        <f>V120/V$118</f>
        <v>0.96799502778590241</v>
      </c>
      <c r="BN120" s="3">
        <f>W120/W$118</f>
        <v>0.90218800648298203</v>
      </c>
      <c r="BO120" s="3">
        <f>X120/X$118</f>
        <v>1.108383152674286</v>
      </c>
      <c r="BP120" s="3">
        <f>Y120/Y$118</f>
        <v>1.0172077824744432</v>
      </c>
      <c r="BQ120" s="3">
        <f>Z120/Z$118</f>
        <v>0.97538238328300841</v>
      </c>
      <c r="BR120" s="3">
        <f>AA120/AA$118</f>
        <v>1.0336502097696614</v>
      </c>
      <c r="BS120" s="3">
        <f>AB120/AB$118</f>
        <v>0.98485020823854685</v>
      </c>
      <c r="BT120" s="3">
        <f>AC120/AC$118</f>
        <v>0.95853869596297836</v>
      </c>
      <c r="BU120" s="3">
        <f>AD120/AD$118</f>
        <v>1.0038156813906038</v>
      </c>
      <c r="BV120" s="3">
        <f>AE120/AE$118</f>
        <v>0.98454750991897666</v>
      </c>
      <c r="BW120" s="3">
        <f>AF120/AF$118</f>
        <v>0.99969274789004214</v>
      </c>
      <c r="BX120" s="3">
        <f>AG120/AG$118</f>
        <v>0.98674268488482586</v>
      </c>
      <c r="BY120" s="3">
        <f>AH120/AH$118</f>
        <v>0.98209367077258714</v>
      </c>
      <c r="BZ120" s="3">
        <f>AI120/AI$118</f>
        <v>0.97353798014674142</v>
      </c>
      <c r="CA120" s="3">
        <f>AJ120/AJ$118</f>
        <v>0.97877144377120184</v>
      </c>
      <c r="CB120" s="3">
        <f>AK120/AK$118</f>
        <v>0.98539906327259674</v>
      </c>
      <c r="CC120" s="3">
        <f>AVERAGE(AU120:CB120)</f>
        <v>0.99153265037785965</v>
      </c>
      <c r="CD120" s="3">
        <f>STDEV(AU120:CB120)/SQRT(34)</f>
        <v>7.4519695548933441E-3</v>
      </c>
      <c r="CF120" s="14"/>
      <c r="CG120" s="14"/>
      <c r="CH120" s="14"/>
      <c r="CI120" s="14"/>
    </row>
    <row r="121" spans="3:87" x14ac:dyDescent="0.3">
      <c r="C121" s="3">
        <v>75.75</v>
      </c>
      <c r="D121" s="3">
        <v>542.03099999999995</v>
      </c>
      <c r="E121" s="3">
        <v>355.13099999999997</v>
      </c>
      <c r="F121" s="3">
        <v>337.827</v>
      </c>
      <c r="G121" s="3">
        <v>294.39299999999997</v>
      </c>
      <c r="H121" s="3">
        <v>276.86399999999998</v>
      </c>
      <c r="I121" s="3">
        <v>292.11700000000002</v>
      </c>
      <c r="J121" s="3">
        <v>330.673</v>
      </c>
      <c r="K121" s="3">
        <v>451.82100000000003</v>
      </c>
      <c r="L121" s="3">
        <v>408.77199999999999</v>
      </c>
      <c r="M121" s="3">
        <v>368.553</v>
      </c>
      <c r="N121" s="3">
        <v>465.59399999999999</v>
      </c>
      <c r="O121" s="3">
        <v>456.065</v>
      </c>
      <c r="P121" s="3">
        <v>718.96500000000003</v>
      </c>
      <c r="Q121" s="3">
        <v>296.41000000000003</v>
      </c>
      <c r="R121" s="3">
        <v>449.12</v>
      </c>
      <c r="S121" s="3">
        <v>407.38400000000001</v>
      </c>
      <c r="T121" s="3">
        <v>399.23</v>
      </c>
      <c r="U121" s="3">
        <v>457.67</v>
      </c>
      <c r="V121" s="3">
        <v>128.74299999999999</v>
      </c>
      <c r="W121" s="3">
        <v>204.333</v>
      </c>
      <c r="X121" s="3">
        <v>189.06100000000001</v>
      </c>
      <c r="Y121" s="3">
        <v>95.88</v>
      </c>
      <c r="Z121" s="3">
        <v>217.74299999999999</v>
      </c>
      <c r="AA121" s="3">
        <v>191.22300000000001</v>
      </c>
      <c r="AB121" s="3">
        <v>227.251</v>
      </c>
      <c r="AC121" s="3">
        <v>158.76300000000001</v>
      </c>
      <c r="AD121" s="3">
        <v>188.95</v>
      </c>
      <c r="AE121" s="3">
        <v>233.40600000000001</v>
      </c>
      <c r="AF121" s="3">
        <v>210.661</v>
      </c>
      <c r="AG121" s="3">
        <v>611.74300000000005</v>
      </c>
      <c r="AH121" s="3">
        <v>195.95500000000001</v>
      </c>
      <c r="AI121" s="3">
        <v>320.99400000000003</v>
      </c>
      <c r="AJ121" s="3">
        <v>712.90700000000004</v>
      </c>
      <c r="AK121" s="3">
        <v>356.601</v>
      </c>
      <c r="AT121" s="3">
        <v>75.75</v>
      </c>
      <c r="AU121" s="3">
        <f>D121/D$118</f>
        <v>1.0063926414996249</v>
      </c>
      <c r="AV121" s="3">
        <f>E121/E$118</f>
        <v>0.98439137159678669</v>
      </c>
      <c r="AW121" s="3">
        <f>F121/F$118</f>
        <v>1.0143706030188475</v>
      </c>
      <c r="AX121" s="3">
        <f>G121/G$118</f>
        <v>0.98817451899193054</v>
      </c>
      <c r="AY121" s="3">
        <f>H121/H$118</f>
        <v>1.0362801351943136</v>
      </c>
      <c r="AZ121" s="3">
        <f>I121/I$118</f>
        <v>0.94847185108462373</v>
      </c>
      <c r="BA121" s="3">
        <f>J121/J$118</f>
        <v>0.98844379877981348</v>
      </c>
      <c r="BB121" s="3">
        <f>K121/K$118</f>
        <v>1.0404748471484992</v>
      </c>
      <c r="BC121" s="3">
        <f>L121/L$118</f>
        <v>0.87526229690725177</v>
      </c>
      <c r="BD121" s="3">
        <f>M121/M$118</f>
        <v>1.0230507232497521</v>
      </c>
      <c r="BE121" s="3">
        <f>N121/N$118</f>
        <v>1.0189078112895389</v>
      </c>
      <c r="BF121" s="3">
        <f>O121/O$118</f>
        <v>0.88170756227138813</v>
      </c>
      <c r="BG121" s="3">
        <f>P121/P$118</f>
        <v>0.96036402106224905</v>
      </c>
      <c r="BH121" s="3">
        <f>Q121/Q$118</f>
        <v>1.0481147654020644</v>
      </c>
      <c r="BI121" s="3">
        <f>R121/R$118</f>
        <v>1.1172139303482587</v>
      </c>
      <c r="BJ121" s="3">
        <f>S121/S$118</f>
        <v>0.99206125013393598</v>
      </c>
      <c r="BK121" s="3">
        <f>T121/T$118</f>
        <v>1.0585948686401578</v>
      </c>
      <c r="BL121" s="3">
        <f>U121/U$118</f>
        <v>0.99167733813495229</v>
      </c>
      <c r="BM121" s="3">
        <f>V121/V$118</f>
        <v>0.94137905820415324</v>
      </c>
      <c r="BN121" s="3">
        <f>W121/W$118</f>
        <v>0.87150473428303332</v>
      </c>
      <c r="BO121" s="3">
        <f>X121/X$118</f>
        <v>1.1604387375553946</v>
      </c>
      <c r="BP121" s="3">
        <f>Y121/Y$118</f>
        <v>0.95811973498815839</v>
      </c>
      <c r="BQ121" s="3">
        <f>Z121/Z$118</f>
        <v>1.0257010556463655</v>
      </c>
      <c r="BR121" s="3">
        <f>AA121/AA$118</f>
        <v>1.0405391433997377</v>
      </c>
      <c r="BS121" s="3">
        <f>AB121/AB$118</f>
        <v>0.99416844573548457</v>
      </c>
      <c r="BT121" s="3">
        <f>AC121/AC$118</f>
        <v>0.99554159298694467</v>
      </c>
      <c r="BU121" s="3">
        <f>AD121/AD$118</f>
        <v>1.0013513871591722</v>
      </c>
      <c r="BV121" s="3">
        <f>AE121/AE$118</f>
        <v>1.0266734699263664</v>
      </c>
      <c r="BW121" s="3">
        <f>AF121/AF$118</f>
        <v>1.0113443239973499</v>
      </c>
      <c r="BX121" s="3">
        <f>AG121/AG$118</f>
        <v>1.0022330351584261</v>
      </c>
      <c r="BY121" s="3">
        <f>AH121/AH$118</f>
        <v>0.97603191759601937</v>
      </c>
      <c r="BZ121" s="3">
        <f>AI121/AI$118</f>
        <v>0.96207380233059991</v>
      </c>
      <c r="CA121" s="3">
        <f>AJ121/AJ$118</f>
        <v>0.98509316770186339</v>
      </c>
      <c r="CB121" s="3">
        <f>AK121/AK$118</f>
        <v>1.0007127883776208</v>
      </c>
      <c r="CC121" s="3">
        <f>AVERAGE(AU121:CB121)</f>
        <v>0.99784884499413762</v>
      </c>
      <c r="CD121" s="3">
        <f>STDEV(AU121:CB121)/SQRT(34)</f>
        <v>9.9343351658847442E-3</v>
      </c>
      <c r="CF121" s="14"/>
      <c r="CG121" s="14"/>
      <c r="CH121" s="14"/>
      <c r="CI121" s="14"/>
    </row>
    <row r="122" spans="3:87" x14ac:dyDescent="0.3">
      <c r="C122" s="3">
        <v>80.8</v>
      </c>
      <c r="D122" s="3">
        <v>601.755</v>
      </c>
      <c r="E122" s="3">
        <v>436.92099999999999</v>
      </c>
      <c r="F122" s="3">
        <v>373.92</v>
      </c>
      <c r="G122" s="3">
        <v>334.55700000000002</v>
      </c>
      <c r="H122" s="3">
        <v>332.04700000000003</v>
      </c>
      <c r="I122" s="3">
        <v>303.12099999999998</v>
      </c>
      <c r="J122" s="3">
        <v>314.04700000000003</v>
      </c>
      <c r="K122" s="3">
        <v>497.48899999999998</v>
      </c>
      <c r="L122" s="3">
        <v>476.76799999999997</v>
      </c>
      <c r="M122" s="3">
        <v>395.53500000000003</v>
      </c>
      <c r="N122" s="3">
        <v>485.94200000000001</v>
      </c>
      <c r="O122" s="3">
        <v>468.322</v>
      </c>
      <c r="P122" s="3">
        <v>701.74699999999996</v>
      </c>
      <c r="Q122" s="3">
        <v>296.85700000000003</v>
      </c>
      <c r="R122" s="3">
        <v>468.24799999999999</v>
      </c>
      <c r="S122" s="3">
        <v>426.411</v>
      </c>
      <c r="T122" s="3">
        <v>409.56</v>
      </c>
      <c r="U122" s="3">
        <v>457.33499999999998</v>
      </c>
      <c r="V122" s="3">
        <v>133.21299999999999</v>
      </c>
      <c r="W122" s="3">
        <v>204.30600000000001</v>
      </c>
      <c r="X122" s="3">
        <v>212.68</v>
      </c>
      <c r="Y122" s="3">
        <v>94.978999999999999</v>
      </c>
      <c r="Z122" s="3">
        <v>225.887</v>
      </c>
      <c r="AA122" s="3">
        <v>192.88200000000001</v>
      </c>
      <c r="AB122" s="3">
        <v>239.62799999999999</v>
      </c>
      <c r="AC122" s="3">
        <v>165.07900000000001</v>
      </c>
      <c r="AD122" s="3">
        <v>187.589</v>
      </c>
      <c r="AE122" s="3">
        <v>259.67399999999998</v>
      </c>
      <c r="AF122" s="3">
        <v>212.21600000000001</v>
      </c>
      <c r="AG122" s="3">
        <v>593.52499999999998</v>
      </c>
      <c r="AH122" s="3">
        <v>204.90899999999999</v>
      </c>
      <c r="AI122" s="3">
        <v>326.59399999999999</v>
      </c>
      <c r="AJ122" s="3">
        <v>709.00900000000001</v>
      </c>
      <c r="AK122" s="3">
        <v>372.06299999999999</v>
      </c>
      <c r="AT122" s="3">
        <v>80.8</v>
      </c>
      <c r="AU122" s="3">
        <f>D122/D$118</f>
        <v>1.1172825982012224</v>
      </c>
      <c r="AV122" s="3">
        <f>E122/E$118</f>
        <v>1.2111059368780526</v>
      </c>
      <c r="AW122" s="3">
        <f>F122/F$118</f>
        <v>1.1227446470554676</v>
      </c>
      <c r="AX122" s="3">
        <f>G122/G$118</f>
        <v>1.1229910444554843</v>
      </c>
      <c r="AY122" s="3">
        <f>H122/H$118</f>
        <v>1.2428257557893636</v>
      </c>
      <c r="AZ122" s="3">
        <f>I122/I$118</f>
        <v>0.9842006318448504</v>
      </c>
      <c r="BA122" s="3">
        <f>J122/J$118</f>
        <v>0.93874555731917664</v>
      </c>
      <c r="BB122" s="3">
        <f>K122/K$118</f>
        <v>1.1456412854494582</v>
      </c>
      <c r="BC122" s="3">
        <f>L122/L$118</f>
        <v>1.0208552806255726</v>
      </c>
      <c r="BD122" s="3">
        <f>M122/M$118</f>
        <v>1.0979489186645903</v>
      </c>
      <c r="BE122" s="3">
        <f>N122/N$118</f>
        <v>1.0634374575996708</v>
      </c>
      <c r="BF122" s="3">
        <f>O122/O$118</f>
        <v>0.90540394237238342</v>
      </c>
      <c r="BG122" s="3">
        <f>P122/P$118</f>
        <v>0.93736492136386329</v>
      </c>
      <c r="BH122" s="3">
        <f>Q122/Q$118</f>
        <v>1.0496953709826276</v>
      </c>
      <c r="BI122" s="3">
        <f>R122/R$118</f>
        <v>1.1647960199004974</v>
      </c>
      <c r="BJ122" s="3">
        <f>S122/S$118</f>
        <v>1.0383957880792121</v>
      </c>
      <c r="BK122" s="3">
        <f>T122/T$118</f>
        <v>1.085985808682371</v>
      </c>
      <c r="BL122" s="3">
        <f>U122/U$118</f>
        <v>0.99095146161196579</v>
      </c>
      <c r="BM122" s="3">
        <f>V122/V$118</f>
        <v>0.97406405381690553</v>
      </c>
      <c r="BN122" s="3">
        <f>W122/W$118</f>
        <v>0.87138957604708689</v>
      </c>
      <c r="BO122" s="3">
        <f>X122/X$118</f>
        <v>1.30540995077399</v>
      </c>
      <c r="BP122" s="3">
        <f>Y122/Y$118</f>
        <v>0.94911612754943986</v>
      </c>
      <c r="BQ122" s="3">
        <f>Z122/Z$118</f>
        <v>1.0640642149542836</v>
      </c>
      <c r="BR122" s="3">
        <f>AA122/AA$118</f>
        <v>1.049566584862847</v>
      </c>
      <c r="BS122" s="3">
        <f>AB122/AB$118</f>
        <v>1.0483148426836524</v>
      </c>
      <c r="BT122" s="3">
        <f>AC122/AC$118</f>
        <v>1.0351467950888547</v>
      </c>
      <c r="BU122" s="3">
        <f>AD122/AD$118</f>
        <v>0.99413868941943351</v>
      </c>
      <c r="BV122" s="3">
        <f>AE122/AE$118</f>
        <v>1.1422174521205934</v>
      </c>
      <c r="BW122" s="3">
        <f>AF122/AF$118</f>
        <v>1.0188095901064822</v>
      </c>
      <c r="BX122" s="3">
        <f>AG122/AG$118</f>
        <v>0.97238605458894456</v>
      </c>
      <c r="BY122" s="3">
        <f>AH122/AH$118</f>
        <v>1.0206308805730024</v>
      </c>
      <c r="BZ122" s="3">
        <f>AI122/AI$118</f>
        <v>0.97885795808756526</v>
      </c>
      <c r="CA122" s="3">
        <f>AJ122/AJ$118</f>
        <v>0.97970692073318177</v>
      </c>
      <c r="CB122" s="3">
        <f>AK122/AK$118</f>
        <v>1.0441030793019164</v>
      </c>
      <c r="CC122" s="3">
        <f>AVERAGE(AU122:CB122)</f>
        <v>1.0496557411054122</v>
      </c>
      <c r="CD122" s="3">
        <f>STDEV(AU122:CB122)/SQRT(34)</f>
        <v>1.6410892972607144E-2</v>
      </c>
      <c r="CF122" s="14"/>
      <c r="CG122" s="14"/>
      <c r="CH122" s="14"/>
      <c r="CI122" s="14"/>
    </row>
    <row r="123" spans="3:87" x14ac:dyDescent="0.3">
      <c r="C123" s="3">
        <v>85.85</v>
      </c>
      <c r="D123" s="3">
        <v>709.327</v>
      </c>
      <c r="E123" s="3">
        <v>510.82900000000001</v>
      </c>
      <c r="F123" s="3">
        <v>456.58199999999999</v>
      </c>
      <c r="G123" s="3">
        <v>374.255</v>
      </c>
      <c r="H123" s="3">
        <v>383.07</v>
      </c>
      <c r="I123" s="3">
        <v>359.34800000000001</v>
      </c>
      <c r="J123" s="3">
        <v>364.358</v>
      </c>
      <c r="K123" s="3">
        <v>534.88599999999997</v>
      </c>
      <c r="L123" s="3">
        <v>556.94500000000005</v>
      </c>
      <c r="M123" s="3">
        <v>445.47899999999998</v>
      </c>
      <c r="N123" s="3">
        <v>517.21199999999999</v>
      </c>
      <c r="O123" s="3">
        <v>533.99599999999998</v>
      </c>
      <c r="P123" s="3">
        <v>727.41</v>
      </c>
      <c r="Q123" s="3">
        <v>303.23</v>
      </c>
      <c r="R123" s="3">
        <v>536.87199999999996</v>
      </c>
      <c r="S123" s="3">
        <v>487.767</v>
      </c>
      <c r="T123" s="3">
        <v>484.28</v>
      </c>
      <c r="U123" s="3">
        <v>482.63099999999997</v>
      </c>
      <c r="V123" s="3">
        <v>168.202</v>
      </c>
      <c r="W123" s="3">
        <v>254.982</v>
      </c>
      <c r="X123" s="3">
        <v>356.64100000000002</v>
      </c>
      <c r="Y123" s="3">
        <v>106.992</v>
      </c>
      <c r="Z123" s="3">
        <v>227.578</v>
      </c>
      <c r="AA123" s="3">
        <v>194.99100000000001</v>
      </c>
      <c r="AB123" s="3">
        <v>240.857</v>
      </c>
      <c r="AC123" s="3">
        <v>161.48400000000001</v>
      </c>
      <c r="AD123" s="3">
        <v>199.98599999999999</v>
      </c>
      <c r="AE123" s="3">
        <v>262.85000000000002</v>
      </c>
      <c r="AF123" s="3">
        <v>229.88300000000001</v>
      </c>
      <c r="AG123" s="3">
        <v>593.53099999999995</v>
      </c>
      <c r="AH123" s="3">
        <v>236.82499999999999</v>
      </c>
      <c r="AI123" s="3">
        <v>354.34</v>
      </c>
      <c r="AJ123" s="3">
        <v>726.13300000000004</v>
      </c>
      <c r="AK123" s="3">
        <v>417.11399999999998</v>
      </c>
      <c r="AT123" s="3">
        <v>85.85</v>
      </c>
      <c r="AU123" s="3">
        <f>D123/D$118</f>
        <v>1.3170122616916828</v>
      </c>
      <c r="AV123" s="3">
        <f>E123/E$118</f>
        <v>1.4159723030696139</v>
      </c>
      <c r="AW123" s="3">
        <f>F123/F$118</f>
        <v>1.3709483216781118</v>
      </c>
      <c r="AX123" s="3">
        <f>G123/G$118</f>
        <v>1.2562433706145357</v>
      </c>
      <c r="AY123" s="3">
        <f>H123/H$118</f>
        <v>1.4338008241912483</v>
      </c>
      <c r="AZ123" s="3">
        <f>I123/I$118</f>
        <v>1.1667635322270096</v>
      </c>
      <c r="BA123" s="3">
        <f>J123/J$118</f>
        <v>1.089134600151253</v>
      </c>
      <c r="BB123" s="3">
        <f>K123/K$118</f>
        <v>1.231760872318622</v>
      </c>
      <c r="BC123" s="3">
        <f>L123/L$118</f>
        <v>1.1925302123213171</v>
      </c>
      <c r="BD123" s="3">
        <f>M123/M$118</f>
        <v>1.2365863611002388</v>
      </c>
      <c r="BE123" s="3">
        <f>N123/N$118</f>
        <v>1.1318688533200278</v>
      </c>
      <c r="BF123" s="3">
        <f>O123/O$118</f>
        <v>1.0323710686473906</v>
      </c>
      <c r="BG123" s="3">
        <f>P123/P$118</f>
        <v>0.97164450642366529</v>
      </c>
      <c r="BH123" s="3">
        <f>Q123/Q$118</f>
        <v>1.0722304926043926</v>
      </c>
      <c r="BI123" s="3">
        <f>R123/R$118</f>
        <v>1.335502487562189</v>
      </c>
      <c r="BJ123" s="3">
        <f>S123/S$118</f>
        <v>1.1878098791167044</v>
      </c>
      <c r="BK123" s="3">
        <f>T123/T$118</f>
        <v>1.284112724457219</v>
      </c>
      <c r="BL123" s="3">
        <f>U123/U$118</f>
        <v>1.0457627228820114</v>
      </c>
      <c r="BM123" s="3">
        <f>V123/V$118</f>
        <v>1.2299064053816906</v>
      </c>
      <c r="BN123" s="3">
        <f>W123/W$118</f>
        <v>1.0875287895589865</v>
      </c>
      <c r="BO123" s="3">
        <f>X123/X$118</f>
        <v>2.189029105952542</v>
      </c>
      <c r="BP123" s="3">
        <f>Y123/Y$118</f>
        <v>1.0691608957640075</v>
      </c>
      <c r="BQ123" s="3">
        <f>Z123/Z$118</f>
        <v>1.0720298463872022</v>
      </c>
      <c r="BR123" s="3">
        <f>AA123/AA$118</f>
        <v>1.061042699417216</v>
      </c>
      <c r="BS123" s="3">
        <f>AB123/AB$118</f>
        <v>1.0536914219717914</v>
      </c>
      <c r="BT123" s="3">
        <f>AC123/AC$118</f>
        <v>1.0126039354377516</v>
      </c>
      <c r="BU123" s="3">
        <f>AD123/AD$118</f>
        <v>1.0598373035851507</v>
      </c>
      <c r="BV123" s="3">
        <f>AE123/AE$118</f>
        <v>1.1561875940213424</v>
      </c>
      <c r="BW123" s="3">
        <f>AF123/AF$118</f>
        <v>1.1036255748975026</v>
      </c>
      <c r="BX123" s="3">
        <f>AG123/AG$118</f>
        <v>0.97239588453094783</v>
      </c>
      <c r="BY123" s="3">
        <f>AH123/AH$118</f>
        <v>1.1796012292856894</v>
      </c>
      <c r="BZ123" s="3">
        <f>AI123/AI$118</f>
        <v>1.062017455521987</v>
      </c>
      <c r="CA123" s="3">
        <f>AJ123/AJ$118</f>
        <v>1.0033688225011919</v>
      </c>
      <c r="CB123" s="3">
        <f>AK123/AK$118</f>
        <v>1.1705276037121122</v>
      </c>
      <c r="CC123" s="3">
        <f>AVERAGE(AU123:CB123)</f>
        <v>1.1839591165383627</v>
      </c>
      <c r="CD123" s="3">
        <f>STDEV(AU123:CB123)/SQRT(34)</f>
        <v>3.7140637522891831E-2</v>
      </c>
      <c r="CF123" s="14"/>
      <c r="CG123" s="14"/>
      <c r="CH123" s="14"/>
      <c r="CI123" s="14"/>
    </row>
    <row r="124" spans="3:87" x14ac:dyDescent="0.3">
      <c r="C124" s="3">
        <v>90.9</v>
      </c>
      <c r="D124" s="3">
        <v>737.21799999999996</v>
      </c>
      <c r="E124" s="3">
        <v>535.45100000000002</v>
      </c>
      <c r="F124" s="3">
        <v>463.45100000000002</v>
      </c>
      <c r="G124" s="3">
        <v>382.09399999999999</v>
      </c>
      <c r="H124" s="3">
        <v>404.08100000000002</v>
      </c>
      <c r="I124" s="3">
        <v>373.52699999999999</v>
      </c>
      <c r="J124" s="3">
        <v>405.15899999999999</v>
      </c>
      <c r="K124" s="3">
        <v>552.245</v>
      </c>
      <c r="L124" s="3">
        <v>529.09100000000001</v>
      </c>
      <c r="M124" s="3">
        <v>466.23</v>
      </c>
      <c r="N124" s="3">
        <v>520.67999999999995</v>
      </c>
      <c r="O124" s="3">
        <v>608.15700000000004</v>
      </c>
      <c r="P124" s="3">
        <v>793.68600000000004</v>
      </c>
      <c r="Q124" s="3">
        <v>328.82799999999997</v>
      </c>
      <c r="R124" s="3">
        <v>618.49199999999996</v>
      </c>
      <c r="S124" s="3">
        <v>566.274</v>
      </c>
      <c r="T124" s="3">
        <v>581.17700000000002</v>
      </c>
      <c r="U124" s="3">
        <v>543.99099999999999</v>
      </c>
      <c r="V124" s="3">
        <v>206.77600000000001</v>
      </c>
      <c r="W124" s="3">
        <v>327.79899999999998</v>
      </c>
      <c r="X124" s="3">
        <v>790.62800000000004</v>
      </c>
      <c r="Y124" s="3">
        <v>123.017</v>
      </c>
      <c r="Z124" s="3">
        <v>229.39599999999999</v>
      </c>
      <c r="AA124" s="3">
        <v>198.08099999999999</v>
      </c>
      <c r="AB124" s="3">
        <v>240.13900000000001</v>
      </c>
      <c r="AC124" s="3">
        <v>166.86799999999999</v>
      </c>
      <c r="AD124" s="3">
        <v>238.684</v>
      </c>
      <c r="AE124" s="3">
        <v>276.65199999999999</v>
      </c>
      <c r="AF124" s="3">
        <v>273.07</v>
      </c>
      <c r="AG124" s="3">
        <v>617.70699999999999</v>
      </c>
      <c r="AH124" s="3">
        <v>259.04899999999998</v>
      </c>
      <c r="AI124" s="3">
        <v>385.267</v>
      </c>
      <c r="AJ124" s="3">
        <v>754.11500000000001</v>
      </c>
      <c r="AK124" s="3">
        <v>449.863</v>
      </c>
      <c r="AT124" s="3">
        <v>90.9</v>
      </c>
      <c r="AU124" s="3">
        <f>D124/D$118</f>
        <v>1.3687976709469947</v>
      </c>
      <c r="AV124" s="3">
        <f>E124/E$118</f>
        <v>1.4842222850521951</v>
      </c>
      <c r="AW124" s="3">
        <f>F124/F$118</f>
        <v>1.3915734098804653</v>
      </c>
      <c r="AX124" s="3">
        <f>G124/G$118</f>
        <v>1.2825561567690222</v>
      </c>
      <c r="AY124" s="3">
        <f>H124/H$118</f>
        <v>1.5124433415303309</v>
      </c>
      <c r="AZ124" s="3">
        <f>I124/I$118</f>
        <v>1.2128011896606024</v>
      </c>
      <c r="BA124" s="3">
        <f>J124/J$118</f>
        <v>1.2110964640893886</v>
      </c>
      <c r="BB124" s="3">
        <f>K124/K$118</f>
        <v>1.2717360015659362</v>
      </c>
      <c r="BC124" s="3">
        <f>L124/L$118</f>
        <v>1.1328892486103617</v>
      </c>
      <c r="BD124" s="3">
        <f>M124/M$118</f>
        <v>1.2941881865043345</v>
      </c>
      <c r="BE124" s="3">
        <f>N124/N$118</f>
        <v>1.1394582386848566</v>
      </c>
      <c r="BF124" s="3">
        <f>O124/O$118</f>
        <v>1.1757460580142756</v>
      </c>
      <c r="BG124" s="3">
        <f>P124/P$118</f>
        <v>1.0601732746667949</v>
      </c>
      <c r="BH124" s="3">
        <f>Q124/Q$118</f>
        <v>1.1627457983118989</v>
      </c>
      <c r="BI124" s="3">
        <f>R124/R$118</f>
        <v>1.5385373134328357</v>
      </c>
      <c r="BJ124" s="3">
        <f>S124/S$118</f>
        <v>1.3789900741274681</v>
      </c>
      <c r="BK124" s="3">
        <f>T124/T$118</f>
        <v>1.5410439845995567</v>
      </c>
      <c r="BL124" s="3">
        <f>U124/U$118</f>
        <v>1.1787173003460372</v>
      </c>
      <c r="BM124" s="3">
        <f>V124/V$118</f>
        <v>1.5119625621526764</v>
      </c>
      <c r="BN124" s="3">
        <f>W124/W$118</f>
        <v>1.3981020216668087</v>
      </c>
      <c r="BO124" s="3">
        <f>X124/X$118</f>
        <v>4.8528007267281277</v>
      </c>
      <c r="BP124" s="3">
        <f>Y124/Y$118</f>
        <v>1.229297198988718</v>
      </c>
      <c r="BQ124" s="3">
        <f>Z124/Z$118</f>
        <v>1.0805937245332968</v>
      </c>
      <c r="BR124" s="3">
        <f>AA124/AA$118</f>
        <v>1.0778569213105298</v>
      </c>
      <c r="BS124" s="3">
        <f>AB124/AB$118</f>
        <v>1.0505503447310398</v>
      </c>
      <c r="BT124" s="3">
        <f>AC124/AC$118</f>
        <v>1.046364924689918</v>
      </c>
      <c r="BU124" s="3">
        <f>AD124/AD$118</f>
        <v>1.2649195792151355</v>
      </c>
      <c r="BV124" s="3">
        <f>AE124/AE$118</f>
        <v>1.2168978895232732</v>
      </c>
      <c r="BW124" s="3">
        <f>AF124/AF$118</f>
        <v>1.3109583385342154</v>
      </c>
      <c r="BX124" s="3">
        <f>AG124/AG$118</f>
        <v>1.0120039975097481</v>
      </c>
      <c r="BY124" s="3">
        <f>AH124/AH$118</f>
        <v>1.2902967121090616</v>
      </c>
      <c r="BZ124" s="3">
        <f>AI124/AI$118</f>
        <v>1.1547109528604995</v>
      </c>
      <c r="CA124" s="3">
        <f>AJ124/AJ$118</f>
        <v>1.0420342823979714</v>
      </c>
      <c r="CB124" s="3">
        <f>AK124/AK$118</f>
        <v>1.2624295981164428</v>
      </c>
      <c r="CC124" s="3">
        <f>AVERAGE(AU124:CB124)</f>
        <v>1.357043993290024</v>
      </c>
      <c r="CD124" s="3">
        <f>STDEV(AU124:CB124)/SQRT(34)</f>
        <v>0.10914506506852077</v>
      </c>
      <c r="CF124" s="14"/>
      <c r="CG124" s="14"/>
      <c r="CH124" s="14"/>
      <c r="CI124" s="14"/>
    </row>
    <row r="125" spans="3:87" x14ac:dyDescent="0.3">
      <c r="C125" s="3">
        <v>95.95</v>
      </c>
      <c r="D125" s="3">
        <v>749.54100000000005</v>
      </c>
      <c r="E125" s="3">
        <v>564.755</v>
      </c>
      <c r="F125" s="3">
        <v>454.41500000000002</v>
      </c>
      <c r="G125" s="3">
        <v>390.05</v>
      </c>
      <c r="H125" s="3">
        <v>413.36399999999998</v>
      </c>
      <c r="I125" s="3">
        <v>347.608</v>
      </c>
      <c r="J125" s="3">
        <v>378.92500000000001</v>
      </c>
      <c r="K125" s="3">
        <v>550.82600000000002</v>
      </c>
      <c r="L125" s="3">
        <v>529.327</v>
      </c>
      <c r="M125" s="3">
        <v>464.52499999999998</v>
      </c>
      <c r="N125" s="3">
        <v>511</v>
      </c>
      <c r="O125" s="3">
        <v>681.79100000000005</v>
      </c>
      <c r="P125" s="3">
        <v>836.64200000000005</v>
      </c>
      <c r="Q125" s="3">
        <v>350.38499999999999</v>
      </c>
      <c r="R125" s="3">
        <v>642.56600000000003</v>
      </c>
      <c r="S125" s="3">
        <v>624.53399999999999</v>
      </c>
      <c r="T125" s="3">
        <v>657.45699999999999</v>
      </c>
      <c r="U125" s="3">
        <v>581.31299999999999</v>
      </c>
      <c r="V125" s="3">
        <v>218.17500000000001</v>
      </c>
      <c r="W125" s="3">
        <v>368.29899999999998</v>
      </c>
      <c r="X125" s="3">
        <v>746.00400000000002</v>
      </c>
      <c r="Y125" s="3">
        <v>134.60599999999999</v>
      </c>
      <c r="Z125" s="3">
        <v>253.965</v>
      </c>
      <c r="AA125" s="3">
        <v>224.71100000000001</v>
      </c>
      <c r="AB125" s="3">
        <v>272.97800000000001</v>
      </c>
      <c r="AC125" s="3">
        <v>190.71700000000001</v>
      </c>
      <c r="AD125" s="3">
        <v>265.75200000000001</v>
      </c>
      <c r="AE125" s="3">
        <v>311.43900000000002</v>
      </c>
      <c r="AF125" s="3">
        <v>279.18099999999998</v>
      </c>
      <c r="AG125" s="3">
        <v>661.48599999999999</v>
      </c>
      <c r="AH125" s="3">
        <v>271.64999999999998</v>
      </c>
      <c r="AI125" s="3">
        <v>394.26</v>
      </c>
      <c r="AJ125" s="3">
        <v>787.31899999999996</v>
      </c>
      <c r="AK125" s="3">
        <v>449.41699999999997</v>
      </c>
      <c r="AT125" s="3">
        <v>95.95</v>
      </c>
      <c r="AU125" s="3">
        <f>D125/D$118</f>
        <v>1.3916778687976712</v>
      </c>
      <c r="AV125" s="3">
        <f>E125/E$118</f>
        <v>1.5654503523098331</v>
      </c>
      <c r="AW125" s="3">
        <f>F125/F$118</f>
        <v>1.3644416152966152</v>
      </c>
      <c r="AX125" s="3">
        <f>G125/G$118</f>
        <v>1.3092616710750682</v>
      </c>
      <c r="AY125" s="3">
        <f>H125/H$118</f>
        <v>1.5471888790325297</v>
      </c>
      <c r="AZ125" s="3">
        <f>I125/I$118</f>
        <v>1.1286450402127362</v>
      </c>
      <c r="BA125" s="3">
        <f>J125/J$118</f>
        <v>1.1326781033003626</v>
      </c>
      <c r="BB125" s="3">
        <f>K125/K$118</f>
        <v>1.2684682610047324</v>
      </c>
      <c r="BC125" s="3">
        <f>L125/L$118</f>
        <v>1.1333945716316793</v>
      </c>
      <c r="BD125" s="3">
        <f>M125/M$118</f>
        <v>1.2894553489392058</v>
      </c>
      <c r="BE125" s="3">
        <f>N125/N$118</f>
        <v>1.1182744871475028</v>
      </c>
      <c r="BF125" s="3">
        <f>O125/O$118</f>
        <v>1.3181022016347934</v>
      </c>
      <c r="BG125" s="3">
        <f>P125/P$118</f>
        <v>1.117552141355368</v>
      </c>
      <c r="BH125" s="3">
        <f>Q125/Q$118</f>
        <v>1.2389720052474691</v>
      </c>
      <c r="BI125" s="3">
        <f>R125/R$118</f>
        <v>1.5984228855721394</v>
      </c>
      <c r="BJ125" s="3">
        <f>S125/S$118</f>
        <v>1.5208647879915449</v>
      </c>
      <c r="BK125" s="3">
        <f>T125/T$118</f>
        <v>1.7433073830913315</v>
      </c>
      <c r="BL125" s="3">
        <f>U125/U$118</f>
        <v>1.2595864453935008</v>
      </c>
      <c r="BM125" s="3">
        <f>V125/V$118</f>
        <v>1.5953129570049724</v>
      </c>
      <c r="BN125" s="3">
        <f>W125/W$118</f>
        <v>1.5708393755864538</v>
      </c>
      <c r="BO125" s="3">
        <f>X125/X$118</f>
        <v>4.5789027878371247</v>
      </c>
      <c r="BP125" s="3">
        <f>Y125/Y$118</f>
        <v>1.345104975467418</v>
      </c>
      <c r="BQ125" s="3">
        <f>Z125/Z$118</f>
        <v>1.1963285552106346</v>
      </c>
      <c r="BR125" s="3">
        <f>AA125/AA$118</f>
        <v>1.2227639533554984</v>
      </c>
      <c r="BS125" s="3">
        <f>AB125/AB$118</f>
        <v>1.1942130682812446</v>
      </c>
      <c r="BT125" s="3">
        <f>AC125/AC$118</f>
        <v>1.1959128133739672</v>
      </c>
      <c r="BU125" s="3">
        <f>AD125/AD$118</f>
        <v>1.408368001271894</v>
      </c>
      <c r="BV125" s="3">
        <f>AE125/AE$118</f>
        <v>1.3699140501974998</v>
      </c>
      <c r="BW125" s="3">
        <f>AF125/AF$118</f>
        <v>1.3402961142209717</v>
      </c>
      <c r="BX125" s="3">
        <f>AG125/AG$118</f>
        <v>1.0837281693371343</v>
      </c>
      <c r="BY125" s="3">
        <f>AH125/AH$118</f>
        <v>1.3530610110227277</v>
      </c>
      <c r="BZ125" s="3">
        <f>AI125/AI$118</f>
        <v>1.1816645087037836</v>
      </c>
      <c r="CA125" s="3">
        <f>AJ125/AJ$118</f>
        <v>1.0879154892599783</v>
      </c>
      <c r="CB125" s="3">
        <f>AK125/AK$118</f>
        <v>1.2611780090754237</v>
      </c>
      <c r="CC125" s="3">
        <f>AVERAGE(AU125:CB125)</f>
        <v>1.412683761418847</v>
      </c>
      <c r="CD125" s="3">
        <f>STDEV(AU125:CB125)/SQRT(34)</f>
        <v>0.1002934296626552</v>
      </c>
      <c r="CF125" s="14"/>
      <c r="CG125" s="14"/>
      <c r="CH125" s="14"/>
      <c r="CI125" s="14"/>
    </row>
    <row r="126" spans="3:87" x14ac:dyDescent="0.3">
      <c r="C126" s="3">
        <v>101</v>
      </c>
      <c r="D126" s="3">
        <v>769.43600000000004</v>
      </c>
      <c r="E126" s="3">
        <v>567.94200000000001</v>
      </c>
      <c r="F126" s="3">
        <v>432.86799999999999</v>
      </c>
      <c r="G126" s="3">
        <v>390.01299999999998</v>
      </c>
      <c r="H126" s="3">
        <v>407.988</v>
      </c>
      <c r="I126" s="3">
        <v>315.95100000000002</v>
      </c>
      <c r="J126" s="3">
        <v>360.71699999999998</v>
      </c>
      <c r="K126" s="3">
        <v>552.83199999999999</v>
      </c>
      <c r="L126" s="3">
        <v>557.93700000000001</v>
      </c>
      <c r="M126" s="3">
        <v>466.88499999999999</v>
      </c>
      <c r="N126" s="3">
        <v>510.529</v>
      </c>
      <c r="O126" s="3">
        <v>700.16499999999996</v>
      </c>
      <c r="P126" s="3">
        <v>892.47199999999998</v>
      </c>
      <c r="Q126" s="3">
        <v>364.529</v>
      </c>
      <c r="R126" s="3">
        <v>660.77700000000004</v>
      </c>
      <c r="S126" s="3">
        <v>645.12300000000005</v>
      </c>
      <c r="T126" s="3">
        <v>676.80200000000002</v>
      </c>
      <c r="U126" s="3">
        <v>608.51499999999999</v>
      </c>
      <c r="V126" s="3">
        <v>219.24600000000001</v>
      </c>
      <c r="W126" s="3">
        <v>381.709</v>
      </c>
      <c r="X126" s="3">
        <v>680.64499999999998</v>
      </c>
      <c r="Y126" s="3">
        <v>142.87100000000001</v>
      </c>
      <c r="Z126" s="3">
        <v>302.23500000000001</v>
      </c>
      <c r="AA126" s="3">
        <v>260.834</v>
      </c>
      <c r="AB126" s="3">
        <v>319.54500000000002</v>
      </c>
      <c r="AC126" s="3">
        <v>241.566</v>
      </c>
      <c r="AD126" s="3">
        <v>256.51400000000001</v>
      </c>
      <c r="AE126" s="3">
        <v>331.87700000000001</v>
      </c>
      <c r="AF126" s="3">
        <v>275.35700000000003</v>
      </c>
      <c r="AG126" s="3">
        <v>690.86</v>
      </c>
      <c r="AH126" s="3">
        <v>275.22000000000003</v>
      </c>
      <c r="AI126" s="3">
        <v>388.91399999999999</v>
      </c>
      <c r="AJ126" s="3">
        <v>802.57100000000003</v>
      </c>
      <c r="AK126" s="3">
        <v>447.642</v>
      </c>
      <c r="AT126" s="3">
        <v>101</v>
      </c>
      <c r="AU126" s="3">
        <f>D126/D$118</f>
        <v>1.4286170505098519</v>
      </c>
      <c r="AV126" s="3">
        <f>E126/E$118</f>
        <v>1.5742844312871089</v>
      </c>
      <c r="AW126" s="3">
        <f>F126/F$118</f>
        <v>1.2997438753787072</v>
      </c>
      <c r="AX126" s="3">
        <f>G126/G$118</f>
        <v>1.309137474992951</v>
      </c>
      <c r="AY126" s="3">
        <f>H126/H$118</f>
        <v>1.5270669346598247</v>
      </c>
      <c r="AZ126" s="3">
        <f>I126/I$118</f>
        <v>1.025858234276122</v>
      </c>
      <c r="BA126" s="3">
        <f>J126/J$118</f>
        <v>1.0782509662550555</v>
      </c>
      <c r="BB126" s="3">
        <f>K126/K$118</f>
        <v>1.2730877730313532</v>
      </c>
      <c r="BC126" s="3">
        <f>L126/L$118</f>
        <v>1.1946542819702459</v>
      </c>
      <c r="BD126" s="3">
        <f>M126/M$118</f>
        <v>1.2960063733695304</v>
      </c>
      <c r="BE126" s="3">
        <f>N126/N$118</f>
        <v>1.1172437488237328</v>
      </c>
      <c r="BF126" s="3">
        <f>O126/O$118</f>
        <v>1.3536245389094679</v>
      </c>
      <c r="BG126" s="3">
        <f>P126/P$118</f>
        <v>1.1921275703343939</v>
      </c>
      <c r="BH126" s="3">
        <f>Q126/Q$118</f>
        <v>1.2889856189644382</v>
      </c>
      <c r="BI126" s="3">
        <f>R126/R$118</f>
        <v>1.6437238805970151</v>
      </c>
      <c r="BJ126" s="3">
        <f>S126/S$118</f>
        <v>1.5710031073143649</v>
      </c>
      <c r="BK126" s="3">
        <f>T126/T$118</f>
        <v>1.7946024203727078</v>
      </c>
      <c r="BL126" s="3">
        <f>U126/U$118</f>
        <v>1.3185276190600006</v>
      </c>
      <c r="BM126" s="3">
        <f>V126/V$118</f>
        <v>1.6031441942088331</v>
      </c>
      <c r="BN126" s="3">
        <f>W126/W$118</f>
        <v>1.6280346327731809</v>
      </c>
      <c r="BO126" s="3">
        <f>X126/X$118</f>
        <v>4.1777353580240852</v>
      </c>
      <c r="BP126" s="3">
        <f>Y126/Y$118</f>
        <v>1.4276963356017229</v>
      </c>
      <c r="BQ126" s="3">
        <f>Z126/Z$118</f>
        <v>1.4237094122579339</v>
      </c>
      <c r="BR126" s="3">
        <f>AA126/AA$118</f>
        <v>1.4193271046345219</v>
      </c>
      <c r="BS126" s="3">
        <f>AB126/AB$118</f>
        <v>1.3979324887131208</v>
      </c>
      <c r="BT126" s="3">
        <f>AC126/AC$118</f>
        <v>1.5147672974905002</v>
      </c>
      <c r="BU126" s="3">
        <f>AD126/AD$118</f>
        <v>1.3594106892074513</v>
      </c>
      <c r="BV126" s="3">
        <f>AE126/AE$118</f>
        <v>1.4598138487389043</v>
      </c>
      <c r="BW126" s="3">
        <f>AF126/AF$118</f>
        <v>1.3219378006509905</v>
      </c>
      <c r="BX126" s="3">
        <f>AG126/AG$118</f>
        <v>1.1318522887381632</v>
      </c>
      <c r="BY126" s="3">
        <f>AH126/AH$118</f>
        <v>1.370842817793761</v>
      </c>
      <c r="BZ126" s="3">
        <f>AI126/AI$118</f>
        <v>1.1656416342972233</v>
      </c>
      <c r="CA126" s="3">
        <f>AJ126/AJ$118</f>
        <v>1.1089906659573439</v>
      </c>
      <c r="CB126" s="3">
        <f>AK126/AK$118</f>
        <v>1.2561969091924445</v>
      </c>
      <c r="CC126" s="3">
        <f>AVERAGE(AU126:CB126)</f>
        <v>1.442752334658443</v>
      </c>
      <c r="CD126" s="3">
        <f>STDEV(AU126:CB126)/SQRT(34)</f>
        <v>8.8425758400444615E-2</v>
      </c>
      <c r="CF126" s="14"/>
      <c r="CG126" s="14"/>
      <c r="CH126" s="14"/>
      <c r="CI126" s="14"/>
    </row>
    <row r="127" spans="3:87" x14ac:dyDescent="0.3">
      <c r="C127" s="3">
        <v>106.05</v>
      </c>
      <c r="D127" s="3">
        <v>783.05799999999999</v>
      </c>
      <c r="E127" s="3">
        <v>557.03700000000003</v>
      </c>
      <c r="F127" s="3">
        <v>419.495</v>
      </c>
      <c r="G127" s="3">
        <v>404.08100000000002</v>
      </c>
      <c r="H127" s="3">
        <v>407.28300000000002</v>
      </c>
      <c r="I127" s="3">
        <v>332.31200000000001</v>
      </c>
      <c r="J127" s="3">
        <v>352.84100000000001</v>
      </c>
      <c r="K127" s="3">
        <v>565.46699999999998</v>
      </c>
      <c r="L127" s="3">
        <v>562.28700000000003</v>
      </c>
      <c r="M127" s="3">
        <v>469.23</v>
      </c>
      <c r="N127" s="3">
        <v>495</v>
      </c>
      <c r="O127" s="3">
        <v>657.91300000000001</v>
      </c>
      <c r="P127" s="3">
        <v>915.15700000000004</v>
      </c>
      <c r="Q127" s="3">
        <v>366.262</v>
      </c>
      <c r="R127" s="3">
        <v>647.971</v>
      </c>
      <c r="S127" s="3">
        <v>610.74</v>
      </c>
      <c r="T127" s="3">
        <v>630.23</v>
      </c>
      <c r="U127" s="3">
        <v>608.95699999999999</v>
      </c>
      <c r="V127" s="3">
        <v>225.37700000000001</v>
      </c>
      <c r="W127" s="3">
        <v>390.84399999999999</v>
      </c>
      <c r="X127" s="3">
        <v>617.66700000000003</v>
      </c>
      <c r="Y127" s="3">
        <v>150.58500000000001</v>
      </c>
      <c r="Z127" s="3">
        <v>332.387</v>
      </c>
      <c r="AA127" s="3">
        <v>273.85300000000001</v>
      </c>
      <c r="AB127" s="3">
        <v>324.70999999999998</v>
      </c>
      <c r="AC127" s="3">
        <v>286.65499999999997</v>
      </c>
      <c r="AD127" s="3">
        <v>248.80500000000001</v>
      </c>
      <c r="AE127" s="3">
        <v>345.36900000000003</v>
      </c>
      <c r="AF127" s="3">
        <v>262.31</v>
      </c>
      <c r="AG127" s="3">
        <v>731.40800000000002</v>
      </c>
      <c r="AH127" s="3">
        <v>281.15899999999999</v>
      </c>
      <c r="AI127" s="3">
        <v>386.31700000000001</v>
      </c>
      <c r="AJ127" s="3">
        <v>831.24800000000005</v>
      </c>
      <c r="AK127" s="3">
        <v>439.45</v>
      </c>
      <c r="AT127" s="3">
        <v>106.05</v>
      </c>
      <c r="AU127" s="3">
        <f>D127/D$118</f>
        <v>1.4539091104889081</v>
      </c>
      <c r="AV127" s="3">
        <f>E127/E$118</f>
        <v>1.5440567465531294</v>
      </c>
      <c r="AW127" s="3">
        <f>F127/F$118</f>
        <v>1.2595896601319356</v>
      </c>
      <c r="AX127" s="3">
        <f>G127/G$118</f>
        <v>1.3563588394043959</v>
      </c>
      <c r="AY127" s="3">
        <f>H127/H$118</f>
        <v>1.5244281752136273</v>
      </c>
      <c r="AZ127" s="3">
        <f>I127/I$118</f>
        <v>1.0789806063242928</v>
      </c>
      <c r="BA127" s="3">
        <f>J127/J$118</f>
        <v>1.0547081207273292</v>
      </c>
      <c r="BB127" s="3">
        <f>K127/K$118</f>
        <v>1.3021842508261465</v>
      </c>
      <c r="BC127" s="3">
        <f>L127/L$118</f>
        <v>1.2039684986767389</v>
      </c>
      <c r="BD127" s="3">
        <f>M127/M$118</f>
        <v>1.3025157599327131</v>
      </c>
      <c r="BE127" s="3">
        <f>N127/N$118</f>
        <v>1.0832600217965047</v>
      </c>
      <c r="BF127" s="3">
        <f>O127/O$118</f>
        <v>1.2719390161855344</v>
      </c>
      <c r="BG127" s="3">
        <f>P127/P$118</f>
        <v>1.2224292648783524</v>
      </c>
      <c r="BH127" s="3">
        <f>Q127/Q$118</f>
        <v>1.2951135596157042</v>
      </c>
      <c r="BI127" s="3">
        <f>R127/R$118</f>
        <v>1.6118681592039801</v>
      </c>
      <c r="BJ127" s="3">
        <f>S127/S$118</f>
        <v>1.4872736482208433</v>
      </c>
      <c r="BK127" s="3">
        <f>T127/T$118</f>
        <v>1.6711125017235344</v>
      </c>
      <c r="BL127" s="3">
        <f>U127/U$118</f>
        <v>1.3194853427112245</v>
      </c>
      <c r="BM127" s="3">
        <f>V127/V$118</f>
        <v>1.6479745539631474</v>
      </c>
      <c r="BN127" s="3">
        <f>W127/W$118</f>
        <v>1.6669965026017231</v>
      </c>
      <c r="BO127" s="3">
        <f>X127/X$118</f>
        <v>3.7911822835467279</v>
      </c>
      <c r="BP127" s="3">
        <f>Y127/Y$118</f>
        <v>1.5047816050604073</v>
      </c>
      <c r="BQ127" s="3">
        <f>Z127/Z$118</f>
        <v>1.5657435452948132</v>
      </c>
      <c r="BR127" s="3">
        <f>AA127/AA$118</f>
        <v>1.4901699379125335</v>
      </c>
      <c r="BS127" s="3">
        <f>AB127/AB$118</f>
        <v>1.4205281209533474</v>
      </c>
      <c r="BT127" s="3">
        <f>AC127/AC$118</f>
        <v>1.797503041248103</v>
      </c>
      <c r="BU127" s="3">
        <f>AD127/AD$118</f>
        <v>1.318556400540555</v>
      </c>
      <c r="BV127" s="3">
        <f>AE127/AE$118</f>
        <v>1.5191605598613542</v>
      </c>
      <c r="BW127" s="3">
        <f>AF127/AF$118</f>
        <v>1.259301577547552</v>
      </c>
      <c r="BX127" s="3">
        <f>AG127/AG$118</f>
        <v>1.1982830367967496</v>
      </c>
      <c r="BY127" s="3">
        <f>AH127/AH$118</f>
        <v>1.4004243725313423</v>
      </c>
      <c r="BZ127" s="3">
        <f>AI127/AI$118</f>
        <v>1.1578579820649306</v>
      </c>
      <c r="CA127" s="3">
        <f>AJ127/AJ$118</f>
        <v>1.1486164751725521</v>
      </c>
      <c r="CB127" s="3">
        <f>AK127/AK$118</f>
        <v>1.2332080808874497</v>
      </c>
      <c r="CC127" s="3">
        <f>AVERAGE(AU127:CB127)</f>
        <v>1.445984392899947</v>
      </c>
      <c r="CD127" s="3">
        <f>STDEV(AU127:CB127)/SQRT(34)</f>
        <v>7.8117882141061495E-2</v>
      </c>
      <c r="CF127" s="14"/>
      <c r="CG127" s="14"/>
      <c r="CH127" s="14"/>
      <c r="CI127" s="14"/>
    </row>
    <row r="128" spans="3:87" x14ac:dyDescent="0.3">
      <c r="C128" s="3">
        <v>111.1</v>
      </c>
      <c r="D128" s="3">
        <v>809.3</v>
      </c>
      <c r="E128" s="3">
        <v>558.06799999999998</v>
      </c>
      <c r="F128" s="3">
        <v>414.31299999999999</v>
      </c>
      <c r="G128" s="3">
        <v>419.21800000000002</v>
      </c>
      <c r="H128" s="3">
        <v>391.86399999999998</v>
      </c>
      <c r="I128" s="3">
        <v>336.8</v>
      </c>
      <c r="J128" s="3">
        <v>360.84399999999999</v>
      </c>
      <c r="K128" s="3">
        <v>569.77200000000005</v>
      </c>
      <c r="L128" s="3">
        <v>510.185</v>
      </c>
      <c r="M128" s="3">
        <v>475.733</v>
      </c>
      <c r="N128" s="3">
        <v>492.13200000000001</v>
      </c>
      <c r="O128" s="3">
        <v>637.726</v>
      </c>
      <c r="P128" s="3">
        <v>870.41899999999998</v>
      </c>
      <c r="Q128" s="3">
        <v>359.70499999999998</v>
      </c>
      <c r="R128" s="3">
        <v>635.55399999999997</v>
      </c>
      <c r="S128" s="3">
        <v>555.39700000000005</v>
      </c>
      <c r="T128" s="3">
        <v>598.94200000000001</v>
      </c>
      <c r="U128" s="3">
        <v>602.94399999999996</v>
      </c>
      <c r="V128" s="3">
        <v>220.678</v>
      </c>
      <c r="W128" s="3">
        <v>399.959</v>
      </c>
      <c r="X128" s="3">
        <v>577.39400000000001</v>
      </c>
      <c r="Y128" s="3">
        <v>156.959</v>
      </c>
      <c r="Z128" s="3">
        <v>325.00400000000002</v>
      </c>
      <c r="AA128" s="3">
        <v>273.23700000000002</v>
      </c>
      <c r="AB128" s="3">
        <v>304.88299999999998</v>
      </c>
      <c r="AC128" s="3">
        <v>306.80900000000003</v>
      </c>
      <c r="AD128" s="3">
        <v>241.97499999999999</v>
      </c>
      <c r="AE128" s="3">
        <v>347.86099999999999</v>
      </c>
      <c r="AF128" s="3">
        <v>250.76599999999999</v>
      </c>
      <c r="AG128" s="3">
        <v>804.73699999999997</v>
      </c>
      <c r="AH128" s="3">
        <v>283.56</v>
      </c>
      <c r="AI128" s="3">
        <v>384.346</v>
      </c>
      <c r="AJ128" s="3">
        <v>858.31</v>
      </c>
      <c r="AK128" s="3">
        <v>440.43900000000002</v>
      </c>
      <c r="AT128" s="3">
        <v>111.1</v>
      </c>
      <c r="AU128" s="3">
        <f>D128/D$118</f>
        <v>1.5026328102371387</v>
      </c>
      <c r="AV128" s="3">
        <f>E128/E$118</f>
        <v>1.546914586347786</v>
      </c>
      <c r="AW128" s="3">
        <f>F128/F$118</f>
        <v>1.2440300143225609</v>
      </c>
      <c r="AX128" s="3">
        <f>G128/G$118</f>
        <v>1.4071684635937647</v>
      </c>
      <c r="AY128" s="3">
        <f>H128/H$118</f>
        <v>1.4667160732265103</v>
      </c>
      <c r="AZ128" s="3">
        <f>I128/I$118</f>
        <v>1.0935526499495107</v>
      </c>
      <c r="BA128" s="3">
        <f>J128/J$118</f>
        <v>1.0786305931445961</v>
      </c>
      <c r="BB128" s="3">
        <f>K128/K$118</f>
        <v>1.3120980091883616</v>
      </c>
      <c r="BC128" s="3">
        <f>L128/L$118</f>
        <v>1.0924077357246247</v>
      </c>
      <c r="BD128" s="3">
        <f>M128/M$118</f>
        <v>1.3205671632676288</v>
      </c>
      <c r="BE128" s="3">
        <f>N128/N$118</f>
        <v>1.0769836788823384</v>
      </c>
      <c r="BF128" s="3">
        <f>O128/O$118</f>
        <v>1.2329116175481198</v>
      </c>
      <c r="BG128" s="3">
        <f>P128/P$118</f>
        <v>1.1626700755238177</v>
      </c>
      <c r="BH128" s="3">
        <f>Q128/Q$118</f>
        <v>1.2719278084037298</v>
      </c>
      <c r="BI128" s="3">
        <f>R128/R$118</f>
        <v>1.5809800995024874</v>
      </c>
      <c r="BJ128" s="3">
        <f>S128/S$118</f>
        <v>1.352502410847352</v>
      </c>
      <c r="BK128" s="3">
        <f>T128/T$118</f>
        <v>1.5881495073343022</v>
      </c>
      <c r="BL128" s="3">
        <f>U128/U$118</f>
        <v>1.3064564008225155</v>
      </c>
      <c r="BM128" s="3">
        <f>V128/V$118</f>
        <v>1.6136150921322026</v>
      </c>
      <c r="BN128" s="3">
        <f>W128/W$118</f>
        <v>1.7058730700332678</v>
      </c>
      <c r="BO128" s="3">
        <f>X128/X$118</f>
        <v>3.5439903757626348</v>
      </c>
      <c r="BP128" s="3">
        <f>Y128/Y$118</f>
        <v>1.5684763817689442</v>
      </c>
      <c r="BQ128" s="3">
        <f>Z128/Z$118</f>
        <v>1.5309651556619106</v>
      </c>
      <c r="BR128" s="3">
        <f>AA128/AA$118</f>
        <v>1.4868179765253875</v>
      </c>
      <c r="BS128" s="3">
        <f>AB128/AB$118</f>
        <v>1.3337897665628389</v>
      </c>
      <c r="BT128" s="3">
        <f>AC128/AC$118</f>
        <v>1.9238810088164844</v>
      </c>
      <c r="BU128" s="3">
        <f>AD128/AD$118</f>
        <v>1.2823604229046874</v>
      </c>
      <c r="BV128" s="3">
        <f>AE128/AE$118</f>
        <v>1.5301220188086671</v>
      </c>
      <c r="BW128" s="3">
        <f>AF128/AF$118</f>
        <v>1.2038809782139051</v>
      </c>
      <c r="BX128" s="3">
        <f>AG128/AG$118</f>
        <v>1.3184196729905959</v>
      </c>
      <c r="BY128" s="3">
        <f>AH128/AH$118</f>
        <v>1.4123835092420567</v>
      </c>
      <c r="BZ128" s="3">
        <f>AI128/AI$118</f>
        <v>1.1519505586726131</v>
      </c>
      <c r="CA128" s="3">
        <f>AJ128/AJ$118</f>
        <v>1.1860106812952969</v>
      </c>
      <c r="CB128" s="3">
        <f>AK128/AK$118</f>
        <v>1.235983465554642</v>
      </c>
      <c r="CC128" s="3">
        <f>AVERAGE(AU128:CB128)</f>
        <v>1.4313476421415665</v>
      </c>
      <c r="CD128" s="3">
        <f>STDEV(AU128:CB128)/SQRT(34)</f>
        <v>7.2488097816580069E-2</v>
      </c>
      <c r="CF128" s="14"/>
      <c r="CG128" s="14"/>
      <c r="CH128" s="14"/>
      <c r="CI128" s="14"/>
    </row>
    <row r="129" spans="3:87" x14ac:dyDescent="0.3">
      <c r="C129" s="3">
        <v>116.15</v>
      </c>
      <c r="D129" s="3">
        <v>852.58799999999997</v>
      </c>
      <c r="E129" s="3">
        <v>558.69200000000001</v>
      </c>
      <c r="F129" s="3">
        <v>416.51100000000002</v>
      </c>
      <c r="G129" s="3">
        <v>434.69099999999997</v>
      </c>
      <c r="H129" s="3">
        <v>401.72899999999998</v>
      </c>
      <c r="I129" s="3">
        <v>337.59199999999998</v>
      </c>
      <c r="J129" s="3">
        <v>351.16500000000002</v>
      </c>
      <c r="K129" s="3">
        <v>577.89700000000005</v>
      </c>
      <c r="L129" s="3">
        <v>473.04700000000003</v>
      </c>
      <c r="M129" s="3">
        <v>470.86599999999999</v>
      </c>
      <c r="N129" s="3">
        <v>483.79700000000003</v>
      </c>
      <c r="O129" s="3">
        <v>603.81299999999999</v>
      </c>
      <c r="P129" s="3">
        <v>815.98699999999997</v>
      </c>
      <c r="Q129" s="3">
        <v>366.16800000000001</v>
      </c>
      <c r="R129" s="3">
        <v>626.24400000000003</v>
      </c>
      <c r="S129" s="3">
        <v>538.19200000000001</v>
      </c>
      <c r="T129" s="3">
        <v>578.46100000000001</v>
      </c>
      <c r="U129" s="3">
        <v>598.30899999999997</v>
      </c>
      <c r="V129" s="3">
        <v>225.64500000000001</v>
      </c>
      <c r="W129" s="3">
        <v>404.86</v>
      </c>
      <c r="X129" s="3">
        <v>541.16899999999998</v>
      </c>
      <c r="Y129" s="3">
        <v>157.49</v>
      </c>
      <c r="Z129" s="3">
        <v>315.8</v>
      </c>
      <c r="AA129" s="3">
        <v>272.209</v>
      </c>
      <c r="AB129" s="3">
        <v>290.78800000000001</v>
      </c>
      <c r="AC129" s="3">
        <v>324.23700000000002</v>
      </c>
      <c r="AD129" s="3">
        <v>236.79400000000001</v>
      </c>
      <c r="AE129" s="3">
        <v>366.55599999999998</v>
      </c>
      <c r="AF129" s="3">
        <v>249.749</v>
      </c>
      <c r="AG129" s="3">
        <v>911.03099999999995</v>
      </c>
      <c r="AH129" s="3">
        <v>285.43400000000003</v>
      </c>
      <c r="AI129" s="3">
        <v>373.27600000000001</v>
      </c>
      <c r="AJ129" s="3">
        <v>887.90300000000002</v>
      </c>
      <c r="AK129" s="3">
        <v>427.98500000000001</v>
      </c>
      <c r="AT129" s="3">
        <v>116.15</v>
      </c>
      <c r="AU129" s="3">
        <f>D129/D$118</f>
        <v>1.583005934034921</v>
      </c>
      <c r="AV129" s="3">
        <f>E129/E$118</f>
        <v>1.5486442585416424</v>
      </c>
      <c r="AW129" s="3">
        <f>F129/F$118</f>
        <v>1.2506298023366493</v>
      </c>
      <c r="AX129" s="3">
        <f>G129/G$118</f>
        <v>1.4591059224747915</v>
      </c>
      <c r="AY129" s="3">
        <f>H129/H$118</f>
        <v>1.5036399908672722</v>
      </c>
      <c r="AZ129" s="3">
        <f>I129/I$118</f>
        <v>1.0961241870598433</v>
      </c>
      <c r="BA129" s="3">
        <f>J129/J$118</f>
        <v>1.0496982414606371</v>
      </c>
      <c r="BB129" s="3">
        <f>K129/K$118</f>
        <v>1.3308086448894059</v>
      </c>
      <c r="BC129" s="3">
        <f>L129/L$118</f>
        <v>1.0128878782428463</v>
      </c>
      <c r="BD129" s="3">
        <f>M129/M$118</f>
        <v>1.3070570633089889</v>
      </c>
      <c r="BE129" s="3">
        <f>N129/N$118</f>
        <v>1.0587433308385528</v>
      </c>
      <c r="BF129" s="3">
        <f>O129/O$118</f>
        <v>1.1673478304578813</v>
      </c>
      <c r="BG129" s="3">
        <f>P129/P$118</f>
        <v>1.089962037727179</v>
      </c>
      <c r="BH129" s="3">
        <f>Q129/Q$118</f>
        <v>1.2947811727598364</v>
      </c>
      <c r="BI129" s="3">
        <f>R129/R$118</f>
        <v>1.5578208955223882</v>
      </c>
      <c r="BJ129" s="3">
        <f>S129/S$118</f>
        <v>1.3106048061094282</v>
      </c>
      <c r="BK129" s="3">
        <f>T129/T$118</f>
        <v>1.5338422621257279</v>
      </c>
      <c r="BL129" s="3">
        <f>U129/U$118</f>
        <v>1.2964133032582104</v>
      </c>
      <c r="BM129" s="3">
        <f>V129/V$118</f>
        <v>1.6499341912840013</v>
      </c>
      <c r="BN129" s="3">
        <f>W129/W$118</f>
        <v>1.72677642241747</v>
      </c>
      <c r="BO129" s="3">
        <f>X129/X$118</f>
        <v>3.3216447134211462</v>
      </c>
      <c r="BP129" s="3">
        <f>Y129/Y$118</f>
        <v>1.5737826143438161</v>
      </c>
      <c r="BQ129" s="3">
        <f>Z129/Z$118</f>
        <v>1.4876087560707909</v>
      </c>
      <c r="BR129" s="3">
        <f>AA129/AA$118</f>
        <v>1.4812241188857993</v>
      </c>
      <c r="BS129" s="3">
        <f>AB129/AB$118</f>
        <v>1.2721275329856858</v>
      </c>
      <c r="BT129" s="3">
        <f>AC129/AC$118</f>
        <v>2.03316528086083</v>
      </c>
      <c r="BU129" s="3">
        <f>AD129/AD$118</f>
        <v>1.2549034155648005</v>
      </c>
      <c r="BV129" s="3">
        <f>AE129/AE$118</f>
        <v>1.6123549542099567</v>
      </c>
      <c r="BW129" s="3">
        <f>AF129/AF$118</f>
        <v>1.1989985501541061</v>
      </c>
      <c r="BX129" s="3">
        <f>AG129/AG$118</f>
        <v>1.4925636488744716</v>
      </c>
      <c r="BY129" s="3">
        <f>AH129/AH$118</f>
        <v>1.4217177125722855</v>
      </c>
      <c r="BZ129" s="3">
        <f>AI129/AI$118</f>
        <v>1.1187718793458974</v>
      </c>
      <c r="CA129" s="3">
        <f>AJ129/AJ$118</f>
        <v>1.2269022170942179</v>
      </c>
      <c r="CB129" s="3">
        <f>AK129/AK$118</f>
        <v>1.2010343850235867</v>
      </c>
      <c r="CC129" s="3">
        <f>AVERAGE(AU129:CB129)</f>
        <v>1.4271949398566195</v>
      </c>
      <c r="CD129" s="3">
        <f>STDEV(AU129:CB129)/SQRT(34)</f>
        <v>6.9198110610778879E-2</v>
      </c>
      <c r="CF129" s="14"/>
      <c r="CG129" s="14"/>
      <c r="CH129" s="14"/>
      <c r="CI129" s="14"/>
    </row>
    <row r="130" spans="3:87" x14ac:dyDescent="0.3">
      <c r="C130" s="3">
        <v>121.2</v>
      </c>
      <c r="D130" s="3">
        <v>900.45899999999995</v>
      </c>
      <c r="E130" s="3">
        <v>558.25</v>
      </c>
      <c r="F130" s="3">
        <v>419.41500000000002</v>
      </c>
      <c r="G130" s="3">
        <v>440.63799999999998</v>
      </c>
      <c r="H130" s="3">
        <v>401.07</v>
      </c>
      <c r="I130" s="3">
        <v>339.96600000000001</v>
      </c>
      <c r="J130" s="3">
        <v>353.91300000000001</v>
      </c>
      <c r="K130" s="3">
        <v>595.72299999999996</v>
      </c>
      <c r="L130" s="3">
        <v>539.29100000000005</v>
      </c>
      <c r="M130" s="3">
        <v>485.49799999999999</v>
      </c>
      <c r="N130" s="3">
        <v>493.13799999999998</v>
      </c>
      <c r="O130" s="3">
        <v>576.37</v>
      </c>
      <c r="P130" s="3">
        <v>825.89099999999996</v>
      </c>
      <c r="Q130" s="3">
        <v>380.738</v>
      </c>
      <c r="R130" s="3">
        <v>622.55799999999999</v>
      </c>
      <c r="S130" s="3">
        <v>515.47900000000004</v>
      </c>
      <c r="T130" s="3">
        <v>555.55999999999995</v>
      </c>
      <c r="U130" s="3">
        <v>583.50599999999997</v>
      </c>
      <c r="V130" s="3">
        <v>234.42599999999999</v>
      </c>
      <c r="W130" s="3">
        <v>403.95299999999997</v>
      </c>
      <c r="X130" s="3">
        <v>519.98699999999997</v>
      </c>
      <c r="Y130" s="3">
        <v>167.083</v>
      </c>
      <c r="Z130" s="3">
        <v>297.10000000000002</v>
      </c>
      <c r="AA130" s="3">
        <v>261.70100000000002</v>
      </c>
      <c r="AB130" s="3">
        <v>282.42</v>
      </c>
      <c r="AC130" s="3">
        <v>330.39800000000002</v>
      </c>
      <c r="AD130" s="3">
        <v>243.316</v>
      </c>
      <c r="AE130" s="3">
        <v>359.72199999999998</v>
      </c>
      <c r="AF130" s="3">
        <v>248.24600000000001</v>
      </c>
      <c r="AG130" s="3">
        <v>1019.62</v>
      </c>
      <c r="AH130" s="3">
        <v>286.46899999999999</v>
      </c>
      <c r="AI130" s="3">
        <v>365.79700000000003</v>
      </c>
      <c r="AJ130" s="3">
        <v>928.43399999999997</v>
      </c>
      <c r="AK130" s="3">
        <v>419.02600000000001</v>
      </c>
      <c r="AT130" s="3">
        <v>121.2</v>
      </c>
      <c r="AU130" s="3">
        <f>D130/D$118</f>
        <v>1.6718883450800983</v>
      </c>
      <c r="AV130" s="3">
        <f>E130/E$118</f>
        <v>1.5474190740709941</v>
      </c>
      <c r="AW130" s="3">
        <f>F130/F$118</f>
        <v>1.2593494494671829</v>
      </c>
      <c r="AX130" s="3">
        <f>G130/G$118</f>
        <v>1.4790679251869654</v>
      </c>
      <c r="AY130" s="3">
        <f>H130/H$118</f>
        <v>1.5011734057962878</v>
      </c>
      <c r="AZ130" s="3">
        <f>I130/I$118</f>
        <v>1.1038323046102594</v>
      </c>
      <c r="BA130" s="3">
        <f>J130/J$118</f>
        <v>1.0579125303776242</v>
      </c>
      <c r="BB130" s="3">
        <f>K130/K$118</f>
        <v>1.3718592039056292</v>
      </c>
      <c r="BC130" s="3">
        <f>L130/L$118</f>
        <v>1.1547294808876556</v>
      </c>
      <c r="BD130" s="3">
        <f>M130/M$118</f>
        <v>1.3476734147770013</v>
      </c>
      <c r="BE130" s="3">
        <f>N130/N$118</f>
        <v>1.0791852133912823</v>
      </c>
      <c r="BF130" s="3">
        <f>O130/O$118</f>
        <v>1.1142924531949612</v>
      </c>
      <c r="BG130" s="3">
        <f>P130/P$118</f>
        <v>1.1031913955743629</v>
      </c>
      <c r="BH130" s="3">
        <f>Q130/Q$118</f>
        <v>1.3463011354193555</v>
      </c>
      <c r="BI130" s="3">
        <f>R130/R$118</f>
        <v>1.5486517412935323</v>
      </c>
      <c r="BJ130" s="3">
        <f>S130/S$118</f>
        <v>1.2552941233769397</v>
      </c>
      <c r="BK130" s="3">
        <f>T130/T$118</f>
        <v>1.4731181655229466</v>
      </c>
      <c r="BL130" s="3">
        <f>U130/U$118</f>
        <v>1.2643382281245732</v>
      </c>
      <c r="BM130" s="3">
        <f>V130/V$118</f>
        <v>1.714141561860193</v>
      </c>
      <c r="BN130" s="3">
        <f>W130/W$118</f>
        <v>1.7229079587136398</v>
      </c>
      <c r="BO130" s="3">
        <f>X130/X$118</f>
        <v>3.1916315783012728</v>
      </c>
      <c r="BP130" s="3">
        <f>Y130/Y$118</f>
        <v>1.6696445523678189</v>
      </c>
      <c r="BQ130" s="3">
        <f>Z130/Z$118</f>
        <v>1.3995204605086511</v>
      </c>
      <c r="BR130" s="3">
        <f>AA130/AA$118</f>
        <v>1.424044881457015</v>
      </c>
      <c r="BS130" s="3">
        <f>AB130/AB$118</f>
        <v>1.2355195464249467</v>
      </c>
      <c r="BT130" s="3">
        <f>AC130/AC$118</f>
        <v>2.0717985376926649</v>
      </c>
      <c r="BU130" s="3">
        <f>AD130/AD$118</f>
        <v>1.2894671294946873</v>
      </c>
      <c r="BV130" s="3">
        <f>AE130/AE$118</f>
        <v>1.5822945166313307</v>
      </c>
      <c r="BW130" s="3">
        <f>AF130/AF$118</f>
        <v>1.1917829263843147</v>
      </c>
      <c r="BX130" s="3">
        <f>AG130/AG$118</f>
        <v>1.6704675775746256</v>
      </c>
      <c r="BY130" s="3">
        <f>AH130/AH$118</f>
        <v>1.4268729422664084</v>
      </c>
      <c r="BZ130" s="3">
        <f>AI130/AI$118</f>
        <v>1.0963560398983361</v>
      </c>
      <c r="CA130" s="3">
        <f>AJ130/AJ$118</f>
        <v>1.2829078548283461</v>
      </c>
      <c r="CB130" s="3">
        <f>AK130/AK$118</f>
        <v>1.1758931603184537</v>
      </c>
      <c r="CC130" s="3">
        <f>AVERAGE(AU130:CB130)</f>
        <v>1.4360155533758929</v>
      </c>
      <c r="CD130" s="3">
        <f>STDEV(AU130:CB130)/SQRT(34)</f>
        <v>6.6635010434291639E-2</v>
      </c>
      <c r="CF130" s="14"/>
      <c r="CG130" s="14"/>
      <c r="CH130" s="14"/>
      <c r="CI130" s="14"/>
    </row>
    <row r="131" spans="3:87" x14ac:dyDescent="0.3">
      <c r="C131" s="3">
        <v>126.25</v>
      </c>
      <c r="D131" s="3">
        <v>976.74699999999996</v>
      </c>
      <c r="E131" s="3">
        <v>562.01199999999994</v>
      </c>
      <c r="F131" s="3">
        <v>426.536</v>
      </c>
      <c r="G131" s="3">
        <v>455.38299999999998</v>
      </c>
      <c r="H131" s="3">
        <v>417.202</v>
      </c>
      <c r="I131" s="3">
        <v>336.46</v>
      </c>
      <c r="J131" s="3">
        <v>350.654</v>
      </c>
      <c r="K131" s="3">
        <v>618.35900000000004</v>
      </c>
      <c r="L131" s="3">
        <v>528.84299999999996</v>
      </c>
      <c r="M131" s="3">
        <v>478.99099999999999</v>
      </c>
      <c r="N131" s="3">
        <v>499.06799999999998</v>
      </c>
      <c r="O131" s="3">
        <v>565.10400000000004</v>
      </c>
      <c r="P131" s="3">
        <v>821.48</v>
      </c>
      <c r="Q131" s="3">
        <v>384.74599999999998</v>
      </c>
      <c r="R131" s="3">
        <v>613.90899999999999</v>
      </c>
      <c r="S131" s="3">
        <v>496.315</v>
      </c>
      <c r="T131" s="3">
        <v>553.90499999999997</v>
      </c>
      <c r="U131" s="3">
        <v>560.01700000000005</v>
      </c>
      <c r="V131" s="3">
        <v>248.96199999999999</v>
      </c>
      <c r="W131" s="3">
        <v>405.91399999999999</v>
      </c>
      <c r="X131" s="3">
        <v>503.97800000000001</v>
      </c>
      <c r="Y131" s="3">
        <v>171.46899999999999</v>
      </c>
      <c r="Z131" s="3">
        <v>292.45699999999999</v>
      </c>
      <c r="AA131" s="3">
        <v>255.1</v>
      </c>
      <c r="AB131" s="3">
        <v>282.13</v>
      </c>
      <c r="AC131" s="3">
        <v>334.5</v>
      </c>
      <c r="AD131" s="3">
        <v>262.858</v>
      </c>
      <c r="AE131" s="3">
        <v>361.62</v>
      </c>
      <c r="AF131" s="3">
        <v>250.81299999999999</v>
      </c>
      <c r="AG131" s="3">
        <v>1142.184</v>
      </c>
      <c r="AH131" s="3">
        <v>286.51799999999997</v>
      </c>
      <c r="AI131" s="3">
        <v>369.41300000000001</v>
      </c>
      <c r="AJ131" s="3">
        <v>966.32299999999998</v>
      </c>
      <c r="AK131" s="3">
        <v>410.75599999999997</v>
      </c>
      <c r="AT131" s="3">
        <v>126.25</v>
      </c>
      <c r="AU131" s="3">
        <f>D131/D$118</f>
        <v>1.8135327931554361</v>
      </c>
      <c r="AV131" s="3">
        <f>E131/E$118</f>
        <v>1.5578470016243395</v>
      </c>
      <c r="AW131" s="3">
        <f>F131/F$118</f>
        <v>1.2807312012635081</v>
      </c>
      <c r="AX131" s="3">
        <f>G131/G$118</f>
        <v>1.5285617422360664</v>
      </c>
      <c r="AY131" s="3">
        <f>H131/H$118</f>
        <v>1.5615542105992042</v>
      </c>
      <c r="AZ131" s="3">
        <f>I131/I$118</f>
        <v>1.0924487072506306</v>
      </c>
      <c r="BA131" s="3">
        <f>J131/J$118</f>
        <v>1.048170766338155</v>
      </c>
      <c r="BB131" s="3">
        <f>K131/K$118</f>
        <v>1.4239864592568712</v>
      </c>
      <c r="BC131" s="3">
        <f>L131/L$118</f>
        <v>1.1323582311981293</v>
      </c>
      <c r="BD131" s="3">
        <f>M131/M$118</f>
        <v>1.329610908010848</v>
      </c>
      <c r="BE131" s="3">
        <f>N131/N$118</f>
        <v>1.0921624496119959</v>
      </c>
      <c r="BF131" s="3">
        <f>O131/O$118</f>
        <v>1.0925119670876093</v>
      </c>
      <c r="BG131" s="3">
        <f>P131/P$118</f>
        <v>1.0972993623086191</v>
      </c>
      <c r="BH131" s="3">
        <f>Q131/Q$118</f>
        <v>1.3604735451887002</v>
      </c>
      <c r="BI131" s="3">
        <f>R131/R$118</f>
        <v>1.527136815920398</v>
      </c>
      <c r="BJ131" s="3">
        <f>S131/S$118</f>
        <v>1.2086259631213412</v>
      </c>
      <c r="BK131" s="3">
        <f>T131/T$118</f>
        <v>1.4687297816149252</v>
      </c>
      <c r="BL131" s="3">
        <f>U131/U$118</f>
        <v>1.2134423664874727</v>
      </c>
      <c r="BM131" s="3">
        <f>V131/V$118</f>
        <v>1.8204299502778591</v>
      </c>
      <c r="BN131" s="3">
        <f>W131/W$118</f>
        <v>1.7312718587392304</v>
      </c>
      <c r="BO131" s="3">
        <f>X131/X$118</f>
        <v>3.0933698334172184</v>
      </c>
      <c r="BP131" s="3">
        <f>Y131/Y$118</f>
        <v>1.7134734338619579</v>
      </c>
      <c r="BQ131" s="3">
        <f>Z131/Z$118</f>
        <v>1.3776491259474202</v>
      </c>
      <c r="BR131" s="3">
        <f>AA131/AA$118</f>
        <v>1.3881255679561197</v>
      </c>
      <c r="BS131" s="3">
        <f>AB131/AB$118</f>
        <v>1.2342508662023588</v>
      </c>
      <c r="BT131" s="3">
        <f>AC131/AC$118</f>
        <v>2.097520598969111</v>
      </c>
      <c r="BU131" s="3">
        <f>AD131/AD$118</f>
        <v>1.393031081904661</v>
      </c>
      <c r="BV131" s="3">
        <f>AE131/AE$118</f>
        <v>1.5906431719611862</v>
      </c>
      <c r="BW131" s="3">
        <f>AF131/AF$118</f>
        <v>1.2041066164821552</v>
      </c>
      <c r="BX131" s="3">
        <f>AG131/AG$118</f>
        <v>1.8712670795242308</v>
      </c>
      <c r="BY131" s="3">
        <f>AH131/AH$118</f>
        <v>1.4271170062809126</v>
      </c>
      <c r="BZ131" s="3">
        <f>AI131/AI$118</f>
        <v>1.1071938090442621</v>
      </c>
      <c r="CA131" s="3">
        <f>AJ131/AJ$118</f>
        <v>1.3352627833548663</v>
      </c>
      <c r="CB131" s="3">
        <f>AK131/AK$118</f>
        <v>1.1526854442439531</v>
      </c>
      <c r="CC131" s="3">
        <f>AVERAGE(AU131:CB131)</f>
        <v>1.451958308836522</v>
      </c>
      <c r="CD131" s="3">
        <f>STDEV(AU131:CB131)/SQRT(34)</f>
        <v>6.7068388905792004E-2</v>
      </c>
      <c r="CF131" s="14"/>
      <c r="CG131" s="14"/>
      <c r="CH131" s="14"/>
      <c r="CI131" s="14"/>
    </row>
    <row r="132" spans="3:87" x14ac:dyDescent="0.3">
      <c r="C132" s="3">
        <v>131.30000000000001</v>
      </c>
      <c r="D132" s="3">
        <v>1051.77</v>
      </c>
      <c r="E132" s="3">
        <v>569.245</v>
      </c>
      <c r="F132" s="3">
        <v>430.68099999999998</v>
      </c>
      <c r="G132" s="3">
        <v>460.09399999999999</v>
      </c>
      <c r="H132" s="3">
        <v>437.56200000000001</v>
      </c>
      <c r="I132" s="3">
        <v>354.33</v>
      </c>
      <c r="J132" s="3">
        <v>354.55500000000001</v>
      </c>
      <c r="K132" s="3">
        <v>659.94</v>
      </c>
      <c r="L132" s="3">
        <v>536.90599999999995</v>
      </c>
      <c r="M132" s="3">
        <v>484.01400000000001</v>
      </c>
      <c r="N132" s="3">
        <v>506.01799999999997</v>
      </c>
      <c r="O132" s="3">
        <v>550.74300000000005</v>
      </c>
      <c r="P132" s="3">
        <v>783.78200000000004</v>
      </c>
      <c r="Q132" s="3">
        <v>376.197</v>
      </c>
      <c r="R132" s="3">
        <v>609.69799999999998</v>
      </c>
      <c r="S132" s="3">
        <v>480.685</v>
      </c>
      <c r="T132" s="3">
        <v>529.56799999999998</v>
      </c>
      <c r="U132" s="3">
        <v>541.83699999999999</v>
      </c>
      <c r="V132" s="3">
        <v>254.94</v>
      </c>
      <c r="W132" s="3">
        <v>407.15600000000001</v>
      </c>
      <c r="X132" s="3">
        <v>454.71899999999999</v>
      </c>
      <c r="Y132" s="3">
        <v>184.56399999999999</v>
      </c>
      <c r="Z132" s="3">
        <v>290.87400000000002</v>
      </c>
      <c r="AA132" s="3">
        <v>249.047</v>
      </c>
      <c r="AB132" s="3">
        <v>281.42</v>
      </c>
      <c r="AC132" s="3">
        <v>322.47699999999998</v>
      </c>
      <c r="AD132" s="3">
        <v>296.887</v>
      </c>
      <c r="AE132" s="3">
        <v>359.44900000000001</v>
      </c>
      <c r="AF132" s="3">
        <v>253.73699999999999</v>
      </c>
      <c r="AG132" s="3">
        <v>1222.1759999999999</v>
      </c>
      <c r="AH132" s="3">
        <v>292.05200000000002</v>
      </c>
      <c r="AI132" s="3">
        <v>363.483</v>
      </c>
      <c r="AJ132" s="3">
        <v>1029.518</v>
      </c>
      <c r="AK132" s="3">
        <v>416.15899999999999</v>
      </c>
      <c r="AT132" s="3">
        <v>131.30000000000001</v>
      </c>
      <c r="AU132" s="3">
        <f>D132/D$118</f>
        <v>1.9528285071334677</v>
      </c>
      <c r="AV132" s="3">
        <f>E132/E$118</f>
        <v>1.5778962307560109</v>
      </c>
      <c r="AW132" s="3">
        <f>F132/F$118</f>
        <v>1.2931771163310222</v>
      </c>
      <c r="AX132" s="3">
        <f>G132/G$118</f>
        <v>1.5443749244753555</v>
      </c>
      <c r="AY132" s="3">
        <f>H132/H$118</f>
        <v>1.6377600862369046</v>
      </c>
      <c r="AZ132" s="3">
        <f>I132/I$118</f>
        <v>1.1504706367476547</v>
      </c>
      <c r="BA132" s="3">
        <f>J132/J$118</f>
        <v>1.0598315891420731</v>
      </c>
      <c r="BB132" s="3">
        <f>K132/K$118</f>
        <v>1.5197411599442712</v>
      </c>
      <c r="BC132" s="3">
        <f>L132/L$118</f>
        <v>1.1496227206934058</v>
      </c>
      <c r="BD132" s="3">
        <f>M132/M$118</f>
        <v>1.3435540417877634</v>
      </c>
      <c r="BE132" s="3">
        <f>N132/N$118</f>
        <v>1.1073718579988356</v>
      </c>
      <c r="BF132" s="3">
        <f>O132/O$118</f>
        <v>1.0647479371756903</v>
      </c>
      <c r="BG132" s="3">
        <f>P132/P$118</f>
        <v>1.0469439168196111</v>
      </c>
      <c r="BH132" s="3">
        <f>Q132/Q$118</f>
        <v>1.3302440214566325</v>
      </c>
      <c r="BI132" s="3">
        <f>R132/R$118</f>
        <v>1.5166616915422886</v>
      </c>
      <c r="BJ132" s="3">
        <f>S132/S$118</f>
        <v>1.1705637973524512</v>
      </c>
      <c r="BK132" s="3">
        <f>T132/T$118</f>
        <v>1.4041979996393834</v>
      </c>
      <c r="BL132" s="3">
        <f>U132/U$118</f>
        <v>1.1740500226430139</v>
      </c>
      <c r="BM132" s="3">
        <f>V132/V$118</f>
        <v>1.8641415618601931</v>
      </c>
      <c r="BN132" s="3">
        <f>W132/W$118</f>
        <v>1.7365691375927663</v>
      </c>
      <c r="BO132" s="3">
        <f>X132/X$118</f>
        <v>2.7910226979781738</v>
      </c>
      <c r="BP132" s="3">
        <f>Y132/Y$118</f>
        <v>1.8443305253270177</v>
      </c>
      <c r="BQ132" s="3">
        <f>Z132/Z$118</f>
        <v>1.3701922397509034</v>
      </c>
      <c r="BR132" s="3">
        <f>AA132/AA$118</f>
        <v>1.3551881941308026</v>
      </c>
      <c r="BS132" s="3">
        <f>AB132/AB$118</f>
        <v>1.2311447870367129</v>
      </c>
      <c r="BT132" s="3">
        <f>AC132/AC$118</f>
        <v>2.0221289990844902</v>
      </c>
      <c r="BU132" s="3">
        <f>AD132/AD$118</f>
        <v>1.573369723628077</v>
      </c>
      <c r="BV132" s="3">
        <f>AE132/AE$118</f>
        <v>1.5810936826455295</v>
      </c>
      <c r="BW132" s="3">
        <f>AF132/AF$118</f>
        <v>1.2181441972558547</v>
      </c>
      <c r="BX132" s="3">
        <f>AG132/AG$118</f>
        <v>2.0023198663127886</v>
      </c>
      <c r="BY132" s="3">
        <f>AH132/AH$118</f>
        <v>1.4546812972251417</v>
      </c>
      <c r="BZ132" s="3">
        <f>AI132/AI$118</f>
        <v>1.0894205869659042</v>
      </c>
      <c r="CA132" s="3">
        <f>AJ132/AJ$118</f>
        <v>1.4225854814528218</v>
      </c>
      <c r="CB132" s="3">
        <f>AK132/AK$118</f>
        <v>1.1678476316623965</v>
      </c>
      <c r="CC132" s="3">
        <f>AVERAGE(AU132:CB132)</f>
        <v>1.4637711431701592</v>
      </c>
      <c r="CD132" s="3">
        <f>STDEV(AU132:CB132)/SQRT(34)</f>
        <v>6.3209861524261959E-2</v>
      </c>
      <c r="CF132" s="14"/>
      <c r="CG132" s="14"/>
      <c r="CH132" s="14"/>
      <c r="CI132" s="14"/>
    </row>
    <row r="133" spans="3:87" x14ac:dyDescent="0.3">
      <c r="C133" s="3">
        <v>136.35</v>
      </c>
      <c r="D133" s="3">
        <v>1135.942</v>
      </c>
      <c r="E133" s="3">
        <v>588.70799999999997</v>
      </c>
      <c r="F133" s="3">
        <v>435.08499999999998</v>
      </c>
      <c r="G133" s="3">
        <v>486.185</v>
      </c>
      <c r="H133" s="3">
        <v>433.88799999999998</v>
      </c>
      <c r="I133" s="3">
        <v>353.661</v>
      </c>
      <c r="J133" s="3">
        <v>364.35199999999998</v>
      </c>
      <c r="K133" s="3">
        <v>749.83199999999999</v>
      </c>
      <c r="L133" s="3">
        <v>570.197</v>
      </c>
      <c r="M133" s="3">
        <v>488.84800000000001</v>
      </c>
      <c r="N133" s="3">
        <v>509.76299999999998</v>
      </c>
      <c r="O133" s="3">
        <v>567.70399999999995</v>
      </c>
      <c r="P133" s="3">
        <v>800.96500000000003</v>
      </c>
      <c r="Q133" s="3">
        <v>377.64299999999997</v>
      </c>
      <c r="R133" s="3">
        <v>598.76</v>
      </c>
      <c r="S133" s="3">
        <v>465.178</v>
      </c>
      <c r="T133" s="3">
        <v>530.06200000000001</v>
      </c>
      <c r="U133" s="3">
        <v>534.85</v>
      </c>
      <c r="V133" s="3">
        <v>274.24599999999998</v>
      </c>
      <c r="W133" s="3">
        <v>400.42099999999999</v>
      </c>
      <c r="X133" s="3">
        <v>448.84399999999999</v>
      </c>
      <c r="Y133" s="3">
        <v>193.53100000000001</v>
      </c>
      <c r="Z133" s="3">
        <v>303.14299999999997</v>
      </c>
      <c r="AA133" s="3">
        <v>266.65899999999999</v>
      </c>
      <c r="AB133" s="3">
        <v>284.66699999999997</v>
      </c>
      <c r="AC133" s="3">
        <v>328.91800000000001</v>
      </c>
      <c r="AD133" s="3">
        <v>330.50700000000001</v>
      </c>
      <c r="AE133" s="3">
        <v>362.42200000000003</v>
      </c>
      <c r="AF133" s="3">
        <v>252.49100000000001</v>
      </c>
      <c r="AG133" s="3">
        <v>1278.8040000000001</v>
      </c>
      <c r="AH133" s="3">
        <v>291.18099999999998</v>
      </c>
      <c r="AI133" s="3">
        <v>358.19400000000002</v>
      </c>
      <c r="AJ133" s="3">
        <v>1108.434</v>
      </c>
      <c r="AK133" s="3">
        <v>422.55</v>
      </c>
      <c r="AT133" s="3">
        <v>136.35</v>
      </c>
      <c r="AU133" s="3">
        <f>D133/D$118</f>
        <v>2.1091112315907523</v>
      </c>
      <c r="AV133" s="3">
        <f>E133/E$118</f>
        <v>1.6318459261230396</v>
      </c>
      <c r="AW133" s="3">
        <f>F133/F$118</f>
        <v>1.3064007134256743</v>
      </c>
      <c r="AX133" s="3">
        <f>G133/G$118</f>
        <v>1.6319533022731241</v>
      </c>
      <c r="AY133" s="3">
        <f>H133/H$118</f>
        <v>1.6240085937470758</v>
      </c>
      <c r="AZ133" s="3">
        <f>I133/I$118</f>
        <v>1.1482984671430936</v>
      </c>
      <c r="BA133" s="3">
        <f>J133/J$118</f>
        <v>1.0891166650226132</v>
      </c>
      <c r="BB133" s="3">
        <f>K133/K$118</f>
        <v>1.726748724798213</v>
      </c>
      <c r="BC133" s="3">
        <f>L133/L$118</f>
        <v>1.2209053846878559</v>
      </c>
      <c r="BD133" s="3">
        <f>M133/M$118</f>
        <v>1.356972538438691</v>
      </c>
      <c r="BE133" s="3">
        <f>N133/N$118</f>
        <v>1.1155674312950536</v>
      </c>
      <c r="BF133" s="3">
        <f>O133/O$118</f>
        <v>1.0975385305421728</v>
      </c>
      <c r="BG133" s="3">
        <f>P133/P$118</f>
        <v>1.0698962649504835</v>
      </c>
      <c r="BH133" s="3">
        <f>Q133/Q$118</f>
        <v>1.3353571213883868</v>
      </c>
      <c r="BI133" s="3">
        <f>R133/R$118</f>
        <v>1.489452736318408</v>
      </c>
      <c r="BJ133" s="3">
        <f>S133/S$118</f>
        <v>1.132801161103048</v>
      </c>
      <c r="BK133" s="3">
        <f>T133/T$118</f>
        <v>1.405507885833077</v>
      </c>
      <c r="BL133" s="3">
        <f>U133/U$118</f>
        <v>1.1589106218486667</v>
      </c>
      <c r="BM133" s="3">
        <f>V133/V$118</f>
        <v>2.005308569757239</v>
      </c>
      <c r="BN133" s="3">
        <f>W133/W$118</f>
        <v>1.7078435554039069</v>
      </c>
      <c r="BO133" s="3">
        <f>X133/X$118</f>
        <v>2.7549624973913898</v>
      </c>
      <c r="BP133" s="3">
        <f>Y133/Y$118</f>
        <v>1.9339369047975938</v>
      </c>
      <c r="BQ133" s="3">
        <f>Z133/Z$118</f>
        <v>1.4279866407269401</v>
      </c>
      <c r="BR133" s="3">
        <f>AA133/AA$118</f>
        <v>1.4510238174269343</v>
      </c>
      <c r="BS133" s="3">
        <f>AB133/AB$118</f>
        <v>1.2453496307703076</v>
      </c>
      <c r="BT133" s="3">
        <f>AC133/AC$118</f>
        <v>2.0625180280171063</v>
      </c>
      <c r="BU133" s="3">
        <f>AD133/AD$118</f>
        <v>1.7515408463393307</v>
      </c>
      <c r="BV133" s="3">
        <f>AE133/AE$118</f>
        <v>1.5941708967106827</v>
      </c>
      <c r="BW133" s="3">
        <f>AF133/AF$118</f>
        <v>1.2121623827401127</v>
      </c>
      <c r="BX133" s="3">
        <f>AG133/AG$118</f>
        <v>2.0950948589403322</v>
      </c>
      <c r="BY133" s="3">
        <f>AH133/AH$118</f>
        <v>1.45034293484487</v>
      </c>
      <c r="BZ133" s="3">
        <f>AI133/AI$118</f>
        <v>1.0735685512875845</v>
      </c>
      <c r="CA133" s="3">
        <f>AJ133/AJ$118</f>
        <v>1.5316314193133846</v>
      </c>
      <c r="CB133" s="3">
        <f>AK133/AK$118</f>
        <v>1.1857823974945769</v>
      </c>
      <c r="CC133" s="3">
        <f>AVERAGE(AU133:CB133)</f>
        <v>1.5039299186026982</v>
      </c>
      <c r="CD133" s="3">
        <f>STDEV(AU133:CB133)/SQRT(34)</f>
        <v>6.6261950921124413E-2</v>
      </c>
      <c r="CF133" s="14"/>
      <c r="CG133" s="14"/>
      <c r="CH133" s="14"/>
      <c r="CI133" s="14"/>
    </row>
    <row r="134" spans="3:87" x14ac:dyDescent="0.3">
      <c r="C134" s="3">
        <v>141.4</v>
      </c>
      <c r="D134" s="3">
        <v>1196.4280000000001</v>
      </c>
      <c r="E134" s="3">
        <v>634.76400000000001</v>
      </c>
      <c r="F134" s="3">
        <v>438.91199999999998</v>
      </c>
      <c r="G134" s="3">
        <v>540.51300000000003</v>
      </c>
      <c r="H134" s="3">
        <v>438.69</v>
      </c>
      <c r="I134" s="3">
        <v>349.90800000000002</v>
      </c>
      <c r="J134" s="3">
        <v>367.43900000000002</v>
      </c>
      <c r="K134" s="3">
        <v>849.92899999999997</v>
      </c>
      <c r="L134" s="3">
        <v>558.06700000000001</v>
      </c>
      <c r="M134" s="3">
        <v>510.47500000000002</v>
      </c>
      <c r="N134" s="3">
        <v>510.53199999999998</v>
      </c>
      <c r="O134" s="3">
        <v>565.96100000000001</v>
      </c>
      <c r="P134" s="3">
        <v>772.34500000000003</v>
      </c>
      <c r="Q134" s="3">
        <v>400.053</v>
      </c>
      <c r="R134" s="3">
        <v>576.46299999999997</v>
      </c>
      <c r="S134" s="3">
        <v>470.75299999999999</v>
      </c>
      <c r="T134" s="3">
        <v>506.72800000000001</v>
      </c>
      <c r="U134" s="3">
        <v>524.923</v>
      </c>
      <c r="V134" s="3">
        <v>281.72699999999998</v>
      </c>
      <c r="W134" s="3">
        <v>396.46199999999999</v>
      </c>
      <c r="X134" s="3">
        <v>518.31200000000001</v>
      </c>
      <c r="Y134" s="3">
        <v>195.29900000000001</v>
      </c>
      <c r="Z134" s="3">
        <v>322.887</v>
      </c>
      <c r="AA134" s="3">
        <v>266.38400000000001</v>
      </c>
      <c r="AB134" s="3">
        <v>289.476</v>
      </c>
      <c r="AC134" s="3">
        <v>323.97399999999999</v>
      </c>
      <c r="AD134" s="3">
        <v>359.22699999999998</v>
      </c>
      <c r="AE134" s="3">
        <v>365.44900000000001</v>
      </c>
      <c r="AF134" s="3">
        <v>260.45</v>
      </c>
      <c r="AG134" s="3">
        <v>1301.796</v>
      </c>
      <c r="AH134" s="3">
        <v>291.49799999999999</v>
      </c>
      <c r="AI134" s="3">
        <v>354.09500000000003</v>
      </c>
      <c r="AJ134" s="3">
        <v>1193.075</v>
      </c>
      <c r="AK134" s="3">
        <v>418.517</v>
      </c>
      <c r="AT134" s="3">
        <v>141.4</v>
      </c>
      <c r="AU134" s="3">
        <f>D134/D$118</f>
        <v>2.2214159988711226</v>
      </c>
      <c r="AV134" s="3">
        <f>E134/E$118</f>
        <v>1.7595090392003592</v>
      </c>
      <c r="AW134" s="3">
        <f>F134/F$118</f>
        <v>1.3178917911007952</v>
      </c>
      <c r="AX134" s="3">
        <f>G134/G$118</f>
        <v>1.8143134306314532</v>
      </c>
      <c r="AY134" s="3">
        <f>H134/H$118</f>
        <v>1.6419821013508202</v>
      </c>
      <c r="AZ134" s="3">
        <f>I134/I$118</f>
        <v>1.1361128878816313</v>
      </c>
      <c r="BA134" s="3">
        <f>J134/J$118</f>
        <v>1.0983442887077441</v>
      </c>
      <c r="BB134" s="3">
        <f>K134/K$118</f>
        <v>1.9572568480926664</v>
      </c>
      <c r="BC134" s="3">
        <f>L134/L$118</f>
        <v>1.1949326378718192</v>
      </c>
      <c r="BD134" s="3">
        <f>M134/M$118</f>
        <v>1.417006015283873</v>
      </c>
      <c r="BE134" s="3">
        <f>N134/N$118</f>
        <v>1.117250314035986</v>
      </c>
      <c r="BF134" s="3">
        <f>O134/O$118</f>
        <v>1.0941687997339788</v>
      </c>
      <c r="BG134" s="3">
        <f>P134/P$118</f>
        <v>1.0316668403153459</v>
      </c>
      <c r="BH134" s="3">
        <f>Q134/Q$118</f>
        <v>1.4145995622394387</v>
      </c>
      <c r="BI134" s="3">
        <f>R134/R$118</f>
        <v>1.4339875621890545</v>
      </c>
      <c r="BJ134" s="3">
        <f>S134/S$118</f>
        <v>1.1463773974537554</v>
      </c>
      <c r="BK134" s="3">
        <f>T134/T$118</f>
        <v>1.3436356501172004</v>
      </c>
      <c r="BL134" s="3">
        <f>U134/U$118</f>
        <v>1.1374008420167665</v>
      </c>
      <c r="BM134" s="3">
        <f>V134/V$118</f>
        <v>2.0600102369113777</v>
      </c>
      <c r="BN134" s="3">
        <f>W134/W$118</f>
        <v>1.6909579459182802</v>
      </c>
      <c r="BO134" s="3">
        <f>X134/X$118</f>
        <v>3.1813505849424879</v>
      </c>
      <c r="BP134" s="3">
        <f>Y134/Y$118</f>
        <v>1.9516043609037583</v>
      </c>
      <c r="BQ134" s="3">
        <f>Z134/Z$118</f>
        <v>1.5209928069076297</v>
      </c>
      <c r="BR134" s="3">
        <f>AA134/AA$118</f>
        <v>1.4495274060933871</v>
      </c>
      <c r="BS134" s="3">
        <f>AB134/AB$118</f>
        <v>1.2663878486683233</v>
      </c>
      <c r="BT134" s="3">
        <f>AC134/AC$118</f>
        <v>2.0315161092090248</v>
      </c>
      <c r="BU134" s="3">
        <f>AD134/AD$118</f>
        <v>1.9037441373645301</v>
      </c>
      <c r="BV134" s="3">
        <f>AE134/AE$118</f>
        <v>1.6074856383774225</v>
      </c>
      <c r="BW134" s="3">
        <f>AF134/AF$118</f>
        <v>1.250372063101902</v>
      </c>
      <c r="BX134" s="3">
        <f>AG134/AG$118</f>
        <v>2.1327631966971397</v>
      </c>
      <c r="BY134" s="3">
        <f>AH134/AH$118</f>
        <v>1.4519218795917657</v>
      </c>
      <c r="BZ134" s="3">
        <f>AI134/AI$118</f>
        <v>1.06128314870762</v>
      </c>
      <c r="CA134" s="3">
        <f>AJ134/AJ$118</f>
        <v>1.6485881483221523</v>
      </c>
      <c r="CB134" s="3">
        <f>AK134/AK$118</f>
        <v>1.1744647773097572</v>
      </c>
      <c r="CC134" s="3">
        <f>AVERAGE(AU134:CB134)</f>
        <v>1.5488477145917756</v>
      </c>
      <c r="CD134" s="3">
        <f>STDEV(AU134:CB134)/SQRT(34)</f>
        <v>7.765416087483519E-2</v>
      </c>
      <c r="CF134" s="14"/>
      <c r="CG134" s="14"/>
      <c r="CH134" s="14"/>
      <c r="CI134" s="14"/>
    </row>
    <row r="135" spans="3:87" x14ac:dyDescent="0.3">
      <c r="C135" s="3">
        <v>146.44999999999999</v>
      </c>
      <c r="D135" s="3">
        <v>1255.5719999999999</v>
      </c>
      <c r="E135" s="3">
        <v>699.79</v>
      </c>
      <c r="F135" s="3">
        <v>446.23399999999998</v>
      </c>
      <c r="G135" s="3">
        <v>619.08699999999999</v>
      </c>
      <c r="H135" s="3">
        <v>459.221</v>
      </c>
      <c r="I135" s="3">
        <v>360.25099999999998</v>
      </c>
      <c r="J135" s="3">
        <v>390.05</v>
      </c>
      <c r="K135" s="3">
        <v>924.15200000000004</v>
      </c>
      <c r="L135" s="3">
        <v>559.72799999999995</v>
      </c>
      <c r="M135" s="3">
        <v>527.73699999999997</v>
      </c>
      <c r="N135" s="3">
        <v>530.28599999999994</v>
      </c>
      <c r="O135" s="3">
        <v>553.91700000000003</v>
      </c>
      <c r="P135" s="3">
        <v>739.40599999999995</v>
      </c>
      <c r="Q135" s="3">
        <v>411.06599999999997</v>
      </c>
      <c r="R135" s="3">
        <v>569.24800000000005</v>
      </c>
      <c r="S135" s="3">
        <v>441.39699999999999</v>
      </c>
      <c r="T135" s="3">
        <v>488.58800000000002</v>
      </c>
      <c r="U135" s="3">
        <v>528.70799999999997</v>
      </c>
      <c r="V135" s="3">
        <v>289.71600000000001</v>
      </c>
      <c r="W135" s="3">
        <v>389.45499999999998</v>
      </c>
      <c r="X135" s="3">
        <v>546.04300000000001</v>
      </c>
      <c r="Y135" s="3">
        <v>212.02099999999999</v>
      </c>
      <c r="Z135" s="3">
        <v>347.08699999999999</v>
      </c>
      <c r="AA135" s="3">
        <v>267.87200000000001</v>
      </c>
      <c r="AB135" s="3">
        <v>288.90499999999997</v>
      </c>
      <c r="AC135" s="3">
        <v>361.37200000000001</v>
      </c>
      <c r="AD135" s="3">
        <v>377.596</v>
      </c>
      <c r="AE135" s="3">
        <v>365.58800000000002</v>
      </c>
      <c r="AF135" s="3">
        <v>259</v>
      </c>
      <c r="AG135" s="3">
        <v>1288.0360000000001</v>
      </c>
      <c r="AH135" s="3">
        <v>293.27800000000002</v>
      </c>
      <c r="AI135" s="3">
        <v>348.09500000000003</v>
      </c>
      <c r="AJ135" s="3">
        <v>1247.8320000000001</v>
      </c>
      <c r="AK135" s="3">
        <v>413.911</v>
      </c>
      <c r="AT135" s="3">
        <v>146.44999999999999</v>
      </c>
      <c r="AU135" s="3">
        <f>D135/D$118</f>
        <v>2.3312290656308718</v>
      </c>
      <c r="AV135" s="3">
        <f>E135/E$118</f>
        <v>1.9397552957351383</v>
      </c>
      <c r="AW135" s="3">
        <f>F135/F$118</f>
        <v>1.3398770721923126</v>
      </c>
      <c r="AX135" s="3">
        <f>G135/G$118</f>
        <v>2.0780589159360359</v>
      </c>
      <c r="AY135" s="3">
        <f>H135/H$118</f>
        <v>1.7188280165137684</v>
      </c>
      <c r="AZ135" s="3">
        <f>I135/I$118</f>
        <v>1.1696954741596235</v>
      </c>
      <c r="BA135" s="3">
        <f>J135/J$118</f>
        <v>1.1659328209864919</v>
      </c>
      <c r="BB135" s="3">
        <f>K135/K$118</f>
        <v>2.1281810959251115</v>
      </c>
      <c r="BC135" s="3">
        <f>L135/L$118</f>
        <v>1.1984891698142295</v>
      </c>
      <c r="BD135" s="3">
        <f>M135/M$118</f>
        <v>1.4649228727907639</v>
      </c>
      <c r="BE135" s="3">
        <f>N135/N$118</f>
        <v>1.160480048319962</v>
      </c>
      <c r="BF135" s="3">
        <f>O135/O$118</f>
        <v>1.0708842111775307</v>
      </c>
      <c r="BG135" s="3">
        <f>P135/P$118</f>
        <v>0.98766827224907083</v>
      </c>
      <c r="BH135" s="3">
        <f>Q135/Q$118</f>
        <v>1.4535418648317024</v>
      </c>
      <c r="BI135" s="3">
        <f>R135/R$118</f>
        <v>1.416039800995025</v>
      </c>
      <c r="BJ135" s="3">
        <f>S135/S$118</f>
        <v>1.0748896854696526</v>
      </c>
      <c r="BK135" s="3">
        <f>T135/T$118</f>
        <v>1.2955357805755014</v>
      </c>
      <c r="BL135" s="3">
        <f>U135/U$118</f>
        <v>1.1456021633287179</v>
      </c>
      <c r="BM135" s="3">
        <f>V135/V$118</f>
        <v>2.1184264404796727</v>
      </c>
      <c r="BN135" s="3">
        <f>W135/W$118</f>
        <v>1.6610722511302567</v>
      </c>
      <c r="BO135" s="3">
        <f>X135/X$118</f>
        <v>3.3515608696185906</v>
      </c>
      <c r="BP135" s="3">
        <f>Y135/Y$118</f>
        <v>2.1187057189395526</v>
      </c>
      <c r="BQ135" s="3">
        <f>Z135/Z$118</f>
        <v>1.6349894246939285</v>
      </c>
      <c r="BR135" s="3">
        <f>AA135/AA$118</f>
        <v>1.4576243517818179</v>
      </c>
      <c r="BS135" s="3">
        <f>AB135/AB$118</f>
        <v>1.2638898610576417</v>
      </c>
      <c r="BT135" s="3">
        <f>AC135/AC$118</f>
        <v>2.2660245557269527</v>
      </c>
      <c r="BU135" s="3">
        <f>AD135/AD$118</f>
        <v>2.0010917088423117</v>
      </c>
      <c r="BV135" s="3">
        <f>AE135/AE$118</f>
        <v>1.6080970520185447</v>
      </c>
      <c r="BW135" s="3">
        <f>AF135/AF$118</f>
        <v>1.2434108824856696</v>
      </c>
      <c r="BX135" s="3">
        <f>AG135/AG$118</f>
        <v>2.1102198630361415</v>
      </c>
      <c r="BY135" s="3">
        <f>AH135/AH$118</f>
        <v>1.4607878784860062</v>
      </c>
      <c r="BZ135" s="3">
        <f>AI135/AI$118</f>
        <v>1.0433001246822999</v>
      </c>
      <c r="CA135" s="3">
        <f>AJ135/AJ$118</f>
        <v>1.7242512384360815</v>
      </c>
      <c r="CB135" s="3">
        <f>AK135/AK$118</f>
        <v>1.161539173895108</v>
      </c>
      <c r="CC135" s="3">
        <f>AVERAGE(AU135:CB135)</f>
        <v>1.5989589124100612</v>
      </c>
      <c r="CD135" s="3">
        <f>STDEV(AU135:CB135)/SQRT(34)</f>
        <v>8.7262266458432436E-2</v>
      </c>
      <c r="CF135" s="14"/>
      <c r="CG135" s="14"/>
      <c r="CH135" s="14"/>
      <c r="CI135" s="14"/>
    </row>
    <row r="136" spans="3:87" x14ac:dyDescent="0.3">
      <c r="C136" s="3">
        <v>151.5</v>
      </c>
      <c r="D136" s="3">
        <v>1344.152</v>
      </c>
      <c r="E136" s="3">
        <v>769.245</v>
      </c>
      <c r="F136" s="3">
        <v>446.13200000000001</v>
      </c>
      <c r="G136" s="3">
        <v>715.31200000000001</v>
      </c>
      <c r="H136" s="3">
        <v>489.78300000000002</v>
      </c>
      <c r="I136" s="3">
        <v>382.01299999999998</v>
      </c>
      <c r="J136" s="3">
        <v>397.517</v>
      </c>
      <c r="K136" s="3">
        <v>1050.8699999999999</v>
      </c>
      <c r="L136" s="3">
        <v>604.93700000000001</v>
      </c>
      <c r="M136" s="3">
        <v>555.80600000000004</v>
      </c>
      <c r="N136" s="3">
        <v>560.16600000000005</v>
      </c>
      <c r="O136" s="3">
        <v>588.65200000000004</v>
      </c>
      <c r="P136" s="3">
        <v>701.48</v>
      </c>
      <c r="Q136" s="3">
        <v>394.209</v>
      </c>
      <c r="R136" s="3">
        <v>564.96299999999997</v>
      </c>
      <c r="S136" s="3">
        <v>430.34199999999998</v>
      </c>
      <c r="T136" s="3">
        <v>474.572</v>
      </c>
      <c r="U136" s="3">
        <v>525.91</v>
      </c>
      <c r="V136" s="3">
        <v>297.279</v>
      </c>
      <c r="W136" s="3">
        <v>387.77699999999999</v>
      </c>
      <c r="X136" s="3">
        <v>525.61</v>
      </c>
      <c r="Y136" s="3">
        <v>229.905</v>
      </c>
      <c r="Z136" s="3">
        <v>363.63</v>
      </c>
      <c r="AA136" s="3">
        <v>273.678</v>
      </c>
      <c r="AB136" s="3">
        <v>284.00900000000001</v>
      </c>
      <c r="AC136" s="3">
        <v>391.27600000000001</v>
      </c>
      <c r="AD136" s="3">
        <v>411.39400000000001</v>
      </c>
      <c r="AE136" s="3">
        <v>376.89299999999997</v>
      </c>
      <c r="AF136" s="3">
        <v>269.80700000000002</v>
      </c>
      <c r="AG136" s="3">
        <v>1314.721</v>
      </c>
      <c r="AH136" s="3">
        <v>298.89600000000002</v>
      </c>
      <c r="AI136" s="3">
        <v>346.07600000000002</v>
      </c>
      <c r="AJ136" s="3">
        <v>1309.69</v>
      </c>
      <c r="AK136" s="3">
        <v>416.44299999999998</v>
      </c>
      <c r="AT136" s="3">
        <v>151.5</v>
      </c>
      <c r="AU136" s="3">
        <f>D136/D$118</f>
        <v>2.4956961536462012</v>
      </c>
      <c r="AV136" s="3">
        <f>E136/E$118</f>
        <v>2.1322783441715036</v>
      </c>
      <c r="AW136" s="3">
        <f>F136/F$118</f>
        <v>1.3395708035947527</v>
      </c>
      <c r="AX136" s="3">
        <f>G136/G$118</f>
        <v>2.4010526457122143</v>
      </c>
      <c r="AY136" s="3">
        <f>H136/H$118</f>
        <v>1.833219174236725</v>
      </c>
      <c r="AZ136" s="3">
        <f>I136/I$118</f>
        <v>1.2403543006685345</v>
      </c>
      <c r="BA136" s="3">
        <f>J136/J$118</f>
        <v>1.1882530885786111</v>
      </c>
      <c r="BB136" s="3">
        <f>K136/K$118</f>
        <v>2.4199933217423339</v>
      </c>
      <c r="BC136" s="3">
        <f>L136/L$118</f>
        <v>1.2952906463852274</v>
      </c>
      <c r="BD136" s="3">
        <f>M136/M$118</f>
        <v>1.5428384256444847</v>
      </c>
      <c r="BE136" s="3">
        <f>N136/N$118</f>
        <v>1.2258695623629512</v>
      </c>
      <c r="BF136" s="3">
        <f>O136/O$118</f>
        <v>1.1380371656368657</v>
      </c>
      <c r="BG136" s="3">
        <f>P136/P$118</f>
        <v>0.93700827369169071</v>
      </c>
      <c r="BH136" s="3">
        <f>Q136/Q$118</f>
        <v>1.3939350006895259</v>
      </c>
      <c r="BI136" s="3">
        <f>R136/R$118</f>
        <v>1.4053805970149253</v>
      </c>
      <c r="BJ136" s="3">
        <f>S136/S$118</f>
        <v>1.0479685567060519</v>
      </c>
      <c r="BK136" s="3">
        <f>T136/T$118</f>
        <v>1.2583710743188061</v>
      </c>
      <c r="BL136" s="3">
        <f>U136/U$118</f>
        <v>1.1395394692650878</v>
      </c>
      <c r="BM136" s="3">
        <f>V136/V$118</f>
        <v>2.1737276981573559</v>
      </c>
      <c r="BN136" s="3">
        <f>W136/W$118</f>
        <v>1.6539153800221784</v>
      </c>
      <c r="BO136" s="3">
        <f>X136/X$118</f>
        <v>3.2261450264543772</v>
      </c>
      <c r="BP136" s="3">
        <f>Y136/Y$118</f>
        <v>2.2974188326288334</v>
      </c>
      <c r="BQ136" s="3">
        <f>Z136/Z$118</f>
        <v>1.7129169473401573</v>
      </c>
      <c r="BR136" s="3">
        <f>AA136/AA$118</f>
        <v>1.4892176761548215</v>
      </c>
      <c r="BS136" s="3">
        <f>AB136/AB$118</f>
        <v>1.2424710390928499</v>
      </c>
      <c r="BT136" s="3">
        <f>AC136/AC$118</f>
        <v>2.4535410160903974</v>
      </c>
      <c r="BU136" s="3">
        <f>AD136/AD$118</f>
        <v>2.1802061527862424</v>
      </c>
      <c r="BV136" s="3">
        <f>AE136/AE$118</f>
        <v>1.6578238952767195</v>
      </c>
      <c r="BW136" s="3">
        <f>AF136/AF$118</f>
        <v>1.2952932817405833</v>
      </c>
      <c r="BX136" s="3">
        <f>AG136/AG$118</f>
        <v>2.1539385300960059</v>
      </c>
      <c r="BY136" s="3">
        <f>AH136/AH$118</f>
        <v>1.4887705648836713</v>
      </c>
      <c r="BZ136" s="3">
        <f>AI136/AI$118</f>
        <v>1.0372488370977797</v>
      </c>
      <c r="CA136" s="3">
        <f>AJ136/AJ$118</f>
        <v>1.8097264731689455</v>
      </c>
      <c r="CB136" s="3">
        <f>AK136/AK$118</f>
        <v>1.1686446076436732</v>
      </c>
      <c r="CC136" s="3">
        <f>AVERAGE(AU136:CB136)</f>
        <v>1.6610488989029732</v>
      </c>
      <c r="CD136" s="3">
        <f>STDEV(AU136:CB136)/SQRT(34)</f>
        <v>9.4122729353329479E-2</v>
      </c>
      <c r="CF136" s="14"/>
      <c r="CG136" s="14"/>
      <c r="CH136" s="14"/>
      <c r="CI136" s="14"/>
    </row>
    <row r="137" spans="3:87" x14ac:dyDescent="0.3">
      <c r="C137" s="3">
        <v>156.54</v>
      </c>
      <c r="D137" s="3">
        <v>1513.829</v>
      </c>
      <c r="E137" s="3">
        <v>831.98400000000004</v>
      </c>
      <c r="F137" s="3">
        <v>456.79700000000003</v>
      </c>
      <c r="G137" s="3">
        <v>819.56</v>
      </c>
      <c r="H137" s="3">
        <v>577.98800000000006</v>
      </c>
      <c r="I137" s="3">
        <v>410.24900000000002</v>
      </c>
      <c r="J137" s="3">
        <v>408.16199999999998</v>
      </c>
      <c r="K137" s="3">
        <v>1154.136</v>
      </c>
      <c r="L137" s="3">
        <v>659.64200000000005</v>
      </c>
      <c r="M137" s="3">
        <v>599.08799999999997</v>
      </c>
      <c r="N137" s="3">
        <v>587.70500000000004</v>
      </c>
      <c r="O137" s="3">
        <v>560.08299999999997</v>
      </c>
      <c r="P137" s="3">
        <v>669.58100000000002</v>
      </c>
      <c r="Q137" s="3">
        <v>387.59800000000001</v>
      </c>
      <c r="R137" s="3">
        <v>560.06200000000001</v>
      </c>
      <c r="S137" s="3">
        <v>419.43799999999999</v>
      </c>
      <c r="T137" s="3">
        <v>463.09899999999999</v>
      </c>
      <c r="U137" s="3">
        <v>524.43799999999999</v>
      </c>
      <c r="V137" s="3">
        <v>300.56299999999999</v>
      </c>
      <c r="W137" s="3">
        <v>383.87799999999999</v>
      </c>
      <c r="X137" s="3">
        <v>509.13</v>
      </c>
      <c r="Y137" s="3">
        <v>770.60199999999998</v>
      </c>
      <c r="Z137" s="3">
        <v>398.53</v>
      </c>
      <c r="AA137" s="3">
        <v>287.54500000000002</v>
      </c>
      <c r="AB137" s="3">
        <v>287.86099999999999</v>
      </c>
      <c r="AC137" s="3">
        <v>364.57900000000001</v>
      </c>
      <c r="AD137" s="3">
        <v>437.411</v>
      </c>
      <c r="AE137" s="3">
        <v>397.37400000000002</v>
      </c>
      <c r="AF137" s="3">
        <v>280.12900000000002</v>
      </c>
      <c r="AG137" s="3">
        <v>1347.028</v>
      </c>
      <c r="AH137" s="3">
        <v>302.52100000000002</v>
      </c>
      <c r="AI137" s="3">
        <v>354.05399999999997</v>
      </c>
      <c r="AJ137" s="3">
        <v>1367.2080000000001</v>
      </c>
      <c r="AK137" s="3">
        <v>419.45400000000001</v>
      </c>
      <c r="AT137" s="3">
        <v>156.54</v>
      </c>
      <c r="AU137" s="3">
        <f>D137/D$118</f>
        <v>2.8107365927202239</v>
      </c>
      <c r="AV137" s="3">
        <f>E137/E$118</f>
        <v>2.3061852412393766</v>
      </c>
      <c r="AW137" s="3">
        <f>F137/F$118</f>
        <v>1.3715938878396354</v>
      </c>
      <c r="AX137" s="3">
        <f>G137/G$118</f>
        <v>2.7509767854025964</v>
      </c>
      <c r="AY137" s="3">
        <f>H137/H$118</f>
        <v>2.1633635387074199</v>
      </c>
      <c r="AZ137" s="3">
        <f>I137/I$118</f>
        <v>1.3320334949202401</v>
      </c>
      <c r="BA137" s="3">
        <f>J137/J$118</f>
        <v>1.2200729959735637</v>
      </c>
      <c r="BB137" s="3">
        <f>K137/K$118</f>
        <v>2.6577991686720628</v>
      </c>
      <c r="BC137" s="3">
        <f>L137/L$118</f>
        <v>1.4124249509665374</v>
      </c>
      <c r="BD137" s="3">
        <f>M137/M$118</f>
        <v>1.6629831033535136</v>
      </c>
      <c r="BE137" s="3">
        <f>N137/N$118</f>
        <v>1.2861360224442724</v>
      </c>
      <c r="BF137" s="3">
        <f>O137/O$118</f>
        <v>1.082804899739392</v>
      </c>
      <c r="BG137" s="3">
        <f>P137/P$118</f>
        <v>0.89439889506009573</v>
      </c>
      <c r="BH137" s="3">
        <f>Q137/Q$118</f>
        <v>1.3705583038369467</v>
      </c>
      <c r="BI137" s="3">
        <f>R137/R$118</f>
        <v>1.3931890547263681</v>
      </c>
      <c r="BJ137" s="3">
        <f>S137/S$118</f>
        <v>1.0214151430436096</v>
      </c>
      <c r="BK137" s="3">
        <f>T137/T$118</f>
        <v>1.2279493652089983</v>
      </c>
      <c r="BL137" s="3">
        <f>U137/U$118</f>
        <v>1.1363499461551294</v>
      </c>
      <c r="BM137" s="3">
        <f>V137/V$118</f>
        <v>2.1977405674173736</v>
      </c>
      <c r="BN137" s="3">
        <f>W137/W$118</f>
        <v>1.637285677727544</v>
      </c>
      <c r="BO137" s="3">
        <f>X137/X$118</f>
        <v>3.1249923276168965</v>
      </c>
      <c r="BP137" s="3">
        <f>Y137/Y$118</f>
        <v>7.7005526076485697</v>
      </c>
      <c r="BQ137" s="3">
        <f>Z137/Z$118</f>
        <v>1.8773170283625467</v>
      </c>
      <c r="BR137" s="3">
        <f>AA137/AA$118</f>
        <v>1.5646748978359173</v>
      </c>
      <c r="BS137" s="3">
        <f>AB137/AB$118</f>
        <v>1.2593226122563259</v>
      </c>
      <c r="BT137" s="3">
        <f>AC137/AC$118</f>
        <v>2.2861344168955444</v>
      </c>
      <c r="BU137" s="3">
        <f>AD137/AD$118</f>
        <v>2.3180847399242164</v>
      </c>
      <c r="BV137" s="3">
        <f>AE137/AE$118</f>
        <v>1.7479128361675362</v>
      </c>
      <c r="BW137" s="3">
        <f>AF137/AF$118</f>
        <v>1.3448472860997225</v>
      </c>
      <c r="BX137" s="3">
        <f>AG137/AG$118</f>
        <v>2.2068678528130019</v>
      </c>
      <c r="BY137" s="3">
        <f>AH137/AH$118</f>
        <v>1.5068263210587398</v>
      </c>
      <c r="BZ137" s="3">
        <f>AI137/AI$118</f>
        <v>1.0611602647101135</v>
      </c>
      <c r="CA137" s="3">
        <f>AJ137/AJ$118</f>
        <v>1.889204706402559</v>
      </c>
      <c r="CB137" s="3">
        <f>AK137/AK$118</f>
        <v>1.1770942367972792</v>
      </c>
      <c r="CC137" s="3">
        <f>AVERAGE(AU137:CB137)</f>
        <v>1.8823820520512902</v>
      </c>
      <c r="CD137" s="3">
        <f>STDEV(AU137:CB137)/SQRT(34)</f>
        <v>0.20262947782982049</v>
      </c>
      <c r="CF137" s="14"/>
      <c r="CG137" s="14"/>
      <c r="CH137" s="14"/>
      <c r="CI137" s="14"/>
    </row>
    <row r="138" spans="3:87" x14ac:dyDescent="0.3">
      <c r="C138" s="3">
        <v>161.59</v>
      </c>
      <c r="D138" s="3">
        <v>1791.482</v>
      </c>
      <c r="E138" s="3">
        <v>876.18200000000002</v>
      </c>
      <c r="F138" s="3">
        <v>460.56599999999997</v>
      </c>
      <c r="G138" s="3">
        <v>925.05700000000002</v>
      </c>
      <c r="H138" s="3">
        <v>715.63599999999997</v>
      </c>
      <c r="I138" s="3">
        <v>456.98899999999998</v>
      </c>
      <c r="J138" s="3">
        <v>420.09</v>
      </c>
      <c r="K138" s="3">
        <v>1230.4839999999999</v>
      </c>
      <c r="L138" s="3">
        <v>683.72400000000005</v>
      </c>
      <c r="M138" s="3">
        <v>664.74699999999996</v>
      </c>
      <c r="N138" s="3">
        <v>647.68899999999996</v>
      </c>
      <c r="O138" s="3">
        <v>616.74300000000005</v>
      </c>
      <c r="P138" s="3">
        <v>674.67200000000003</v>
      </c>
      <c r="Q138" s="3">
        <v>371.57799999999997</v>
      </c>
      <c r="R138" s="3">
        <v>558.46699999999998</v>
      </c>
      <c r="S138" s="3">
        <v>428.39699999999999</v>
      </c>
      <c r="T138" s="3">
        <v>478.68299999999999</v>
      </c>
      <c r="U138" s="3">
        <v>534.70000000000005</v>
      </c>
      <c r="V138" s="3">
        <v>305.69900000000001</v>
      </c>
      <c r="W138" s="3">
        <v>381.12099999999998</v>
      </c>
      <c r="X138" s="3">
        <v>477.75299999999999</v>
      </c>
      <c r="Y138" s="3">
        <v>1019.407</v>
      </c>
      <c r="Z138" s="3">
        <v>459.113</v>
      </c>
      <c r="AA138" s="3">
        <v>292.44099999999997</v>
      </c>
      <c r="AB138" s="3">
        <v>286.10399999999998</v>
      </c>
      <c r="AC138" s="3">
        <v>341.75700000000001</v>
      </c>
      <c r="AD138" s="3">
        <v>465.46800000000002</v>
      </c>
      <c r="AE138" s="3">
        <v>415.01600000000002</v>
      </c>
      <c r="AF138" s="3">
        <v>285.14</v>
      </c>
      <c r="AG138" s="3">
        <v>1352.288</v>
      </c>
      <c r="AH138" s="3">
        <v>304.89</v>
      </c>
      <c r="AI138" s="3">
        <v>352.05700000000002</v>
      </c>
      <c r="AJ138" s="3">
        <v>1409.2829999999999</v>
      </c>
      <c r="AK138" s="3">
        <v>422.73099999999999</v>
      </c>
      <c r="AT138" s="3">
        <v>161.59</v>
      </c>
      <c r="AU138" s="3">
        <f>D138/D$118</f>
        <v>3.3262568048304084</v>
      </c>
      <c r="AV138" s="3">
        <f>E138/E$118</f>
        <v>2.4286981444830666</v>
      </c>
      <c r="AW138" s="3">
        <f>F138/F$118</f>
        <v>1.3829108127828105</v>
      </c>
      <c r="AX138" s="3">
        <f>G138/G$118</f>
        <v>3.1050933820271487</v>
      </c>
      <c r="AY138" s="3">
        <f>H138/H$118</f>
        <v>2.6785691560835567</v>
      </c>
      <c r="AZ138" s="3">
        <f>I138/I$118</f>
        <v>1.4837931471133521</v>
      </c>
      <c r="BA138" s="3">
        <f>J138/J$118</f>
        <v>1.2557280317093074</v>
      </c>
      <c r="BB138" s="3">
        <f>K138/K$118</f>
        <v>2.8336169673801654</v>
      </c>
      <c r="BC138" s="3">
        <f>L138/L$118</f>
        <v>1.4639893111333797</v>
      </c>
      <c r="BD138" s="3">
        <f>M138/M$118</f>
        <v>1.8452431512648193</v>
      </c>
      <c r="BE138" s="3">
        <f>N138/N$118</f>
        <v>1.4174052530451642</v>
      </c>
      <c r="BF138" s="3">
        <f>O138/O$118</f>
        <v>1.1923453171761542</v>
      </c>
      <c r="BG138" s="3">
        <f>P138/P$118</f>
        <v>0.90119924449466893</v>
      </c>
      <c r="BH138" s="3">
        <f>Q138/Q$118</f>
        <v>1.3139110971241463</v>
      </c>
      <c r="BI138" s="3">
        <f>R138/R$118</f>
        <v>1.3892213930348258</v>
      </c>
      <c r="BJ138" s="3">
        <f>S138/S$118</f>
        <v>1.043232093979213</v>
      </c>
      <c r="BK138" s="3">
        <f>T138/T$118</f>
        <v>1.2692717669145019</v>
      </c>
      <c r="BL138" s="3">
        <f>U138/U$118</f>
        <v>1.1585856025100161</v>
      </c>
      <c r="BM138" s="3">
        <f>V138/V$118</f>
        <v>2.2352954080140393</v>
      </c>
      <c r="BN138" s="3">
        <f>W138/W$118</f>
        <v>1.6255267423014585</v>
      </c>
      <c r="BO138" s="3">
        <f>X138/X$118</f>
        <v>2.9324032359042977</v>
      </c>
      <c r="BP138" s="3">
        <f>Y138/Y$118</f>
        <v>10.186837345484706</v>
      </c>
      <c r="BQ138" s="3">
        <f>Z138/Z$118</f>
        <v>2.1626995529636766</v>
      </c>
      <c r="BR138" s="3">
        <f>AA138/AA$118</f>
        <v>1.5913164610688184</v>
      </c>
      <c r="BS138" s="3">
        <f>AB138/AB$118</f>
        <v>1.2516361600111994</v>
      </c>
      <c r="BT138" s="3">
        <f>AC138/AC$118</f>
        <v>2.1430264494525755</v>
      </c>
      <c r="BU138" s="3">
        <f>AD138/AD$118</f>
        <v>2.466774424335568</v>
      </c>
      <c r="BV138" s="3">
        <f>AE138/AE$118</f>
        <v>1.8255139833378786</v>
      </c>
      <c r="BW138" s="3">
        <f>AF138/AF$118</f>
        <v>1.3689041661465784</v>
      </c>
      <c r="BX138" s="3">
        <f>AG138/AG$118</f>
        <v>2.2154854353025986</v>
      </c>
      <c r="BY138" s="3">
        <f>AH138/AH$118</f>
        <v>1.518626069025288</v>
      </c>
      <c r="BZ138" s="3">
        <f>AI138/AI$118</f>
        <v>1.0551749148803529</v>
      </c>
      <c r="CA138" s="3">
        <f>AJ138/AJ$118</f>
        <v>1.9473438396009366</v>
      </c>
      <c r="CB138" s="3">
        <f>AK138/AK$118</f>
        <v>1.186290329369968</v>
      </c>
      <c r="CC138" s="3">
        <f>AVERAGE(AU138:CB138)</f>
        <v>2.0353507410084313</v>
      </c>
      <c r="CD138" s="3">
        <f>STDEV(AU138:CB138)/SQRT(34)</f>
        <v>0.27089201640470512</v>
      </c>
      <c r="CF138" s="14"/>
      <c r="CG138" s="14"/>
      <c r="CH138" s="14"/>
      <c r="CI138" s="14"/>
    </row>
    <row r="139" spans="3:87" x14ac:dyDescent="0.3">
      <c r="C139" s="3">
        <v>166.68</v>
      </c>
      <c r="D139" s="3">
        <v>2142.0659999999998</v>
      </c>
      <c r="E139" s="3">
        <v>920.87599999999998</v>
      </c>
      <c r="F139" s="3">
        <v>467.97300000000001</v>
      </c>
      <c r="G139" s="3">
        <v>1027.6780000000001</v>
      </c>
      <c r="H139" s="3">
        <v>874.45699999999999</v>
      </c>
      <c r="I139" s="3">
        <v>516.803</v>
      </c>
      <c r="J139" s="3">
        <v>446.55099999999999</v>
      </c>
      <c r="K139" s="3">
        <v>1265.636</v>
      </c>
      <c r="L139" s="3">
        <v>700.53899999999999</v>
      </c>
      <c r="M139" s="3">
        <v>733.101</v>
      </c>
      <c r="N139" s="3">
        <v>685.20299999999997</v>
      </c>
      <c r="O139" s="3">
        <v>795.79600000000005</v>
      </c>
      <c r="P139" s="3">
        <v>670.81200000000001</v>
      </c>
      <c r="Q139" s="3">
        <v>373.553</v>
      </c>
      <c r="R139" s="3">
        <v>560.03300000000002</v>
      </c>
      <c r="S139" s="3">
        <v>424.67099999999999</v>
      </c>
      <c r="T139" s="3">
        <v>467.31700000000001</v>
      </c>
      <c r="U139" s="3">
        <v>531.44200000000001</v>
      </c>
      <c r="V139" s="3">
        <v>311.10899999999998</v>
      </c>
      <c r="W139" s="3">
        <v>374.62400000000002</v>
      </c>
      <c r="X139" s="3">
        <v>434.21199999999999</v>
      </c>
      <c r="Y139" s="3">
        <v>1026.328</v>
      </c>
      <c r="Z139" s="3">
        <v>549.33900000000006</v>
      </c>
      <c r="AA139" s="3">
        <v>289.22300000000001</v>
      </c>
      <c r="AB139" s="3">
        <v>283.87</v>
      </c>
      <c r="AC139" s="3">
        <v>322.15800000000002</v>
      </c>
      <c r="AD139" s="3">
        <v>487.84399999999999</v>
      </c>
      <c r="AE139" s="3">
        <v>443.98399999999998</v>
      </c>
      <c r="AF139" s="3">
        <v>291.50299999999999</v>
      </c>
      <c r="AG139" s="3">
        <v>1376.1479999999999</v>
      </c>
      <c r="AH139" s="3">
        <v>303.86399999999998</v>
      </c>
      <c r="AI139" s="3">
        <v>354.51100000000002</v>
      </c>
      <c r="AJ139" s="3">
        <v>1452.4159999999999</v>
      </c>
      <c r="AK139" s="3">
        <v>431.339</v>
      </c>
      <c r="AT139" s="3">
        <v>166.68</v>
      </c>
      <c r="AU139" s="3">
        <f>D139/D$118</f>
        <v>3.9771885003007865</v>
      </c>
      <c r="AV139" s="3">
        <f>E139/E$118</f>
        <v>2.5525859153680264</v>
      </c>
      <c r="AW139" s="3">
        <f>F139/F$118</f>
        <v>1.4051513177056278</v>
      </c>
      <c r="AX139" s="3">
        <f>G139/G$118</f>
        <v>3.4495562507552466</v>
      </c>
      <c r="AY139" s="3">
        <f>H139/H$118</f>
        <v>3.2730236440332221</v>
      </c>
      <c r="AZ139" s="3">
        <f>I139/I$118</f>
        <v>1.6780026429686965</v>
      </c>
      <c r="BA139" s="3">
        <f>J139/J$118</f>
        <v>1.334824938198536</v>
      </c>
      <c r="BB139" s="3">
        <f>K139/K$118</f>
        <v>2.9145666616771635</v>
      </c>
      <c r="BC139" s="3">
        <f>L139/L$118</f>
        <v>1.4999935764022714</v>
      </c>
      <c r="BD139" s="3">
        <f>M139/M$118</f>
        <v>2.0349841359726186</v>
      </c>
      <c r="BE139" s="3">
        <f>N139/N$118</f>
        <v>1.4995010438687482</v>
      </c>
      <c r="BF139" s="3">
        <f>O139/O$118</f>
        <v>1.5385073426492313</v>
      </c>
      <c r="BG139" s="3">
        <f>P139/P$118</f>
        <v>0.89604321447749113</v>
      </c>
      <c r="BH139" s="3">
        <f>Q139/Q$118</f>
        <v>1.3208947571277532</v>
      </c>
      <c r="BI139" s="3">
        <f>R139/R$118</f>
        <v>1.3931169154228855</v>
      </c>
      <c r="BJ139" s="3">
        <f>S139/S$118</f>
        <v>1.0341585412181842</v>
      </c>
      <c r="BK139" s="3">
        <f>T139/T$118</f>
        <v>1.2391337780936118</v>
      </c>
      <c r="BL139" s="3">
        <f>U139/U$118</f>
        <v>1.1515261824745238</v>
      </c>
      <c r="BM139" s="3">
        <f>V139/V$118</f>
        <v>2.2748537584088915</v>
      </c>
      <c r="BN139" s="3">
        <f>W139/W$118</f>
        <v>1.5978162586368678</v>
      </c>
      <c r="BO139" s="3">
        <f>X139/X$118</f>
        <v>2.6651526497342286</v>
      </c>
      <c r="BP139" s="3">
        <f>Y139/Y$118</f>
        <v>10.255998241248713</v>
      </c>
      <c r="BQ139" s="3">
        <f>Z139/Z$118</f>
        <v>2.5877185131449409</v>
      </c>
      <c r="BR139" s="3">
        <f>AA139/AA$118</f>
        <v>1.5738057277184354</v>
      </c>
      <c r="BS139" s="3">
        <f>AB139/AB$118</f>
        <v>1.2418629475378855</v>
      </c>
      <c r="BT139" s="3">
        <f>AC139/AC$118</f>
        <v>2.020128673012529</v>
      </c>
      <c r="BU139" s="3">
        <f>AD139/AD$118</f>
        <v>2.5853573226635578</v>
      </c>
      <c r="BV139" s="3">
        <f>AE139/AE$118</f>
        <v>1.9529343456114574</v>
      </c>
      <c r="BW139" s="3">
        <f>AF139/AF$118</f>
        <v>1.3994517470162939</v>
      </c>
      <c r="BX139" s="3">
        <f>AG139/AG$118</f>
        <v>2.2545758380025558</v>
      </c>
      <c r="BY139" s="3">
        <f>AH139/AH$118</f>
        <v>1.5135156674154615</v>
      </c>
      <c r="BZ139" s="3">
        <f>AI139/AI$118</f>
        <v>1.0625299717067089</v>
      </c>
      <c r="CA139" s="3">
        <f>AJ139/AJ$118</f>
        <v>2.0069449146394542</v>
      </c>
      <c r="CB139" s="3">
        <f>AK139/AK$118</f>
        <v>1.2104465591123259</v>
      </c>
      <c r="CC139" s="3">
        <f>AVERAGE(AU139:CB139)</f>
        <v>2.1292897792448509</v>
      </c>
      <c r="CD139" s="3">
        <f>STDEV(AU139:CB139)/SQRT(34)</f>
        <v>0.27774211610600602</v>
      </c>
      <c r="CF139" s="14"/>
      <c r="CG139" s="14"/>
      <c r="CH139" s="14"/>
      <c r="CI139" s="14"/>
    </row>
    <row r="140" spans="3:87" x14ac:dyDescent="0.3">
      <c r="C140" s="3">
        <v>171.73</v>
      </c>
      <c r="D140" s="3">
        <v>2428.7939999999999</v>
      </c>
      <c r="E140" s="3">
        <v>940.91099999999994</v>
      </c>
      <c r="F140" s="3">
        <v>489.87099999999998</v>
      </c>
      <c r="G140" s="3">
        <v>1120.56</v>
      </c>
      <c r="H140" s="3">
        <v>1059.4110000000001</v>
      </c>
      <c r="I140" s="3">
        <v>575.23299999999995</v>
      </c>
      <c r="J140" s="3">
        <v>463.36799999999999</v>
      </c>
      <c r="K140" s="3">
        <v>1443.4839999999999</v>
      </c>
      <c r="L140" s="3">
        <v>874.94500000000005</v>
      </c>
      <c r="M140" s="3">
        <v>807.88</v>
      </c>
      <c r="N140" s="3">
        <v>719.04600000000005</v>
      </c>
      <c r="O140" s="3">
        <v>1884.643</v>
      </c>
      <c r="P140" s="3">
        <v>678.58100000000002</v>
      </c>
      <c r="Q140" s="3">
        <v>368.54899999999998</v>
      </c>
      <c r="R140" s="3">
        <v>564.26400000000001</v>
      </c>
      <c r="S140" s="3">
        <v>424.80799999999999</v>
      </c>
      <c r="T140" s="3">
        <v>469.745</v>
      </c>
      <c r="U140" s="3">
        <v>541.62199999999996</v>
      </c>
      <c r="V140" s="3">
        <v>335.803</v>
      </c>
      <c r="W140" s="3">
        <v>369.44600000000003</v>
      </c>
      <c r="X140" s="3">
        <v>404.80099999999999</v>
      </c>
      <c r="Y140" s="3">
        <v>1023.199</v>
      </c>
      <c r="Z140" s="3">
        <v>632.12199999999996</v>
      </c>
      <c r="AA140" s="3">
        <v>294.64</v>
      </c>
      <c r="AB140" s="3">
        <v>288.36399999999998</v>
      </c>
      <c r="AC140" s="3">
        <v>310.56299999999999</v>
      </c>
      <c r="AD140" s="3">
        <v>516.17399999999998</v>
      </c>
      <c r="AE140" s="3">
        <v>483.80200000000002</v>
      </c>
      <c r="AF140" s="3">
        <v>304.47399999999999</v>
      </c>
      <c r="AG140" s="3">
        <v>1388.623</v>
      </c>
      <c r="AH140" s="3">
        <v>298.90300000000002</v>
      </c>
      <c r="AI140" s="3">
        <v>360.64100000000002</v>
      </c>
      <c r="AJ140" s="3">
        <v>1463.9649999999999</v>
      </c>
      <c r="AK140" s="3">
        <v>432.428</v>
      </c>
      <c r="AT140" s="3">
        <v>171.73</v>
      </c>
      <c r="AU140" s="3">
        <f>D140/D$118</f>
        <v>4.5095583265872987</v>
      </c>
      <c r="AV140" s="3">
        <f>E140/E$118</f>
        <v>2.6081211435794236</v>
      </c>
      <c r="AW140" s="3">
        <f>F140/F$118</f>
        <v>1.4709029819151396</v>
      </c>
      <c r="AX140" s="3">
        <f>G140/G$118</f>
        <v>3.7613286966796009</v>
      </c>
      <c r="AY140" s="3">
        <f>H140/H$118</f>
        <v>3.9652918917098043</v>
      </c>
      <c r="AZ140" s="3">
        <f>I140/I$118</f>
        <v>1.8677184426615405</v>
      </c>
      <c r="BA140" s="3">
        <f>J140/J$118</f>
        <v>1.3850941145875368</v>
      </c>
      <c r="BB140" s="3">
        <f>K140/K$118</f>
        <v>3.3241234786813894</v>
      </c>
      <c r="BC140" s="3">
        <f>L140/L$118</f>
        <v>1.8734315715545964</v>
      </c>
      <c r="BD140" s="3">
        <f>M140/M$118</f>
        <v>2.2425600071061957</v>
      </c>
      <c r="BE140" s="3">
        <f>N140/N$118</f>
        <v>1.5735632032983626</v>
      </c>
      <c r="BF140" s="3">
        <f>O140/O$118</f>
        <v>3.6435683187305226</v>
      </c>
      <c r="BG140" s="3">
        <f>P140/P$118</f>
        <v>0.90642072670636542</v>
      </c>
      <c r="BH140" s="3">
        <f>Q140/Q$118</f>
        <v>1.3032004610983616</v>
      </c>
      <c r="BI140" s="3">
        <f>R140/R$118</f>
        <v>1.403641791044776</v>
      </c>
      <c r="BJ140" s="3">
        <f>S140/S$118</f>
        <v>1.0344921635285065</v>
      </c>
      <c r="BK140" s="3">
        <f>T140/T$118</f>
        <v>1.2455718422197002</v>
      </c>
      <c r="BL140" s="3">
        <f>U140/U$118</f>
        <v>1.1735841615909479</v>
      </c>
      <c r="BM140" s="3">
        <f>V140/V$118</f>
        <v>2.4554182509505704</v>
      </c>
      <c r="BN140" s="3">
        <f>W140/W$118</f>
        <v>1.5757314680542525</v>
      </c>
      <c r="BO140" s="3">
        <f>X140/X$118</f>
        <v>2.4846306821669266</v>
      </c>
      <c r="BP140" s="3">
        <f>Y140/Y$118</f>
        <v>10.224730441386615</v>
      </c>
      <c r="BQ140" s="3">
        <f>Z140/Z$118</f>
        <v>2.9776764474508561</v>
      </c>
      <c r="BR140" s="3">
        <f>AA140/AA$118</f>
        <v>1.6032823102414391</v>
      </c>
      <c r="BS140" s="3">
        <f>AB140/AB$118</f>
        <v>1.2615231162286074</v>
      </c>
      <c r="BT140" s="3">
        <f>AC140/AC$118</f>
        <v>1.9474208961962451</v>
      </c>
      <c r="BU140" s="3">
        <f>AD140/AD$118</f>
        <v>2.7354937862688464</v>
      </c>
      <c r="BV140" s="3">
        <f>AE140/AE$118</f>
        <v>2.1280801611668765</v>
      </c>
      <c r="BW140" s="3">
        <f>AF140/AF$118</f>
        <v>1.4617231082391573</v>
      </c>
      <c r="BX140" s="3">
        <f>AG140/AG$118</f>
        <v>2.2750139257511717</v>
      </c>
      <c r="BY140" s="3">
        <f>AH140/AH$118</f>
        <v>1.4888054311714576</v>
      </c>
      <c r="BZ140" s="3">
        <f>AI140/AI$118</f>
        <v>1.0809026279192442</v>
      </c>
      <c r="CA140" s="3">
        <f>AJ140/AJ$118</f>
        <v>2.0229032948963304</v>
      </c>
      <c r="CB140" s="3">
        <f>AK140/AK$118</f>
        <v>1.2135025691250383</v>
      </c>
      <c r="CC140" s="3">
        <f>AVERAGE(AU140:CB140)</f>
        <v>2.3008532894262848</v>
      </c>
      <c r="CD140" s="3">
        <f>STDEV(AU140:CB140)/SQRT(34)</f>
        <v>0.28750093485531469</v>
      </c>
      <c r="CF140" s="14"/>
      <c r="CG140" s="14"/>
      <c r="CH140" s="14"/>
      <c r="CI140" s="14"/>
    </row>
    <row r="141" spans="3:87" x14ac:dyDescent="0.3">
      <c r="C141" s="3">
        <v>176.78</v>
      </c>
      <c r="D141" s="3">
        <v>2584.0189999999998</v>
      </c>
      <c r="E141" s="3">
        <v>964.18700000000001</v>
      </c>
      <c r="F141" s="3">
        <v>529.88199999999995</v>
      </c>
      <c r="G141" s="3">
        <v>1186.846</v>
      </c>
      <c r="H141" s="3">
        <v>1247.7360000000001</v>
      </c>
      <c r="I141" s="3">
        <v>661.86500000000001</v>
      </c>
      <c r="J141" s="3">
        <v>493.43</v>
      </c>
      <c r="K141" s="3">
        <v>1566.12</v>
      </c>
      <c r="L141" s="3">
        <v>987.29499999999996</v>
      </c>
      <c r="M141" s="3">
        <v>874.101</v>
      </c>
      <c r="N141" s="3">
        <v>742.60599999999999</v>
      </c>
      <c r="O141" s="3">
        <v>1915.5219999999999</v>
      </c>
      <c r="P141" s="3">
        <v>688.60699999999997</v>
      </c>
      <c r="Q141" s="3">
        <v>369.75400000000002</v>
      </c>
      <c r="R141" s="3">
        <v>563.04100000000005</v>
      </c>
      <c r="S141" s="3">
        <v>428.74</v>
      </c>
      <c r="T141" s="3">
        <v>469.59300000000002</v>
      </c>
      <c r="U141" s="3">
        <v>562.85</v>
      </c>
      <c r="V141" s="3">
        <v>362.25700000000001</v>
      </c>
      <c r="W141" s="3">
        <v>364.899</v>
      </c>
      <c r="X141" s="3">
        <v>356.524</v>
      </c>
      <c r="Y141" s="3">
        <v>1025.22</v>
      </c>
      <c r="Z141" s="3">
        <v>690.69600000000003</v>
      </c>
      <c r="AA141" s="3">
        <v>296.44499999999999</v>
      </c>
      <c r="AB141" s="3">
        <v>297.68799999999999</v>
      </c>
      <c r="AC141" s="3">
        <v>307.07900000000001</v>
      </c>
      <c r="AD141" s="3">
        <v>532.22</v>
      </c>
      <c r="AE141" s="3">
        <v>522.70100000000002</v>
      </c>
      <c r="AF141" s="3">
        <v>334.57299999999998</v>
      </c>
      <c r="AG141" s="3">
        <v>1390.7539999999999</v>
      </c>
      <c r="AH141" s="3">
        <v>303.75400000000002</v>
      </c>
      <c r="AI141" s="3">
        <v>363.39699999999999</v>
      </c>
      <c r="AJ141" s="3">
        <v>1498.681</v>
      </c>
      <c r="AK141" s="3">
        <v>436.19900000000001</v>
      </c>
      <c r="AT141" s="3">
        <v>176.78</v>
      </c>
      <c r="AU141" s="3">
        <f>D141/D$118</f>
        <v>4.7977656390413452</v>
      </c>
      <c r="AV141" s="3">
        <f>E141/E$118</f>
        <v>2.6726401339387187</v>
      </c>
      <c r="AW141" s="3">
        <f>F141/F$118</f>
        <v>1.5910413432580373</v>
      </c>
      <c r="AX141" s="3">
        <f>G141/G$118</f>
        <v>3.9838276561178319</v>
      </c>
      <c r="AY141" s="3">
        <f>H141/H$118</f>
        <v>4.6701775267525294</v>
      </c>
      <c r="AZ141" s="3">
        <f>I141/I$118</f>
        <v>2.1490030423362025</v>
      </c>
      <c r="BA141" s="3">
        <f>J141/J$118</f>
        <v>1.4749550874486981</v>
      </c>
      <c r="BB141" s="3">
        <f>K141/K$118</f>
        <v>3.6065354811224077</v>
      </c>
      <c r="BC141" s="3">
        <f>L141/L$118</f>
        <v>2.1139953064912596</v>
      </c>
      <c r="BD141" s="3">
        <f>M141/M$118</f>
        <v>2.4263800871064181</v>
      </c>
      <c r="BE141" s="3">
        <f>N141/N$118</f>
        <v>1.6251220035277074</v>
      </c>
      <c r="BF141" s="3">
        <f>O141/O$118</f>
        <v>3.7032664929280119</v>
      </c>
      <c r="BG141" s="3">
        <f>P141/P$118</f>
        <v>0.91981304716030976</v>
      </c>
      <c r="BH141" s="3">
        <f>Q141/Q$118</f>
        <v>1.3074613777081574</v>
      </c>
      <c r="BI141" s="3">
        <f>R141/R$118</f>
        <v>1.4005995024875624</v>
      </c>
      <c r="BJ141" s="3">
        <f>S141/S$118</f>
        <v>1.0440673673546916</v>
      </c>
      <c r="BK141" s="3">
        <f>T141/T$118</f>
        <v>1.2451688003139485</v>
      </c>
      <c r="BL141" s="3">
        <f>U141/U$118</f>
        <v>1.219580898396788</v>
      </c>
      <c r="BM141" s="3">
        <f>V141/V$118</f>
        <v>2.6488520035097984</v>
      </c>
      <c r="BN141" s="3">
        <f>W141/W$118</f>
        <v>1.5563379680969034</v>
      </c>
      <c r="BO141" s="3">
        <f>X141/X$118</f>
        <v>2.1883109708940474</v>
      </c>
      <c r="BP141" s="3">
        <f>Y141/Y$118</f>
        <v>10.244926102467248</v>
      </c>
      <c r="BQ141" s="3">
        <f>Z141/Z$118</f>
        <v>3.253595368534107</v>
      </c>
      <c r="BR141" s="3">
        <f>AA141/AA$118</f>
        <v>1.6131042100852682</v>
      </c>
      <c r="BS141" s="3">
        <f>AB141/AB$118</f>
        <v>1.302313372764498</v>
      </c>
      <c r="BT141" s="3">
        <f>AC141/AC$118</f>
        <v>1.9255740747708092</v>
      </c>
      <c r="BU141" s="3">
        <f>AD141/AD$118</f>
        <v>2.820530485704444</v>
      </c>
      <c r="BV141" s="3">
        <f>AE141/AE$118</f>
        <v>2.2991836088360267</v>
      </c>
      <c r="BW141" s="3">
        <f>AF141/AF$118</f>
        <v>1.60622281538949</v>
      </c>
      <c r="BX141" s="3">
        <f>AG141/AG$118</f>
        <v>2.278505193486025</v>
      </c>
      <c r="BY141" s="3">
        <f>AH141/AH$118</f>
        <v>1.5129677686073908</v>
      </c>
      <c r="BZ141" s="3">
        <f>AI141/AI$118</f>
        <v>1.0891628302882079</v>
      </c>
      <c r="CA141" s="3">
        <f>AJ141/AJ$118</f>
        <v>2.0708737797000119</v>
      </c>
      <c r="CB141" s="3">
        <f>AK141/AK$118</f>
        <v>1.2240849509045959</v>
      </c>
      <c r="CC141" s="3">
        <f>AVERAGE(AU141:CB141)</f>
        <v>2.3995866558096908</v>
      </c>
      <c r="CD141" s="3">
        <f>STDEV(AU141:CB141)/SQRT(34)</f>
        <v>0.2952571462279841</v>
      </c>
      <c r="CF141" s="14"/>
      <c r="CG141" s="14"/>
      <c r="CH141" s="14"/>
      <c r="CI141" s="14"/>
    </row>
    <row r="142" spans="3:87" x14ac:dyDescent="0.3">
      <c r="C142" s="3">
        <v>181.86</v>
      </c>
      <c r="D142" s="3">
        <v>2770.529</v>
      </c>
      <c r="E142" s="3">
        <v>979.65200000000004</v>
      </c>
      <c r="F142" s="3">
        <v>589.47299999999996</v>
      </c>
      <c r="G142" s="3">
        <v>1240.597</v>
      </c>
      <c r="H142" s="3">
        <v>1402.5930000000001</v>
      </c>
      <c r="I142" s="3">
        <v>722.22900000000004</v>
      </c>
      <c r="J142" s="3">
        <v>523.04999999999995</v>
      </c>
      <c r="K142" s="3">
        <v>1665.826</v>
      </c>
      <c r="L142" s="3">
        <v>1121.2560000000001</v>
      </c>
      <c r="M142" s="3">
        <v>934.52499999999998</v>
      </c>
      <c r="N142" s="3">
        <v>766.94799999999998</v>
      </c>
      <c r="O142" s="3">
        <v>1928.6389999999999</v>
      </c>
      <c r="P142" s="3">
        <v>645.70299999999997</v>
      </c>
      <c r="Q142" s="3">
        <v>365.89800000000002</v>
      </c>
      <c r="R142" s="3">
        <v>552.59100000000001</v>
      </c>
      <c r="S142" s="3">
        <v>437.69900000000001</v>
      </c>
      <c r="T142" s="3">
        <v>467.59300000000002</v>
      </c>
      <c r="U142" s="3">
        <v>575.14599999999996</v>
      </c>
      <c r="V142" s="3">
        <v>395.80900000000003</v>
      </c>
      <c r="W142" s="3">
        <v>356.41199999999998</v>
      </c>
      <c r="X142" s="3">
        <v>308.416</v>
      </c>
      <c r="Y142" s="3">
        <v>1014.232</v>
      </c>
      <c r="Z142" s="3">
        <v>739.23900000000003</v>
      </c>
      <c r="AA142" s="3">
        <v>312.36</v>
      </c>
      <c r="AB142" s="3">
        <v>314.12099999999998</v>
      </c>
      <c r="AC142" s="3">
        <v>305.61200000000002</v>
      </c>
      <c r="AD142" s="3">
        <v>557.66</v>
      </c>
      <c r="AE142" s="3">
        <v>575.93600000000004</v>
      </c>
      <c r="AF142" s="3">
        <v>394.17500000000001</v>
      </c>
      <c r="AG142" s="3">
        <v>1407.1479999999999</v>
      </c>
      <c r="AH142" s="3">
        <v>303.57900000000001</v>
      </c>
      <c r="AI142" s="3">
        <v>358.07</v>
      </c>
      <c r="AJ142" s="3">
        <v>1514.85</v>
      </c>
      <c r="AK142" s="3">
        <v>439.84899999999999</v>
      </c>
      <c r="AT142" s="3">
        <v>181.86</v>
      </c>
      <c r="AU142" s="3">
        <f>D142/D$118</f>
        <v>5.1440600236173104</v>
      </c>
      <c r="AV142" s="3">
        <f>E142/E$118</f>
        <v>2.7155077308585716</v>
      </c>
      <c r="AW142" s="3">
        <f>F142/F$118</f>
        <v>1.7699712647992287</v>
      </c>
      <c r="AX142" s="3">
        <f>G142/G$118</f>
        <v>4.1642509969253076</v>
      </c>
      <c r="AY142" s="3">
        <f>H142/H$118</f>
        <v>5.2497950750642852</v>
      </c>
      <c r="AZ142" s="3">
        <f>I142/I$118</f>
        <v>2.3449983278515001</v>
      </c>
      <c r="BA142" s="3">
        <f>J142/J$118</f>
        <v>1.5634948391667338</v>
      </c>
      <c r="BB142" s="3">
        <f>K142/K$118</f>
        <v>3.8361431910557404</v>
      </c>
      <c r="BC142" s="3">
        <f>L142/L$118</f>
        <v>2.4008324982656286</v>
      </c>
      <c r="BD142" s="3">
        <f>M142/M$118</f>
        <v>2.5941085193852027</v>
      </c>
      <c r="BE142" s="3">
        <f>N142/N$118</f>
        <v>1.678392135751082</v>
      </c>
      <c r="BF142" s="3">
        <f>O142/O$118</f>
        <v>3.7286255055562862</v>
      </c>
      <c r="BG142" s="3">
        <f>P142/P$118</f>
        <v>0.86250363994347057</v>
      </c>
      <c r="BH142" s="3">
        <f>Q142/Q$118</f>
        <v>1.2938264445568117</v>
      </c>
      <c r="BI142" s="3">
        <f>R142/R$118</f>
        <v>1.3746044776119404</v>
      </c>
      <c r="BJ142" s="3">
        <f>S142/S$118</f>
        <v>1.0658843182902953</v>
      </c>
      <c r="BK142" s="3">
        <f>T142/T$118</f>
        <v>1.2398656173435296</v>
      </c>
      <c r="BL142" s="3">
        <f>U142/U$118</f>
        <v>1.2462238169837772</v>
      </c>
      <c r="BM142" s="3">
        <f>V142/V$118</f>
        <v>2.8941868967534372</v>
      </c>
      <c r="BN142" s="3">
        <f>W142/W$118</f>
        <v>1.5201398959310755</v>
      </c>
      <c r="BO142" s="3">
        <f>X142/X$118</f>
        <v>1.8930285658167711</v>
      </c>
      <c r="BP142" s="3">
        <f>Y142/Y$118</f>
        <v>10.13512406191604</v>
      </c>
      <c r="BQ142" s="3">
        <f>Z142/Z$118</f>
        <v>3.4822622204845328</v>
      </c>
      <c r="BR142" s="3">
        <f>AA142/AA$118</f>
        <v>1.6997056150794732</v>
      </c>
      <c r="BS142" s="3">
        <f>AB142/AB$118</f>
        <v>1.3742037937913414</v>
      </c>
      <c r="BT142" s="3">
        <f>AC142/AC$118</f>
        <v>1.9163750830856443</v>
      </c>
      <c r="BU142" s="3">
        <f>AD142/AD$118</f>
        <v>2.9553512281724474</v>
      </c>
      <c r="BV142" s="3">
        <f>AE142/AE$118</f>
        <v>2.5333462360672465</v>
      </c>
      <c r="BW142" s="3">
        <f>AF142/AF$118</f>
        <v>1.8923609444161731</v>
      </c>
      <c r="BX142" s="3">
        <f>AG142/AG$118</f>
        <v>2.3053638716864904</v>
      </c>
      <c r="BY142" s="3">
        <f>AH142/AH$118</f>
        <v>1.5120961114127323</v>
      </c>
      <c r="BZ142" s="3">
        <f>AI142/AI$118</f>
        <v>1.0731969021243946</v>
      </c>
      <c r="CA142" s="3">
        <f>AJ142/AJ$118</f>
        <v>2.0932160647786704</v>
      </c>
      <c r="CB142" s="3">
        <f>AK142/AK$118</f>
        <v>1.2343277760160742</v>
      </c>
      <c r="CC142" s="3">
        <f>AVERAGE(AU142:CB142)</f>
        <v>2.493746285016448</v>
      </c>
      <c r="CD142" s="3">
        <f>STDEV(AU142:CB142)/SQRT(34)</f>
        <v>0.30121002182654749</v>
      </c>
      <c r="CF142" s="14"/>
      <c r="CG142" s="14"/>
      <c r="CH142" s="14"/>
      <c r="CI142" s="14"/>
    </row>
    <row r="143" spans="3:87" x14ac:dyDescent="0.3">
      <c r="C143" s="3">
        <v>186.92</v>
      </c>
      <c r="D143" s="3">
        <v>2765</v>
      </c>
      <c r="E143" s="3">
        <v>993.08399999999995</v>
      </c>
      <c r="F143" s="3">
        <v>646.27499999999998</v>
      </c>
      <c r="G143" s="3">
        <v>1285.7719999999999</v>
      </c>
      <c r="H143" s="3">
        <v>1546.6089999999999</v>
      </c>
      <c r="I143" s="3">
        <v>799.21100000000001</v>
      </c>
      <c r="J143" s="3">
        <v>566.79399999999998</v>
      </c>
      <c r="K143" s="3">
        <v>1739.8150000000001</v>
      </c>
      <c r="L143" s="3">
        <v>1405.299</v>
      </c>
      <c r="M143" s="3">
        <v>983.33600000000001</v>
      </c>
      <c r="N143" s="3">
        <v>799.10500000000002</v>
      </c>
      <c r="O143" s="3">
        <v>1928.8130000000001</v>
      </c>
      <c r="P143" s="3">
        <v>619.35799999999995</v>
      </c>
      <c r="Q143" s="3">
        <v>360.23</v>
      </c>
      <c r="R143" s="3">
        <v>554.36800000000005</v>
      </c>
      <c r="S143" s="3">
        <v>437.137</v>
      </c>
      <c r="T143" s="3">
        <v>473.041</v>
      </c>
      <c r="U143" s="3">
        <v>609.14599999999996</v>
      </c>
      <c r="V143" s="3">
        <v>432.84699999999998</v>
      </c>
      <c r="W143" s="3">
        <v>348.75</v>
      </c>
      <c r="X143" s="3">
        <v>291.48899999999998</v>
      </c>
      <c r="Y143" s="3">
        <v>1011.851</v>
      </c>
      <c r="Z143" s="3">
        <v>790.31700000000001</v>
      </c>
      <c r="AA143" s="3">
        <v>320.43099999999998</v>
      </c>
      <c r="AB143" s="3">
        <v>333.63600000000002</v>
      </c>
      <c r="AC143" s="3">
        <v>299.80599999999998</v>
      </c>
      <c r="AD143" s="3">
        <v>574.71600000000001</v>
      </c>
      <c r="AE143" s="3">
        <v>635.66300000000001</v>
      </c>
      <c r="AF143" s="3">
        <v>459.91800000000001</v>
      </c>
      <c r="AG143" s="3">
        <v>1409.098</v>
      </c>
      <c r="AH143" s="3">
        <v>310.524</v>
      </c>
      <c r="AI143" s="3">
        <v>362.6</v>
      </c>
      <c r="AJ143" s="3">
        <v>1532.425</v>
      </c>
      <c r="AK143" s="3">
        <v>441.85599999999999</v>
      </c>
      <c r="AT143" s="3">
        <v>186.92</v>
      </c>
      <c r="AU143" s="3">
        <f>D143/D$118</f>
        <v>5.1337942917406254</v>
      </c>
      <c r="AV143" s="3">
        <f>E143/E$118</f>
        <v>2.7527400335955559</v>
      </c>
      <c r="AW143" s="3">
        <f>F143/F$118</f>
        <v>1.9405268420404695</v>
      </c>
      <c r="AX143" s="3">
        <f>G143/G$118</f>
        <v>4.3158876998885587</v>
      </c>
      <c r="AY143" s="3">
        <f>H143/H$118</f>
        <v>5.7888356146438049</v>
      </c>
      <c r="AZ143" s="3">
        <f>I143/I$118</f>
        <v>2.5949504362197104</v>
      </c>
      <c r="BA143" s="3">
        <f>J143/J$118</f>
        <v>1.6942538837026475</v>
      </c>
      <c r="BB143" s="3">
        <f>K143/K$118</f>
        <v>4.0065285725799953</v>
      </c>
      <c r="BC143" s="3">
        <f>L143/L$118</f>
        <v>3.0090251548087052</v>
      </c>
      <c r="BD143" s="3">
        <f>M143/M$118</f>
        <v>2.729600914922734</v>
      </c>
      <c r="BE143" s="3">
        <f>N143/N$118</f>
        <v>1.7487646458943351</v>
      </c>
      <c r="BF143" s="3">
        <f>O143/O$118</f>
        <v>3.7289618986490147</v>
      </c>
      <c r="BG143" s="3">
        <f>P143/P$118</f>
        <v>0.82731306719669573</v>
      </c>
      <c r="BH143" s="3">
        <f>Q143/Q$118</f>
        <v>1.2737842243540558</v>
      </c>
      <c r="BI143" s="3">
        <f>R143/R$118</f>
        <v>1.3790248756218906</v>
      </c>
      <c r="BJ143" s="3">
        <f>S143/S$118</f>
        <v>1.0645157362581701</v>
      </c>
      <c r="BK143" s="3">
        <f>T143/T$118</f>
        <v>1.2543114877549506</v>
      </c>
      <c r="BL143" s="3">
        <f>U143/U$118</f>
        <v>1.3198948670779242</v>
      </c>
      <c r="BM143" s="3">
        <f>V143/V$118</f>
        <v>3.1650116993272888</v>
      </c>
      <c r="BN143" s="3">
        <f>W143/W$118</f>
        <v>1.4874605476413887</v>
      </c>
      <c r="BO143" s="3">
        <f>X143/X$118</f>
        <v>1.7891322227814537</v>
      </c>
      <c r="BP143" s="3">
        <f>Y143/Y$118</f>
        <v>10.111330955021934</v>
      </c>
      <c r="BQ143" s="3">
        <f>Z143/Z$118</f>
        <v>3.7228704536782753</v>
      </c>
      <c r="BR143" s="3">
        <f>AA143/AA$118</f>
        <v>1.7436239273451486</v>
      </c>
      <c r="BS143" s="3">
        <f>AB143/AB$118</f>
        <v>1.4595772232527211</v>
      </c>
      <c r="BT143" s="3">
        <f>AC143/AC$118</f>
        <v>1.8799678944530143</v>
      </c>
      <c r="BU143" s="3">
        <f>AD143/AD$118</f>
        <v>3.0457404806698642</v>
      </c>
      <c r="BV143" s="3">
        <f>AE143/AE$118</f>
        <v>2.7960649594003746</v>
      </c>
      <c r="BW143" s="3">
        <f>AF143/AF$118</f>
        <v>2.207980873556155</v>
      </c>
      <c r="BX143" s="3">
        <f>AG143/AG$118</f>
        <v>2.3085586028375764</v>
      </c>
      <c r="BY143" s="3">
        <f>AH143/AH$118</f>
        <v>1.5466884497950362</v>
      </c>
      <c r="BZ143" s="3">
        <f>AI143/AI$118</f>
        <v>1.0867740852635113</v>
      </c>
      <c r="CA143" s="3">
        <f>AJ143/AJ$118</f>
        <v>2.1175011572554734</v>
      </c>
      <c r="CB143" s="3">
        <f>AK143/AK$118</f>
        <v>1.2399599267006598</v>
      </c>
      <c r="CC143" s="3">
        <f>AVERAGE(AU143:CB143)</f>
        <v>2.5962046384096982</v>
      </c>
      <c r="CD143" s="3">
        <f>STDEV(AU143:CB143)/SQRT(34)</f>
        <v>0.30675326880657594</v>
      </c>
      <c r="CF143" s="14"/>
      <c r="CG143" s="14"/>
      <c r="CH143" s="14"/>
      <c r="CI143" s="14"/>
    </row>
    <row r="144" spans="3:87" x14ac:dyDescent="0.3">
      <c r="C144" s="3">
        <v>192.01</v>
      </c>
      <c r="D144" s="3">
        <v>2762.6260000000002</v>
      </c>
      <c r="E144" s="3">
        <v>991.14</v>
      </c>
      <c r="F144" s="3">
        <v>682.59100000000001</v>
      </c>
      <c r="G144" s="3">
        <v>1318.711</v>
      </c>
      <c r="H144" s="3">
        <v>1645.1669999999999</v>
      </c>
      <c r="I144" s="3">
        <v>892.61699999999996</v>
      </c>
      <c r="J144" s="3">
        <v>606.65099999999995</v>
      </c>
      <c r="K144" s="3">
        <v>1798.8530000000001</v>
      </c>
      <c r="L144" s="3">
        <v>1697.2829999999999</v>
      </c>
      <c r="M144" s="3">
        <v>1055.355</v>
      </c>
      <c r="N144" s="3">
        <v>837.2</v>
      </c>
      <c r="O144" s="3">
        <v>1944.4739999999999</v>
      </c>
      <c r="P144" s="3">
        <v>614.98299999999995</v>
      </c>
      <c r="Q144" s="3">
        <v>361.99200000000002</v>
      </c>
      <c r="R144" s="3">
        <v>547.80999999999995</v>
      </c>
      <c r="S144" s="3">
        <v>436.53399999999999</v>
      </c>
      <c r="T144" s="3">
        <v>467.63</v>
      </c>
      <c r="U144" s="3">
        <v>644.15</v>
      </c>
      <c r="V144" s="3">
        <v>490.68900000000002</v>
      </c>
      <c r="W144" s="3">
        <v>345.67099999999999</v>
      </c>
      <c r="X144" s="3">
        <v>280.96100000000001</v>
      </c>
      <c r="Y144" s="3">
        <v>1013.867</v>
      </c>
      <c r="Z144" s="3">
        <v>831.20899999999995</v>
      </c>
      <c r="AA144" s="3">
        <v>323.89999999999998</v>
      </c>
      <c r="AB144" s="3">
        <v>363.29899999999998</v>
      </c>
      <c r="AC144" s="3">
        <v>294.81299999999999</v>
      </c>
      <c r="AD144" s="3">
        <v>587.95000000000005</v>
      </c>
      <c r="AE144" s="3">
        <v>677.41700000000003</v>
      </c>
      <c r="AF144" s="3">
        <v>511.61399999999998</v>
      </c>
      <c r="AG144" s="3">
        <v>1416.5360000000001</v>
      </c>
      <c r="AH144" s="3">
        <v>316.13900000000001</v>
      </c>
      <c r="AI144" s="3">
        <v>366.96800000000002</v>
      </c>
      <c r="AJ144" s="3">
        <v>1531.097</v>
      </c>
      <c r="AK144" s="3">
        <v>450.40600000000001</v>
      </c>
      <c r="AT144" s="3">
        <v>192.01</v>
      </c>
      <c r="AU144" s="3">
        <f>D144/D$118</f>
        <v>5.129386469806235</v>
      </c>
      <c r="AV144" s="3">
        <f>E144/E$118</f>
        <v>2.7473514394531575</v>
      </c>
      <c r="AW144" s="3">
        <f>F144/F$118</f>
        <v>2.0495704733050886</v>
      </c>
      <c r="AX144" s="3">
        <f>G144/G$118</f>
        <v>4.4264524228305966</v>
      </c>
      <c r="AY144" s="3">
        <f>H144/H$118</f>
        <v>6.1577304423009984</v>
      </c>
      <c r="AZ144" s="3">
        <f>I144/I$118</f>
        <v>2.8982294707244134</v>
      </c>
      <c r="BA144" s="3">
        <f>J144/J$118</f>
        <v>1.8133939540681354</v>
      </c>
      <c r="BB144" s="3">
        <f>K144/K$118</f>
        <v>4.1424840815668578</v>
      </c>
      <c r="BC144" s="3">
        <f>L144/L$118</f>
        <v>3.6342210745394277</v>
      </c>
      <c r="BD144" s="3">
        <f>M144/M$118</f>
        <v>2.9295154185022025</v>
      </c>
      <c r="BE144" s="3">
        <f>N144/N$118</f>
        <v>1.8321318994909772</v>
      </c>
      <c r="BF144" s="3">
        <f>O144/O$118</f>
        <v>3.7592392102882157</v>
      </c>
      <c r="BG144" s="3">
        <f>P144/P$118</f>
        <v>0.82146912125753691</v>
      </c>
      <c r="BH144" s="3">
        <f>Q144/Q$118</f>
        <v>1.2800147098863874</v>
      </c>
      <c r="BI144" s="3">
        <f>R144/R$118</f>
        <v>1.3627114427860696</v>
      </c>
      <c r="BJ144" s="3">
        <f>S144/S$118</f>
        <v>1.0630473110528829</v>
      </c>
      <c r="BK144" s="3">
        <f>T144/T$118</f>
        <v>1.2399637262284824</v>
      </c>
      <c r="BL144" s="3">
        <f>U144/U$118</f>
        <v>1.3957413799454399</v>
      </c>
      <c r="BM144" s="3">
        <f>V144/V$118</f>
        <v>3.5879570049722145</v>
      </c>
      <c r="BN144" s="3">
        <f>W144/W$118</f>
        <v>1.4743282436236458</v>
      </c>
      <c r="BO144" s="3">
        <f>X144/X$118</f>
        <v>1.7245123433299372</v>
      </c>
      <c r="BP144" s="3">
        <f>Y144/Y$118</f>
        <v>10.13147665157738</v>
      </c>
      <c r="BQ144" s="3">
        <f>Z144/Z$118</f>
        <v>3.9154964741128753</v>
      </c>
      <c r="BR144" s="3">
        <f>AA144/AA$118</f>
        <v>1.7625004761308787</v>
      </c>
      <c r="BS144" s="3">
        <f>AB144/AB$118</f>
        <v>1.5893457109858957</v>
      </c>
      <c r="BT144" s="3">
        <f>AC144/AC$118</f>
        <v>1.848658715527296</v>
      </c>
      <c r="BU144" s="3">
        <f>AD144/AD$118</f>
        <v>3.1158748244521588</v>
      </c>
      <c r="BV144" s="3">
        <f>AE144/AE$118</f>
        <v>2.9797265793386174</v>
      </c>
      <c r="BW144" s="3">
        <f>AF144/AF$118</f>
        <v>2.4561637653746073</v>
      </c>
      <c r="BX144" s="3">
        <f>AG144/AG$118</f>
        <v>2.3207444542743865</v>
      </c>
      <c r="BY144" s="3">
        <f>AH144/AH$118</f>
        <v>1.5746561934979355</v>
      </c>
      <c r="BZ144" s="3">
        <f>AI144/AI$118</f>
        <v>1.0998657267539442</v>
      </c>
      <c r="CA144" s="3">
        <f>AJ144/AJ$118</f>
        <v>2.1156661300686062</v>
      </c>
      <c r="CB144" s="3">
        <f>AK144/AK$118</f>
        <v>1.2639533937426162</v>
      </c>
      <c r="CC144" s="3">
        <f>AVERAGE(AU144:CB144)</f>
        <v>2.6953994334057678</v>
      </c>
      <c r="CD144" s="3">
        <f>STDEV(AU144:CB144)/SQRT(34)</f>
        <v>0.3135169458694736</v>
      </c>
      <c r="CF144" s="14"/>
      <c r="CG144" s="14"/>
      <c r="CH144" s="14"/>
      <c r="CI144" s="14"/>
    </row>
    <row r="145" spans="3:87" x14ac:dyDescent="0.3">
      <c r="C145" s="3">
        <v>197.05</v>
      </c>
      <c r="D145" s="3">
        <v>2767.8870000000002</v>
      </c>
      <c r="E145" s="3">
        <v>988.11199999999997</v>
      </c>
      <c r="F145" s="3">
        <v>726.97</v>
      </c>
      <c r="G145" s="3">
        <v>1344.329</v>
      </c>
      <c r="H145" s="3">
        <v>1734.143</v>
      </c>
      <c r="I145" s="3">
        <v>978.38599999999997</v>
      </c>
      <c r="J145" s="3">
        <v>639.947</v>
      </c>
      <c r="K145" s="3">
        <v>1792.2929999999999</v>
      </c>
      <c r="L145" s="3">
        <v>1971.9760000000001</v>
      </c>
      <c r="M145" s="3">
        <v>1081.1469999999999</v>
      </c>
      <c r="N145" s="3">
        <v>875.26800000000003</v>
      </c>
      <c r="O145" s="3">
        <v>1940.23</v>
      </c>
      <c r="P145" s="3">
        <v>635.27499999999998</v>
      </c>
      <c r="Q145" s="3">
        <v>363.60199999999998</v>
      </c>
      <c r="R145" s="3">
        <v>547.96299999999997</v>
      </c>
      <c r="S145" s="3">
        <v>436.61599999999999</v>
      </c>
      <c r="T145" s="3">
        <v>458.09100000000001</v>
      </c>
      <c r="U145" s="3">
        <v>699.59199999999998</v>
      </c>
      <c r="V145" s="3">
        <v>587.21299999999997</v>
      </c>
      <c r="W145" s="3">
        <v>341.41399999999999</v>
      </c>
      <c r="X145" s="3">
        <v>285.28100000000001</v>
      </c>
      <c r="Y145" s="3">
        <v>1021.1950000000001</v>
      </c>
      <c r="Z145" s="3">
        <v>864.08699999999999</v>
      </c>
      <c r="AA145" s="3">
        <v>331.20400000000001</v>
      </c>
      <c r="AB145" s="3">
        <v>401.59699999999998</v>
      </c>
      <c r="AC145" s="3">
        <v>290.803</v>
      </c>
      <c r="AD145" s="3">
        <v>598.68799999999999</v>
      </c>
      <c r="AE145" s="3">
        <v>725.89300000000003</v>
      </c>
      <c r="AF145" s="3">
        <v>578.87699999999995</v>
      </c>
      <c r="AG145" s="3">
        <v>1415.587</v>
      </c>
      <c r="AH145" s="3">
        <v>323.11</v>
      </c>
      <c r="AI145" s="3">
        <v>371.68299999999999</v>
      </c>
      <c r="AJ145" s="3">
        <v>1534.575</v>
      </c>
      <c r="AK145" s="3">
        <v>449.32100000000003</v>
      </c>
      <c r="AT145" s="3">
        <v>197.05</v>
      </c>
      <c r="AU145" s="3">
        <f>D145/D$118</f>
        <v>5.1391546042615142</v>
      </c>
      <c r="AV145" s="3">
        <f>E145/E$118</f>
        <v>2.7389580942560467</v>
      </c>
      <c r="AW145" s="3">
        <f>F145/F$118</f>
        <v>2.1828243369434994</v>
      </c>
      <c r="AX145" s="3">
        <f>G145/G$118</f>
        <v>4.5124431047677867</v>
      </c>
      <c r="AY145" s="3">
        <f>H145/H$118</f>
        <v>6.4907605990171096</v>
      </c>
      <c r="AZ145" s="3">
        <f>I145/I$118</f>
        <v>3.1767120040780941</v>
      </c>
      <c r="BA145" s="3">
        <f>J145/J$118</f>
        <v>1.9129219612661006</v>
      </c>
      <c r="BB145" s="3">
        <f>K145/K$118</f>
        <v>4.1273774021577676</v>
      </c>
      <c r="BC145" s="3">
        <f>L145/L$118</f>
        <v>4.2223935181616516</v>
      </c>
      <c r="BD145" s="3">
        <f>M145/M$118</f>
        <v>3.0011103431237833</v>
      </c>
      <c r="BE145" s="3">
        <f>N145/N$118</f>
        <v>1.9154400661773396</v>
      </c>
      <c r="BF145" s="3">
        <f>O145/O$118</f>
        <v>3.7510343120954586</v>
      </c>
      <c r="BG145" s="3">
        <f>P145/P$118</f>
        <v>0.84857434434265955</v>
      </c>
      <c r="BH145" s="3">
        <f>Q145/Q$118</f>
        <v>1.2857077188007198</v>
      </c>
      <c r="BI145" s="3">
        <f>R145/R$118</f>
        <v>1.3630920398009949</v>
      </c>
      <c r="BJ145" s="3">
        <f>S145/S$118</f>
        <v>1.0632469973992071</v>
      </c>
      <c r="BK145" s="3">
        <f>T145/T$118</f>
        <v>1.2146701950510697</v>
      </c>
      <c r="BL145" s="3">
        <f>U145/U$118</f>
        <v>1.5158728611019021</v>
      </c>
      <c r="BM145" s="3">
        <f>V145/V$118</f>
        <v>4.2937481719801109</v>
      </c>
      <c r="BN145" s="3">
        <f>W145/W$118</f>
        <v>1.4561716284227586</v>
      </c>
      <c r="BO145" s="3">
        <f>X145/X$118</f>
        <v>1.7510280993358787</v>
      </c>
      <c r="BP145" s="3">
        <f>Y145/Y$118</f>
        <v>10.20470465969162</v>
      </c>
      <c r="BQ145" s="3">
        <f>Z145/Z$118</f>
        <v>4.0703717137648558</v>
      </c>
      <c r="BR145" s="3">
        <f>AA145/AA$118</f>
        <v>1.8022451611498969</v>
      </c>
      <c r="BS145" s="3">
        <f>AB145/AB$118</f>
        <v>1.7568902460364679</v>
      </c>
      <c r="BT145" s="3">
        <f>AC145/AC$118</f>
        <v>1.8235135507982494</v>
      </c>
      <c r="BU145" s="3">
        <f>AD145/AD$118</f>
        <v>3.1727814727470256</v>
      </c>
      <c r="BV145" s="3">
        <f>AE145/AE$118</f>
        <v>3.1929559870151576</v>
      </c>
      <c r="BW145" s="3">
        <f>AF145/AF$118</f>
        <v>2.7790809321260883</v>
      </c>
      <c r="BX145" s="3">
        <f>AG145/AG$118</f>
        <v>2.3191896851141913</v>
      </c>
      <c r="BY145" s="3">
        <f>AH145/AH$118</f>
        <v>1.6093780352348743</v>
      </c>
      <c r="BZ145" s="3">
        <f>AI145/AI$118</f>
        <v>1.1139973864671748</v>
      </c>
      <c r="CA145" s="3">
        <f>AJ145/AJ$118</f>
        <v>2.1204720220534892</v>
      </c>
      <c r="CB145" s="3">
        <f>AK145/AK$118</f>
        <v>1.2609086087437247</v>
      </c>
      <c r="CC145" s="3">
        <f>AVERAGE(AU145:CB145)</f>
        <v>2.7996979959848312</v>
      </c>
      <c r="CD145" s="3">
        <f>STDEV(AU145:CB145)/SQRT(34)</f>
        <v>0.32213363480737339</v>
      </c>
      <c r="CF145" s="14"/>
      <c r="CG145" s="14"/>
      <c r="CH145" s="14"/>
      <c r="CI145" s="14"/>
    </row>
    <row r="146" spans="3:87" x14ac:dyDescent="0.3">
      <c r="C146" s="3">
        <v>202.1</v>
      </c>
      <c r="D146" s="3">
        <v>2779.44</v>
      </c>
      <c r="E146" s="3">
        <v>973.74800000000005</v>
      </c>
      <c r="F146" s="3">
        <v>747.35400000000004</v>
      </c>
      <c r="G146" s="3">
        <v>1389.748</v>
      </c>
      <c r="H146" s="3">
        <v>1745.3140000000001</v>
      </c>
      <c r="I146" s="3">
        <v>1068.1079999999999</v>
      </c>
      <c r="J146" s="3">
        <v>679.40800000000002</v>
      </c>
      <c r="K146" s="3">
        <v>1866.826</v>
      </c>
      <c r="L146" s="3">
        <v>2132.52</v>
      </c>
      <c r="M146" s="3">
        <v>1137.184</v>
      </c>
      <c r="N146" s="3">
        <v>901.44299999999998</v>
      </c>
      <c r="O146" s="3">
        <v>1951.4739999999999</v>
      </c>
      <c r="P146" s="3">
        <v>814.16600000000005</v>
      </c>
      <c r="Q146" s="3">
        <v>376.10199999999998</v>
      </c>
      <c r="R146" s="3">
        <v>553.96699999999998</v>
      </c>
      <c r="S146" s="3">
        <v>463.57499999999999</v>
      </c>
      <c r="T146" s="3">
        <v>451.53899999999999</v>
      </c>
      <c r="U146" s="3">
        <v>752.27</v>
      </c>
      <c r="V146" s="3">
        <v>682.22400000000005</v>
      </c>
      <c r="W146" s="3">
        <v>336.04700000000003</v>
      </c>
      <c r="X146" s="3">
        <v>298.03500000000003</v>
      </c>
      <c r="Y146" s="3">
        <v>1018.871</v>
      </c>
      <c r="Z146" s="3">
        <v>897.67</v>
      </c>
      <c r="AA146" s="3">
        <v>347.82</v>
      </c>
      <c r="AB146" s="3">
        <v>441.15199999999999</v>
      </c>
      <c r="AC146" s="3">
        <v>287.77</v>
      </c>
      <c r="AD146" s="3">
        <v>605.83299999999997</v>
      </c>
      <c r="AE146" s="3">
        <v>770.46</v>
      </c>
      <c r="AF146" s="3">
        <v>621.80100000000004</v>
      </c>
      <c r="AG146" s="3">
        <v>1413.45</v>
      </c>
      <c r="AH146" s="3">
        <v>335.88</v>
      </c>
      <c r="AI146" s="3">
        <v>372.60599999999999</v>
      </c>
      <c r="AJ146" s="3">
        <v>1530.451</v>
      </c>
      <c r="AK146" s="3">
        <v>461.48</v>
      </c>
      <c r="AT146" s="3">
        <v>202.1</v>
      </c>
      <c r="AU146" s="3">
        <f>D146/D$118</f>
        <v>5.1606051378790472</v>
      </c>
      <c r="AV146" s="3">
        <f>E146/E$118</f>
        <v>2.6991423708705464</v>
      </c>
      <c r="AW146" s="3">
        <f>F146/F$118</f>
        <v>2.2440300143225609</v>
      </c>
      <c r="AX146" s="3">
        <f>G146/G$118</f>
        <v>4.664898830542838</v>
      </c>
      <c r="AY146" s="3">
        <f>H146/H$118</f>
        <v>6.5325727717454365</v>
      </c>
      <c r="AZ146" s="3">
        <f>I146/I$118</f>
        <v>3.4680294947514012</v>
      </c>
      <c r="BA146" s="3">
        <f>J146/J$118</f>
        <v>2.0308783131413679</v>
      </c>
      <c r="BB146" s="3">
        <f>K146/K$118</f>
        <v>4.299015532706191</v>
      </c>
      <c r="BC146" s="3">
        <f>L146/L$118</f>
        <v>4.5661502094092858</v>
      </c>
      <c r="BD146" s="3">
        <f>M146/M$118</f>
        <v>3.1566610871924694</v>
      </c>
      <c r="BE146" s="3">
        <f>N146/N$118</f>
        <v>1.972721543087488</v>
      </c>
      <c r="BF146" s="3">
        <f>O146/O$118</f>
        <v>3.7727722657428102</v>
      </c>
      <c r="BG146" s="3">
        <f>P146/P$118</f>
        <v>1.0875296204574174</v>
      </c>
      <c r="BH146" s="3">
        <f>Q146/Q$118</f>
        <v>1.3299080985703828</v>
      </c>
      <c r="BI146" s="3">
        <f>R146/R$118</f>
        <v>1.3780273631840796</v>
      </c>
      <c r="BJ146" s="3">
        <f>S146/S$118</f>
        <v>1.1288975365523422</v>
      </c>
      <c r="BK146" s="3">
        <f>T146/T$118</f>
        <v>1.1972969676399774</v>
      </c>
      <c r="BL146" s="3">
        <f>U146/U$118</f>
        <v>1.6300153192448283</v>
      </c>
      <c r="BM146" s="3">
        <f>V146/V$118</f>
        <v>4.9884761626206497</v>
      </c>
      <c r="BN146" s="3">
        <f>W146/W$118</f>
        <v>1.4332807301885184</v>
      </c>
      <c r="BO146" s="3">
        <f>X146/X$118</f>
        <v>1.8293109586182348</v>
      </c>
      <c r="BP146" s="3">
        <f>Y146/Y$118</f>
        <v>10.181481148384647</v>
      </c>
      <c r="BQ146" s="3">
        <f>Z146/Z$118</f>
        <v>4.2285679292655693</v>
      </c>
      <c r="BR146" s="3">
        <f>AA146/AA$118</f>
        <v>1.8926610546707079</v>
      </c>
      <c r="BS146" s="3">
        <f>AB146/AB$118</f>
        <v>1.9299338536380499</v>
      </c>
      <c r="BT146" s="3">
        <f>AC146/AC$118</f>
        <v>1.8044947765780002</v>
      </c>
      <c r="BU146" s="3">
        <f>AD146/AD$118</f>
        <v>3.2106468109912822</v>
      </c>
      <c r="BV146" s="3">
        <f>AE146/AE$118</f>
        <v>3.3889910355323698</v>
      </c>
      <c r="BW146" s="3">
        <f>AF146/AF$118</f>
        <v>2.9851510816234437</v>
      </c>
      <c r="BX146" s="3">
        <f>AG146/AG$118</f>
        <v>2.3156885874373341</v>
      </c>
      <c r="BY146" s="3">
        <f>AH146/AH$118</f>
        <v>1.6729841059536676</v>
      </c>
      <c r="BZ146" s="3">
        <f>AI146/AI$118</f>
        <v>1.1167637749964032</v>
      </c>
      <c r="CA146" s="3">
        <f>AJ146/AJ$118</f>
        <v>2.114773488831621</v>
      </c>
      <c r="CB146" s="3">
        <f>AK146/AK$118</f>
        <v>1.2950298445054962</v>
      </c>
      <c r="CC146" s="3">
        <f>AVERAGE(AU146:CB146)</f>
        <v>2.9031584653198959</v>
      </c>
      <c r="CD146" s="3">
        <f>STDEV(AU146:CB146)/SQRT(34)</f>
        <v>0.32603597670032258</v>
      </c>
      <c r="CF146" s="14"/>
      <c r="CG146" s="14"/>
      <c r="CH146" s="14"/>
      <c r="CI146" s="14"/>
    </row>
    <row r="147" spans="3:87" x14ac:dyDescent="0.3">
      <c r="C147" s="3">
        <v>207.15</v>
      </c>
      <c r="D147" s="3">
        <v>2754.6030000000001</v>
      </c>
      <c r="E147" s="3">
        <v>958.6</v>
      </c>
      <c r="F147" s="3">
        <v>760.84100000000001</v>
      </c>
      <c r="G147" s="3">
        <v>1418.1410000000001</v>
      </c>
      <c r="H147" s="3">
        <v>1766.229</v>
      </c>
      <c r="I147" s="3">
        <v>1138.9570000000001</v>
      </c>
      <c r="J147" s="3">
        <v>727.15899999999999</v>
      </c>
      <c r="K147" s="3">
        <v>1934.0709999999999</v>
      </c>
      <c r="L147" s="3">
        <v>2320.9760000000001</v>
      </c>
      <c r="M147" s="3">
        <v>1192.982</v>
      </c>
      <c r="N147" s="3">
        <v>944.94500000000005</v>
      </c>
      <c r="O147" s="3">
        <v>1948.2</v>
      </c>
      <c r="P147" s="3">
        <v>2274.721</v>
      </c>
      <c r="Q147" s="3">
        <v>363.92599999999999</v>
      </c>
      <c r="R147" s="3">
        <v>546.66099999999994</v>
      </c>
      <c r="S147" s="3">
        <v>452.65800000000002</v>
      </c>
      <c r="T147" s="3">
        <v>440.06200000000001</v>
      </c>
      <c r="U147" s="3">
        <v>789.93100000000004</v>
      </c>
      <c r="V147" s="3">
        <v>747.77599999999995</v>
      </c>
      <c r="W147" s="3">
        <v>332.15800000000002</v>
      </c>
      <c r="X147" s="3">
        <v>306.27300000000002</v>
      </c>
      <c r="Y147" s="3">
        <v>1018.349</v>
      </c>
      <c r="Z147" s="3">
        <v>921.26099999999997</v>
      </c>
      <c r="AA147" s="3">
        <v>361.84399999999999</v>
      </c>
      <c r="AB147" s="3">
        <v>474.51499999999999</v>
      </c>
      <c r="AC147" s="3">
        <v>294.63499999999999</v>
      </c>
      <c r="AD147" s="3">
        <v>619.57799999999997</v>
      </c>
      <c r="AE147" s="3">
        <v>798.947</v>
      </c>
      <c r="AF147" s="3">
        <v>671.10500000000002</v>
      </c>
      <c r="AG147" s="3">
        <v>1415.7370000000001</v>
      </c>
      <c r="AH147" s="3">
        <v>349.57600000000002</v>
      </c>
      <c r="AI147" s="3">
        <v>378.959</v>
      </c>
      <c r="AJ147" s="3">
        <v>1523.42</v>
      </c>
      <c r="AK147" s="3">
        <v>476.29899999999998</v>
      </c>
      <c r="AT147" s="3">
        <v>207.15</v>
      </c>
      <c r="AU147" s="3">
        <f>D147/D$118</f>
        <v>5.1144901111796033</v>
      </c>
      <c r="AV147" s="3">
        <f>E147/E$118</f>
        <v>2.6571534696004568</v>
      </c>
      <c r="AW147" s="3">
        <f>F147/F$118</f>
        <v>2.2845265297666053</v>
      </c>
      <c r="AX147" s="3">
        <f>G147/G$118</f>
        <v>4.7602042186388109</v>
      </c>
      <c r="AY147" s="3">
        <f>H147/H$118</f>
        <v>6.6108559686492923</v>
      </c>
      <c r="AZ147" s="3">
        <f>I147/I$118</f>
        <v>3.6980684249659888</v>
      </c>
      <c r="BA147" s="3">
        <f>J147/J$118</f>
        <v>2.173615034420501</v>
      </c>
      <c r="BB147" s="3">
        <f>K147/K$118</f>
        <v>4.4538705108867109</v>
      </c>
      <c r="BC147" s="3">
        <f>L147/L$118</f>
        <v>4.9696720539239614</v>
      </c>
      <c r="BD147" s="3">
        <f>M147/M$118</f>
        <v>3.3115484012446945</v>
      </c>
      <c r="BE147" s="3">
        <f>N147/N$118</f>
        <v>2.0679214975686833</v>
      </c>
      <c r="BF147" s="3">
        <f>O147/O$118</f>
        <v>3.7664426623773331</v>
      </c>
      <c r="BG147" s="3">
        <f>P147/P$118</f>
        <v>3.0384792115815653</v>
      </c>
      <c r="BH147" s="3">
        <f>Q147/Q$118</f>
        <v>1.2868533926443495</v>
      </c>
      <c r="BI147" s="3">
        <f>R147/R$118</f>
        <v>1.3598532338308456</v>
      </c>
      <c r="BJ147" s="3">
        <f>S147/S$118</f>
        <v>1.1023124652984093</v>
      </c>
      <c r="BK147" s="3">
        <f>T147/T$118</f>
        <v>1.166864652164229</v>
      </c>
      <c r="BL147" s="3">
        <f>U147/U$118</f>
        <v>1.7116190079976425</v>
      </c>
      <c r="BM147" s="3">
        <f>V147/V$118</f>
        <v>5.4677976016379057</v>
      </c>
      <c r="BN147" s="3">
        <f>W147/W$118</f>
        <v>1.4166936790923825</v>
      </c>
      <c r="BO147" s="3">
        <f>X147/X$118</f>
        <v>1.8798750322240092</v>
      </c>
      <c r="BP147" s="3">
        <f>Y147/Y$118</f>
        <v>10.176264851955112</v>
      </c>
      <c r="BQ147" s="3">
        <f>Z147/Z$118</f>
        <v>4.3396957891910475</v>
      </c>
      <c r="BR147" s="3">
        <f>AA147/AA$118</f>
        <v>1.9689725911858651</v>
      </c>
      <c r="BS147" s="3">
        <f>AB147/AB$118</f>
        <v>2.075888951107689</v>
      </c>
      <c r="BT147" s="3">
        <f>AC147/AC$118</f>
        <v>1.8475425461203707</v>
      </c>
      <c r="BU147" s="3">
        <f>AD147/AD$118</f>
        <v>3.2834892286494077</v>
      </c>
      <c r="BV147" s="3">
        <f>AE147/AE$118</f>
        <v>3.5142956426881087</v>
      </c>
      <c r="BW147" s="3">
        <f>AF147/AF$118</f>
        <v>3.2218504258322214</v>
      </c>
      <c r="BX147" s="3">
        <f>AG147/AG$118</f>
        <v>2.3194354336642751</v>
      </c>
      <c r="BY147" s="3">
        <f>AH147/AH$118</f>
        <v>1.7412024884567685</v>
      </c>
      <c r="BZ147" s="3">
        <f>AI147/AI$118</f>
        <v>1.1358048002685464</v>
      </c>
      <c r="CA147" s="3">
        <f>AJ147/AJ$118</f>
        <v>2.1050580700433192</v>
      </c>
      <c r="CB147" s="3">
        <f>AK147/AK$118</f>
        <v>1.3366157144580983</v>
      </c>
      <c r="CC147" s="3">
        <f>AVERAGE(AU147:CB147)</f>
        <v>3.0401421674504352</v>
      </c>
      <c r="CD147" s="3">
        <f>STDEV(AU147:CB147)/SQRT(34)</f>
        <v>0.32706523724329423</v>
      </c>
      <c r="CF147" s="14"/>
      <c r="CG147" s="14"/>
      <c r="CH147" s="14"/>
      <c r="CI147" s="14"/>
    </row>
    <row r="148" spans="3:87" x14ac:dyDescent="0.3">
      <c r="C148" s="3">
        <v>212.2</v>
      </c>
      <c r="D148" s="3">
        <v>2724.681</v>
      </c>
      <c r="E148" s="3">
        <v>941.12400000000002</v>
      </c>
      <c r="F148" s="3">
        <v>765.04100000000005</v>
      </c>
      <c r="G148" s="3">
        <v>1439.3989999999999</v>
      </c>
      <c r="H148" s="3">
        <v>1804.2560000000001</v>
      </c>
      <c r="I148" s="3">
        <v>1214.1010000000001</v>
      </c>
      <c r="J148" s="3">
        <v>788.58299999999997</v>
      </c>
      <c r="K148" s="3">
        <v>1938.0050000000001</v>
      </c>
      <c r="L148" s="3">
        <v>2482.7910000000002</v>
      </c>
      <c r="M148" s="3">
        <v>1263.47</v>
      </c>
      <c r="N148" s="3">
        <v>979.46500000000003</v>
      </c>
      <c r="O148" s="3">
        <v>1956.8520000000001</v>
      </c>
      <c r="P148" s="3">
        <v>2383.3539999999998</v>
      </c>
      <c r="Q148" s="3">
        <v>357.11099999999999</v>
      </c>
      <c r="R148" s="3">
        <v>543.50800000000004</v>
      </c>
      <c r="S148" s="3">
        <v>435.79500000000002</v>
      </c>
      <c r="T148" s="3">
        <v>427.67500000000001</v>
      </c>
      <c r="U148" s="3">
        <v>851.476</v>
      </c>
      <c r="V148" s="3">
        <v>787.55700000000002</v>
      </c>
      <c r="W148" s="3">
        <v>324.55200000000002</v>
      </c>
      <c r="X148" s="3">
        <v>322.97399999999999</v>
      </c>
      <c r="Y148" s="3">
        <v>1018.419</v>
      </c>
      <c r="Z148" s="3">
        <v>943.13</v>
      </c>
      <c r="AA148" s="3">
        <v>393.45</v>
      </c>
      <c r="AB148" s="3">
        <v>506.79199999999997</v>
      </c>
      <c r="AC148" s="3">
        <v>292.04599999999999</v>
      </c>
      <c r="AD148" s="3">
        <v>632.351</v>
      </c>
      <c r="AE148" s="3">
        <v>834.32100000000003</v>
      </c>
      <c r="AF148" s="3">
        <v>715.01800000000003</v>
      </c>
      <c r="AG148" s="3">
        <v>1419.6030000000001</v>
      </c>
      <c r="AH148" s="3">
        <v>362.12599999999998</v>
      </c>
      <c r="AI148" s="3">
        <v>384.72699999999998</v>
      </c>
      <c r="AJ148" s="3">
        <v>1514.615</v>
      </c>
      <c r="AK148" s="3">
        <v>480.20299999999997</v>
      </c>
      <c r="AT148" s="3">
        <v>212.2</v>
      </c>
      <c r="AU148" s="3">
        <f>D148/D$118</f>
        <v>5.0589337304210273</v>
      </c>
      <c r="AV148" s="3">
        <f>E148/E$118</f>
        <v>2.6087115605302111</v>
      </c>
      <c r="AW148" s="3">
        <f>F148/F$118</f>
        <v>2.2971375896661375</v>
      </c>
      <c r="AX148" s="3">
        <f>G148/G$118</f>
        <v>4.8315599027913905</v>
      </c>
      <c r="AY148" s="3">
        <f>H148/H$118</f>
        <v>6.7531880331323393</v>
      </c>
      <c r="AZ148" s="3">
        <f>I148/I$118</f>
        <v>3.9420527489796648</v>
      </c>
      <c r="BA148" s="3">
        <f>J148/J$118</f>
        <v>2.3572229246814271</v>
      </c>
      <c r="BB148" s="3">
        <f>K148/K$118</f>
        <v>4.4629299128372235</v>
      </c>
      <c r="BC148" s="3">
        <f>L148/L$118</f>
        <v>5.3161502094092858</v>
      </c>
      <c r="BD148" s="3">
        <f>M148/M$118</f>
        <v>3.5072130665178807</v>
      </c>
      <c r="BE148" s="3">
        <f>N148/N$118</f>
        <v>2.1434652065634614</v>
      </c>
      <c r="BF148" s="3">
        <f>O148/O$118</f>
        <v>3.783169518919212</v>
      </c>
      <c r="BG148" s="3">
        <f>P148/P$118</f>
        <v>3.183586726829255</v>
      </c>
      <c r="BH148" s="3">
        <f>Q148/Q$118</f>
        <v>1.2627553455939293</v>
      </c>
      <c r="BI148" s="3">
        <f>R148/R$118</f>
        <v>1.3520099502487564</v>
      </c>
      <c r="BJ148" s="3">
        <f>S148/S$118</f>
        <v>1.0612476987366186</v>
      </c>
      <c r="BK148" s="3">
        <f>T148/T$118</f>
        <v>1.1340193884369398</v>
      </c>
      <c r="BL148" s="3">
        <f>U148/U$118</f>
        <v>1.844974442646004</v>
      </c>
      <c r="BM148" s="3">
        <f>V148/V$118</f>
        <v>5.7586794384322904</v>
      </c>
      <c r="BN148" s="3">
        <f>W148/W$118</f>
        <v>1.3842531775142881</v>
      </c>
      <c r="BO148" s="3">
        <f>X148/X$118</f>
        <v>1.9823842083942009</v>
      </c>
      <c r="BP148" s="3">
        <f>Y148/Y$118</f>
        <v>10.176964355307732</v>
      </c>
      <c r="BQ148" s="3">
        <f>Z148/Z$118</f>
        <v>4.4427119889583437</v>
      </c>
      <c r="BR148" s="3">
        <f>AA148/AA$118</f>
        <v>2.1409565061244034</v>
      </c>
      <c r="BS148" s="3">
        <f>AB148/AB$118</f>
        <v>2.2170930598817065</v>
      </c>
      <c r="BT148" s="3">
        <f>AC148/AC$118</f>
        <v>1.8313079248027893</v>
      </c>
      <c r="BU148" s="3">
        <f>AD148/AD$118</f>
        <v>3.3511804764302182</v>
      </c>
      <c r="BV148" s="3">
        <f>AE148/AE$118</f>
        <v>3.6698938163647719</v>
      </c>
      <c r="BW148" s="3">
        <f>AF148/AF$118</f>
        <v>3.4326685805912684</v>
      </c>
      <c r="BX148" s="3">
        <f>AG148/AG$118</f>
        <v>2.3257691929617614</v>
      </c>
      <c r="BY148" s="3">
        <f>AH148/AH$118</f>
        <v>1.8037127615594195</v>
      </c>
      <c r="BZ148" s="3">
        <f>AI148/AI$118</f>
        <v>1.1530924806982208</v>
      </c>
      <c r="CA148" s="3">
        <f>AJ148/AJ$118</f>
        <v>2.0928913423472593</v>
      </c>
      <c r="CB148" s="3">
        <f>AK148/AK$118</f>
        <v>1.3475713279471975</v>
      </c>
      <c r="CC148" s="3">
        <f>AVERAGE(AU148:CB148)</f>
        <v>3.1179840763310769</v>
      </c>
      <c r="CD148" s="3">
        <f>STDEV(AU148:CB148)/SQRT(34)</f>
        <v>0.3321443439650531</v>
      </c>
      <c r="CF148" s="14"/>
      <c r="CG148" s="14"/>
      <c r="CH148" s="14"/>
      <c r="CI148" s="14"/>
    </row>
    <row r="149" spans="3:87" x14ac:dyDescent="0.3">
      <c r="C149" s="3">
        <v>217.25</v>
      </c>
      <c r="D149" s="3">
        <v>2724.3389999999999</v>
      </c>
      <c r="E149" s="3">
        <v>930.35500000000002</v>
      </c>
      <c r="F149" s="3">
        <v>773.005</v>
      </c>
      <c r="G149" s="3">
        <v>1465.107</v>
      </c>
      <c r="H149" s="3">
        <v>1838.2170000000001</v>
      </c>
      <c r="I149" s="3">
        <v>1271.991</v>
      </c>
      <c r="J149" s="3">
        <v>864.55499999999995</v>
      </c>
      <c r="K149" s="3">
        <v>2009.2929999999999</v>
      </c>
      <c r="L149" s="3">
        <v>2504.4059999999999</v>
      </c>
      <c r="M149" s="3">
        <v>1305.097</v>
      </c>
      <c r="N149" s="3">
        <v>1016.96</v>
      </c>
      <c r="O149" s="3">
        <v>1948.3</v>
      </c>
      <c r="P149" s="3">
        <v>2391.498</v>
      </c>
      <c r="Q149" s="3">
        <v>352</v>
      </c>
      <c r="R149" s="3">
        <v>536.94200000000001</v>
      </c>
      <c r="S149" s="3">
        <v>429.60300000000001</v>
      </c>
      <c r="T149" s="3">
        <v>423.42</v>
      </c>
      <c r="U149" s="3">
        <v>879.7</v>
      </c>
      <c r="V149" s="3">
        <v>816.33900000000006</v>
      </c>
      <c r="W149" s="3">
        <v>317.714</v>
      </c>
      <c r="X149" s="3">
        <v>333.887</v>
      </c>
      <c r="Y149" s="3">
        <v>1018.3819999999999</v>
      </c>
      <c r="Z149" s="3">
        <v>965.05200000000002</v>
      </c>
      <c r="AA149" s="3">
        <v>414.59699999999998</v>
      </c>
      <c r="AB149" s="3">
        <v>546.10400000000004</v>
      </c>
      <c r="AC149" s="3">
        <v>291.83199999999999</v>
      </c>
      <c r="AD149" s="3">
        <v>640.02099999999996</v>
      </c>
      <c r="AE149" s="3">
        <v>858.44899999999996</v>
      </c>
      <c r="AF149" s="3">
        <v>765.78899999999999</v>
      </c>
      <c r="AG149" s="3">
        <v>1416.17</v>
      </c>
      <c r="AH149" s="3">
        <v>375.21</v>
      </c>
      <c r="AI149" s="3">
        <v>385.69200000000001</v>
      </c>
      <c r="AJ149" s="3">
        <v>1507.3409999999999</v>
      </c>
      <c r="AK149" s="3">
        <v>499.745</v>
      </c>
      <c r="AT149" s="3">
        <v>217.25</v>
      </c>
      <c r="AU149" s="3">
        <f>D149/D$118</f>
        <v>5.0582987366966963</v>
      </c>
      <c r="AV149" s="3">
        <f>E149/E$118</f>
        <v>2.5788608556333541</v>
      </c>
      <c r="AW149" s="3">
        <f>F149/F$118</f>
        <v>2.3210505613422971</v>
      </c>
      <c r="AX149" s="3">
        <f>G149/G$118</f>
        <v>4.9178526833067036</v>
      </c>
      <c r="AY149" s="3">
        <f>H149/H$118</f>
        <v>6.8803013800150472</v>
      </c>
      <c r="AZ149" s="3">
        <f>I149/I$118</f>
        <v>4.1300152279154636</v>
      </c>
      <c r="BA149" s="3">
        <f>J149/J$118</f>
        <v>2.5843175235174374</v>
      </c>
      <c r="BB149" s="3">
        <f>K149/K$118</f>
        <v>4.6270953033425828</v>
      </c>
      <c r="BC149" s="3">
        <f>L149/L$118</f>
        <v>5.3624322310439627</v>
      </c>
      <c r="BD149" s="3">
        <f>M149/M$118</f>
        <v>3.6227636995522539</v>
      </c>
      <c r="BE149" s="3">
        <f>N149/N$118</f>
        <v>2.2255194177094411</v>
      </c>
      <c r="BF149" s="3">
        <f>O149/O$118</f>
        <v>3.7666359917409697</v>
      </c>
      <c r="BG149" s="3">
        <f>P149/P$118</f>
        <v>3.1944651487100573</v>
      </c>
      <c r="BH149" s="3">
        <f>Q149/Q$118</f>
        <v>1.2446826943137095</v>
      </c>
      <c r="BI149" s="3">
        <f>R149/R$118</f>
        <v>1.3356766169154228</v>
      </c>
      <c r="BJ149" s="3">
        <f>S149/S$118</f>
        <v>1.0461689443897877</v>
      </c>
      <c r="BK149" s="3">
        <f>T149/T$118</f>
        <v>1.1227368666673738</v>
      </c>
      <c r="BL149" s="3">
        <f>U149/U$118</f>
        <v>1.9061300814065103</v>
      </c>
      <c r="BM149" s="3">
        <f>V149/V$118</f>
        <v>5.9691357121965494</v>
      </c>
      <c r="BN149" s="3">
        <f>W149/W$118</f>
        <v>1.3550882879808923</v>
      </c>
      <c r="BO149" s="3">
        <f>X149/X$118</f>
        <v>2.0493671818416175</v>
      </c>
      <c r="BP149" s="3">
        <f>Y149/Y$118</f>
        <v>10.176594617821346</v>
      </c>
      <c r="BQ149" s="3">
        <f>Z149/Z$118</f>
        <v>4.5459778507398001</v>
      </c>
      <c r="BR149" s="3">
        <f>AA149/AA$118</f>
        <v>2.2560278169263168</v>
      </c>
      <c r="BS149" s="3">
        <f>AB149/AB$118</f>
        <v>2.389073600951948</v>
      </c>
      <c r="BT149" s="3">
        <f>AC149/AC$118</f>
        <v>1.8299660132686206</v>
      </c>
      <c r="BU149" s="3">
        <f>AD149/AD$118</f>
        <v>3.3918280823551235</v>
      </c>
      <c r="BV149" s="3">
        <f>AE149/AE$118</f>
        <v>3.7760246676812903</v>
      </c>
      <c r="BW149" s="3">
        <f>AF149/AF$118</f>
        <v>3.6764107192579862</v>
      </c>
      <c r="BX149" s="3">
        <f>AG149/AG$118</f>
        <v>2.3201448278121828</v>
      </c>
      <c r="BY149" s="3">
        <f>AH149/AH$118</f>
        <v>1.868882834330343</v>
      </c>
      <c r="BZ149" s="3">
        <f>AI149/AI$118</f>
        <v>1.1559847503956264</v>
      </c>
      <c r="CA149" s="3">
        <f>AJ149/AJ$118</f>
        <v>2.0828401467469027</v>
      </c>
      <c r="CB149" s="3">
        <f>AK149/AK$118</f>
        <v>1.4024111329687075</v>
      </c>
      <c r="CC149" s="3">
        <f>AVERAGE(AU149:CB149)</f>
        <v>3.1814930061027744</v>
      </c>
      <c r="CD149" s="3">
        <f>STDEV(AU149:CB149)/SQRT(34)</f>
        <v>0.33582021948472057</v>
      </c>
      <c r="CF149" s="14"/>
      <c r="CG149" s="14"/>
      <c r="CH149" s="14"/>
      <c r="CI149" s="14"/>
    </row>
    <row r="150" spans="3:87" x14ac:dyDescent="0.3">
      <c r="C150" s="3">
        <v>222.3</v>
      </c>
      <c r="D150" s="3">
        <v>2717.7510000000002</v>
      </c>
      <c r="E150" s="3">
        <v>918.00900000000001</v>
      </c>
      <c r="F150" s="3">
        <v>766.18700000000001</v>
      </c>
      <c r="G150" s="3">
        <v>1483.107</v>
      </c>
      <c r="H150" s="3">
        <v>1835.4459999999999</v>
      </c>
      <c r="I150" s="3">
        <v>1314.6369999999999</v>
      </c>
      <c r="J150" s="3">
        <v>935.78200000000004</v>
      </c>
      <c r="K150" s="3">
        <v>2212.3319999999999</v>
      </c>
      <c r="L150" s="3">
        <v>2543.48</v>
      </c>
      <c r="M150" s="3">
        <v>1384.3320000000001</v>
      </c>
      <c r="N150" s="3">
        <v>1073.548</v>
      </c>
      <c r="O150" s="3">
        <v>1943.6780000000001</v>
      </c>
      <c r="P150" s="3">
        <v>2399.5549999999998</v>
      </c>
      <c r="Q150" s="3">
        <v>364.67200000000003</v>
      </c>
      <c r="R150" s="3">
        <v>533.88800000000003</v>
      </c>
      <c r="S150" s="3">
        <v>405.63</v>
      </c>
      <c r="T150" s="3">
        <v>432.13200000000001</v>
      </c>
      <c r="U150" s="3">
        <v>916.18899999999996</v>
      </c>
      <c r="V150" s="3">
        <v>845.68299999999999</v>
      </c>
      <c r="W150" s="3">
        <v>312.036</v>
      </c>
      <c r="X150" s="3">
        <v>363.01299999999998</v>
      </c>
      <c r="Y150" s="3">
        <v>1021.896</v>
      </c>
      <c r="Z150" s="3">
        <v>981.53899999999999</v>
      </c>
      <c r="AA150" s="3">
        <v>438.49799999999999</v>
      </c>
      <c r="AB150" s="3">
        <v>593.47199999999998</v>
      </c>
      <c r="AC150" s="3">
        <v>294.98</v>
      </c>
      <c r="AD150" s="3">
        <v>649.82600000000002</v>
      </c>
      <c r="AE150" s="3">
        <v>870.75400000000002</v>
      </c>
      <c r="AF150" s="3">
        <v>796.76</v>
      </c>
      <c r="AG150" s="3">
        <v>1418.8130000000001</v>
      </c>
      <c r="AH150" s="3">
        <v>388.44</v>
      </c>
      <c r="AI150" s="3">
        <v>395.41300000000001</v>
      </c>
      <c r="AJ150" s="3">
        <v>1505.7570000000001</v>
      </c>
      <c r="AK150" s="3">
        <v>515.90800000000002</v>
      </c>
      <c r="AT150" s="3">
        <v>222.3</v>
      </c>
      <c r="AU150" s="3">
        <f>D150/D$118</f>
        <v>5.0460667523227407</v>
      </c>
      <c r="AV150" s="3">
        <f>E150/E$118</f>
        <v>2.5446388477722155</v>
      </c>
      <c r="AW150" s="3">
        <f>F150/F$118</f>
        <v>2.300578607438724</v>
      </c>
      <c r="AX150" s="3">
        <f>G150/G$118</f>
        <v>4.9782723989312423</v>
      </c>
      <c r="AY150" s="3">
        <f>H150/H$118</f>
        <v>6.8699297453690704</v>
      </c>
      <c r="AZ150" s="3">
        <f>I150/I$118</f>
        <v>4.2684821112579421</v>
      </c>
      <c r="BA150" s="3">
        <f>J150/J$118</f>
        <v>2.7972284247875439</v>
      </c>
      <c r="BB150" s="3">
        <f>K150/K$118</f>
        <v>5.0946631509861939</v>
      </c>
      <c r="BC150" s="3">
        <f>L150/L$118</f>
        <v>5.4460974502599413</v>
      </c>
      <c r="BD150" s="3">
        <f>M150/M$118</f>
        <v>3.8427087930847832</v>
      </c>
      <c r="BE150" s="3">
        <f>N150/N$118</f>
        <v>2.3493568280395838</v>
      </c>
      <c r="BF150" s="3">
        <f>O150/O$118</f>
        <v>3.7577003085536651</v>
      </c>
      <c r="BG150" s="3">
        <f>P150/P$118</f>
        <v>3.2052273595516119</v>
      </c>
      <c r="BH150" s="3">
        <f>Q150/Q$118</f>
        <v>1.2894912713090032</v>
      </c>
      <c r="BI150" s="3">
        <f>R150/R$118</f>
        <v>1.3280796019900498</v>
      </c>
      <c r="BJ150" s="3">
        <f>S150/S$118</f>
        <v>0.98778991048207199</v>
      </c>
      <c r="BK150" s="3">
        <f>T150/T$118</f>
        <v>1.1458375316865181</v>
      </c>
      <c r="BL150" s="3">
        <f>U150/U$118</f>
        <v>1.9851942857266671</v>
      </c>
      <c r="BM150" s="3">
        <f>V150/V$118</f>
        <v>6.1837013746709566</v>
      </c>
      <c r="BN150" s="3">
        <f>W150/W$118</f>
        <v>1.330870937473343</v>
      </c>
      <c r="BO150" s="3">
        <f>X150/X$118</f>
        <v>2.2281398460613051</v>
      </c>
      <c r="BP150" s="3">
        <f>Y150/Y$118</f>
        <v>10.211709686122852</v>
      </c>
      <c r="BQ150" s="3">
        <f>Z150/Z$118</f>
        <v>4.623641579559747</v>
      </c>
      <c r="BR150" s="3">
        <f>AA150/AA$118</f>
        <v>2.386085007046737</v>
      </c>
      <c r="BS150" s="3">
        <f>AB150/AB$118</f>
        <v>2.596297203653799</v>
      </c>
      <c r="BT150" s="3">
        <f>AC150/AC$118</f>
        <v>1.8497059081731193</v>
      </c>
      <c r="BU150" s="3">
        <f>AD150/AD$118</f>
        <v>3.4437902435146666</v>
      </c>
      <c r="BV150" s="3">
        <f>AE150/AE$118</f>
        <v>3.8301501702281144</v>
      </c>
      <c r="BW150" s="3">
        <f>AF150/AF$118</f>
        <v>3.8250967364064943</v>
      </c>
      <c r="BX150" s="3">
        <f>AG150/AG$118</f>
        <v>2.3244749172646548</v>
      </c>
      <c r="BY150" s="3">
        <f>AH150/AH$118</f>
        <v>1.9347801182465245</v>
      </c>
      <c r="BZ150" s="3">
        <f>AI150/AI$118</f>
        <v>1.1851202464873158</v>
      </c>
      <c r="CA150" s="3">
        <f>AJ150/AJ$118</f>
        <v>2.0806513793794346</v>
      </c>
      <c r="CB150" s="3">
        <f>AK150/AK$118</f>
        <v>1.4477686075650982</v>
      </c>
      <c r="CC150" s="3">
        <f>AVERAGE(AU150:CB150)</f>
        <v>3.2564508041589333</v>
      </c>
      <c r="CD150" s="3">
        <f>STDEV(AU150:CB150)/SQRT(34)</f>
        <v>0.3394417304534339</v>
      </c>
      <c r="CF150" s="14"/>
      <c r="CG150" s="14"/>
      <c r="CH150" s="14"/>
      <c r="CI150" s="14"/>
    </row>
    <row r="151" spans="3:87" x14ac:dyDescent="0.3">
      <c r="C151" s="3">
        <v>227.35</v>
      </c>
      <c r="D151" s="3">
        <v>2717.7510000000002</v>
      </c>
      <c r="E151" s="3">
        <v>916.47199999999998</v>
      </c>
      <c r="F151" s="3">
        <v>755.37900000000002</v>
      </c>
      <c r="G151" s="3">
        <v>1492.6010000000001</v>
      </c>
      <c r="H151" s="3">
        <v>1845.655</v>
      </c>
      <c r="I151" s="3">
        <v>1359.924</v>
      </c>
      <c r="J151" s="3">
        <v>1003.651</v>
      </c>
      <c r="K151" s="3">
        <v>2370.7550000000001</v>
      </c>
      <c r="L151" s="3">
        <v>2632.8980000000001</v>
      </c>
      <c r="M151" s="3">
        <v>1420.5989999999999</v>
      </c>
      <c r="N151" s="3">
        <v>1122.56</v>
      </c>
      <c r="O151" s="3">
        <v>1937.9960000000001</v>
      </c>
      <c r="P151" s="3">
        <v>2400.4499999999998</v>
      </c>
      <c r="Q151" s="3">
        <v>457.08199999999999</v>
      </c>
      <c r="R151" s="3">
        <v>553.74400000000003</v>
      </c>
      <c r="S151" s="3">
        <v>407.52100000000002</v>
      </c>
      <c r="T151" s="3">
        <v>471.56400000000002</v>
      </c>
      <c r="U151" s="3">
        <v>949.82399999999996</v>
      </c>
      <c r="V151" s="3">
        <v>874.64499999999998</v>
      </c>
      <c r="W151" s="3">
        <v>304.11</v>
      </c>
      <c r="X151" s="3">
        <v>377.70600000000002</v>
      </c>
      <c r="Y151" s="3">
        <v>1026.9000000000001</v>
      </c>
      <c r="Z151" s="3">
        <v>986.56500000000005</v>
      </c>
      <c r="AA151" s="3">
        <v>462.137</v>
      </c>
      <c r="AB151" s="3">
        <v>623.23400000000004</v>
      </c>
      <c r="AC151" s="3">
        <v>297.90100000000001</v>
      </c>
      <c r="AD151" s="3">
        <v>654.947</v>
      </c>
      <c r="AE151" s="3">
        <v>875.16600000000005</v>
      </c>
      <c r="AF151" s="3">
        <v>826.55</v>
      </c>
      <c r="AG151" s="3">
        <v>1413.74</v>
      </c>
      <c r="AH151" s="3">
        <v>407.00299999999999</v>
      </c>
      <c r="AI151" s="3">
        <v>408.57799999999997</v>
      </c>
      <c r="AJ151" s="3">
        <v>1494.9069999999999</v>
      </c>
      <c r="AK151" s="3">
        <v>528.875</v>
      </c>
      <c r="AT151" s="3">
        <v>227.35</v>
      </c>
      <c r="AU151" s="3">
        <f>D151/D$118</f>
        <v>5.0460667523227407</v>
      </c>
      <c r="AV151" s="3">
        <f>E151/E$118</f>
        <v>2.5403784212306175</v>
      </c>
      <c r="AW151" s="3">
        <f>F151/F$118</f>
        <v>2.2681261466305953</v>
      </c>
      <c r="AX151" s="3">
        <f>G151/G$118</f>
        <v>5.010140442272319</v>
      </c>
      <c r="AY151" s="3">
        <f>H151/H$118</f>
        <v>6.9081412279027292</v>
      </c>
      <c r="AZ151" s="3">
        <f>I151/I$118</f>
        <v>4.415524031858487</v>
      </c>
      <c r="BA151" s="3">
        <f>J151/J$118</f>
        <v>3.0001016323956251</v>
      </c>
      <c r="BB151" s="3">
        <f>K151/K$118</f>
        <v>5.4594871558682314</v>
      </c>
      <c r="BC151" s="3">
        <f>L151/L$118</f>
        <v>5.6375592041590652</v>
      </c>
      <c r="BD151" s="3">
        <f>M151/M$118</f>
        <v>3.9433808282604526</v>
      </c>
      <c r="BE151" s="3">
        <f>N151/N$118</f>
        <v>2.4566148890260289</v>
      </c>
      <c r="BF151" s="3">
        <f>O151/O$118</f>
        <v>3.7467153341118067</v>
      </c>
      <c r="BG151" s="3">
        <f>P151/P$118</f>
        <v>3.2064228639208801</v>
      </c>
      <c r="BH151" s="3">
        <f>Q151/Q$118</f>
        <v>1.6162558388701675</v>
      </c>
      <c r="BI151" s="3">
        <f>R151/R$118</f>
        <v>1.3774726368159205</v>
      </c>
      <c r="BJ151" s="3">
        <f>S151/S$118</f>
        <v>0.99239487244425828</v>
      </c>
      <c r="BK151" s="3">
        <f>T151/T$118</f>
        <v>1.2503950871312963</v>
      </c>
      <c r="BL151" s="3">
        <f>U151/U$118</f>
        <v>2.058074455430098</v>
      </c>
      <c r="BM151" s="3">
        <f>V151/V$118</f>
        <v>6.3954738227551919</v>
      </c>
      <c r="BN151" s="3">
        <f>W151/W$118</f>
        <v>1.297065597543291</v>
      </c>
      <c r="BO151" s="3">
        <f>X151/X$118</f>
        <v>2.3183241060139208</v>
      </c>
      <c r="BP151" s="3">
        <f>Y151/Y$118</f>
        <v>10.26171418293012</v>
      </c>
      <c r="BQ151" s="3">
        <f>Z151/Z$118</f>
        <v>4.6473170754685871</v>
      </c>
      <c r="BR151" s="3">
        <f>AA151/AA$118</f>
        <v>2.5147165252784687</v>
      </c>
      <c r="BS151" s="3">
        <f>AB151/AB$118</f>
        <v>2.7264987925664088</v>
      </c>
      <c r="BT151" s="3">
        <f>AC151/AC$118</f>
        <v>1.8680223735530559</v>
      </c>
      <c r="BU151" s="3">
        <f>AD151/AD$118</f>
        <v>3.4709292774053369</v>
      </c>
      <c r="BV151" s="3">
        <f>AE151/AE$118</f>
        <v>3.8495570550096332</v>
      </c>
      <c r="BW151" s="3">
        <f>AF151/AF$118</f>
        <v>3.9681129919634368</v>
      </c>
      <c r="BX151" s="3">
        <f>AG151/AG$118</f>
        <v>2.3161637013008289</v>
      </c>
      <c r="BY151" s="3">
        <f>AH151/AH$118</f>
        <v>2.0272405325576415</v>
      </c>
      <c r="BZ151" s="3">
        <f>AI151/AI$118</f>
        <v>1.2245779983695391</v>
      </c>
      <c r="CA151" s="3">
        <f>AJ151/AJ$118</f>
        <v>2.0656588756313083</v>
      </c>
      <c r="CB151" s="3">
        <f>AK151/AK$118</f>
        <v>1.4841572961186709</v>
      </c>
      <c r="CC151" s="3">
        <f>AVERAGE(AU151:CB151)</f>
        <v>3.3343759419151988</v>
      </c>
      <c r="CD151" s="3">
        <f>STDEV(AU151:CB151)/SQRT(34)</f>
        <v>0.34210792375769922</v>
      </c>
      <c r="CF151" s="14"/>
      <c r="CG151" s="14"/>
      <c r="CH151" s="14"/>
      <c r="CI151" s="14"/>
    </row>
    <row r="152" spans="3:87" x14ac:dyDescent="0.3">
      <c r="C152" s="3">
        <v>232.4</v>
      </c>
      <c r="D152" s="3">
        <v>2714.607</v>
      </c>
      <c r="E152" s="3">
        <v>903.11400000000003</v>
      </c>
      <c r="F152" s="3">
        <v>742.49699999999996</v>
      </c>
      <c r="G152" s="3">
        <v>1533.06</v>
      </c>
      <c r="H152" s="3">
        <v>1845.876</v>
      </c>
      <c r="I152" s="3">
        <v>1385.164</v>
      </c>
      <c r="J152" s="3">
        <v>1065.875</v>
      </c>
      <c r="K152" s="3">
        <v>2433.489</v>
      </c>
      <c r="L152" s="3">
        <v>2654.1610000000001</v>
      </c>
      <c r="M152" s="3">
        <v>1473.7329999999999</v>
      </c>
      <c r="N152" s="3">
        <v>1181.163</v>
      </c>
      <c r="O152" s="3">
        <v>1932.8430000000001</v>
      </c>
      <c r="P152" s="3">
        <v>2393.694</v>
      </c>
      <c r="Q152" s="3">
        <v>2906.8850000000002</v>
      </c>
      <c r="R152" s="3">
        <v>616.25199999999995</v>
      </c>
      <c r="S152" s="3">
        <v>432.904</v>
      </c>
      <c r="T152" s="3">
        <v>1841.5640000000001</v>
      </c>
      <c r="U152" s="3">
        <v>968.68200000000002</v>
      </c>
      <c r="V152" s="3">
        <v>895.74900000000002</v>
      </c>
      <c r="W152" s="3">
        <v>302.41399999999999</v>
      </c>
      <c r="X152" s="3">
        <v>396.08699999999999</v>
      </c>
      <c r="Y152" s="3">
        <v>1029.672</v>
      </c>
      <c r="Z152" s="3">
        <v>994.43</v>
      </c>
      <c r="AA152" s="3">
        <v>482.69200000000001</v>
      </c>
      <c r="AB152" s="3">
        <v>647.60199999999998</v>
      </c>
      <c r="AC152" s="3">
        <v>299.31599999999997</v>
      </c>
      <c r="AD152" s="3">
        <v>665.16300000000001</v>
      </c>
      <c r="AE152" s="3">
        <v>891.37400000000002</v>
      </c>
      <c r="AF152" s="3">
        <v>856.49099999999999</v>
      </c>
      <c r="AG152" s="3">
        <v>1419.7570000000001</v>
      </c>
      <c r="AH152" s="3">
        <v>429.04899999999998</v>
      </c>
      <c r="AI152" s="3">
        <v>434.08600000000001</v>
      </c>
      <c r="AJ152" s="3">
        <v>1500.4069999999999</v>
      </c>
      <c r="AK152" s="3">
        <v>555.99300000000005</v>
      </c>
      <c r="AT152" s="3">
        <v>232.4</v>
      </c>
      <c r="AU152" s="3">
        <f>D152/D$118</f>
        <v>5.0402292661552064</v>
      </c>
      <c r="AV152" s="3">
        <f>E152/E$118</f>
        <v>2.5033512398755966</v>
      </c>
      <c r="AW152" s="3">
        <f>F152/F$118</f>
        <v>2.2294462243387452</v>
      </c>
      <c r="AX152" s="3">
        <f>G152/G$118</f>
        <v>5.1459471797419409</v>
      </c>
      <c r="AY152" s="3">
        <f>H152/H$118</f>
        <v>6.9089684134879912</v>
      </c>
      <c r="AZ152" s="3">
        <f>I152/I$118</f>
        <v>4.4974755427988837</v>
      </c>
      <c r="BA152" s="3">
        <f>J152/J$118</f>
        <v>3.1861008731418461</v>
      </c>
      <c r="BB152" s="3">
        <f>K152/K$118</f>
        <v>5.6039539891075316</v>
      </c>
      <c r="BC152" s="3">
        <f>L152/L$118</f>
        <v>5.6830875236602516</v>
      </c>
      <c r="BD152" s="3">
        <f>M152/M$118</f>
        <v>4.0908732571082771</v>
      </c>
      <c r="BE152" s="3">
        <f>N152/N$118</f>
        <v>2.5848619335863128</v>
      </c>
      <c r="BF152" s="3">
        <f>O152/O$118</f>
        <v>3.7367530720035886</v>
      </c>
      <c r="BG152" s="3">
        <f>P152/P$118</f>
        <v>3.1973984756317471</v>
      </c>
      <c r="BH152" s="3">
        <f>Q152/Q$118</f>
        <v>10.278833675738943</v>
      </c>
      <c r="BI152" s="3">
        <f>R152/R$118</f>
        <v>1.5329651741293531</v>
      </c>
      <c r="BJ152" s="3">
        <f>S152/S$118</f>
        <v>1.0542075374290139</v>
      </c>
      <c r="BK152" s="3">
        <f>T152/T$118</f>
        <v>4.8830754218682051</v>
      </c>
      <c r="BL152" s="3">
        <f>U152/U$118</f>
        <v>2.0989358866852577</v>
      </c>
      <c r="BM152" s="3">
        <f>V152/V$118</f>
        <v>6.5497879496928935</v>
      </c>
      <c r="BN152" s="3">
        <f>W152/W$118</f>
        <v>1.2898319542779151</v>
      </c>
      <c r="BO152" s="3">
        <f>X152/X$118</f>
        <v>2.4311449650753123</v>
      </c>
      <c r="BP152" s="3">
        <f>Y152/Y$118</f>
        <v>10.289414515693858</v>
      </c>
      <c r="BQ152" s="3">
        <f>Z152/Z$118</f>
        <v>4.6843659762491336</v>
      </c>
      <c r="BR152" s="3">
        <f>AA152/AA$118</f>
        <v>2.6265664705914364</v>
      </c>
      <c r="BS152" s="3">
        <f>AB152/AB$118</f>
        <v>2.8331029293388861</v>
      </c>
      <c r="BT152" s="3">
        <f>AC152/AC$118</f>
        <v>1.8768952932766469</v>
      </c>
      <c r="BU152" s="3">
        <f>AD152/AD$118</f>
        <v>3.5250695566920163</v>
      </c>
      <c r="BV152" s="3">
        <f>AE152/AE$118</f>
        <v>3.9208505247600529</v>
      </c>
      <c r="BW152" s="3">
        <f>AF152/AF$118</f>
        <v>4.1118541704673115</v>
      </c>
      <c r="BX152" s="3">
        <f>AG152/AG$118</f>
        <v>2.3260214948065139</v>
      </c>
      <c r="BY152" s="3">
        <f>AH152/AH$118</f>
        <v>2.1370494154915898</v>
      </c>
      <c r="BZ152" s="3">
        <f>AI152/AI$118</f>
        <v>1.3010298278425165</v>
      </c>
      <c r="CA152" s="3">
        <f>AJ152/AJ$118</f>
        <v>2.0732587623239067</v>
      </c>
      <c r="CB152" s="3">
        <f>AK152/AK$118</f>
        <v>1.5602572773167729</v>
      </c>
      <c r="CC152" s="3">
        <f>AVERAGE(AU152:CB152)</f>
        <v>3.7586166403054548</v>
      </c>
      <c r="CD152" s="3">
        <f>STDEV(AU152:CB152)/SQRT(34)</f>
        <v>0.38859296003217475</v>
      </c>
      <c r="CF152" s="14"/>
      <c r="CG152" s="14"/>
      <c r="CH152" s="14"/>
      <c r="CI152" s="14"/>
    </row>
    <row r="153" spans="3:87" x14ac:dyDescent="0.3">
      <c r="C153" s="3">
        <v>237.45</v>
      </c>
      <c r="D153" s="3">
        <v>2721.5210000000002</v>
      </c>
      <c r="E153" s="3">
        <v>912.40700000000004</v>
      </c>
      <c r="F153" s="3">
        <v>753.38199999999995</v>
      </c>
      <c r="G153" s="3">
        <v>1572.537</v>
      </c>
      <c r="H153" s="3">
        <v>1867.585</v>
      </c>
      <c r="I153" s="3">
        <v>1405.8230000000001</v>
      </c>
      <c r="J153" s="3">
        <v>1096.7349999999999</v>
      </c>
      <c r="K153" s="3">
        <v>2463.6790000000001</v>
      </c>
      <c r="L153" s="3">
        <v>2612.0709999999999</v>
      </c>
      <c r="M153" s="3">
        <v>1532.1659999999999</v>
      </c>
      <c r="N153" s="3">
        <v>1226.434</v>
      </c>
      <c r="O153" s="3">
        <v>1934.739</v>
      </c>
      <c r="P153" s="3">
        <v>2386.0039999999999</v>
      </c>
      <c r="Q153" s="3">
        <v>3207.6759999999999</v>
      </c>
      <c r="R153" s="3">
        <v>2165.558</v>
      </c>
      <c r="S153" s="3">
        <v>526.93200000000002</v>
      </c>
      <c r="T153" s="3">
        <v>2225.5059999999999</v>
      </c>
      <c r="U153" s="3">
        <v>983.51499999999999</v>
      </c>
      <c r="V153" s="3">
        <v>910.65599999999995</v>
      </c>
      <c r="W153" s="3">
        <v>298.24599999999998</v>
      </c>
      <c r="X153" s="3">
        <v>408.476</v>
      </c>
      <c r="Y153" s="3">
        <v>1042.722</v>
      </c>
      <c r="Z153" s="3">
        <v>1004.383</v>
      </c>
      <c r="AA153" s="3">
        <v>498.14699999999999</v>
      </c>
      <c r="AB153" s="3">
        <v>678.476</v>
      </c>
      <c r="AC153" s="3">
        <v>294.68400000000003</v>
      </c>
      <c r="AD153" s="3">
        <v>668.62099999999998</v>
      </c>
      <c r="AE153" s="3">
        <v>906.46500000000003</v>
      </c>
      <c r="AF153" s="3">
        <v>893.702</v>
      </c>
      <c r="AG153" s="3">
        <v>1418.86</v>
      </c>
      <c r="AH153" s="3">
        <v>446.22300000000001</v>
      </c>
      <c r="AI153" s="3">
        <v>472.721</v>
      </c>
      <c r="AJ153" s="3">
        <v>1511.35</v>
      </c>
      <c r="AK153" s="3">
        <v>585.77099999999996</v>
      </c>
      <c r="AT153" s="3">
        <v>237.45</v>
      </c>
      <c r="AU153" s="3">
        <f>D153/D$118</f>
        <v>5.0530665369447529</v>
      </c>
      <c r="AV153" s="3">
        <f>E153/E$118</f>
        <v>2.5291106047754477</v>
      </c>
      <c r="AW153" s="3">
        <f>F153/F$118</f>
        <v>2.2621298879116982</v>
      </c>
      <c r="AX153" s="3">
        <f>G153/G$118</f>
        <v>5.2784576860591574</v>
      </c>
      <c r="AY153" s="3">
        <f>H153/H$118</f>
        <v>6.990223489824869</v>
      </c>
      <c r="AZ153" s="3">
        <f>I153/I$118</f>
        <v>4.5645530493170163</v>
      </c>
      <c r="BA153" s="3">
        <f>J153/J$118</f>
        <v>3.2783472181120885</v>
      </c>
      <c r="BB153" s="3">
        <f>K153/K$118</f>
        <v>5.6734769542539354</v>
      </c>
      <c r="BC153" s="3">
        <f>L153/L$118</f>
        <v>5.5929644475277707</v>
      </c>
      <c r="BD153" s="3">
        <f>M153/M$118</f>
        <v>4.2530749564884287</v>
      </c>
      <c r="BE153" s="3">
        <f>N153/N$118</f>
        <v>2.6839331748928776</v>
      </c>
      <c r="BF153" s="3">
        <f>O153/O$118</f>
        <v>3.7404185967381474</v>
      </c>
      <c r="BG153" s="3">
        <f>P153/P$118</f>
        <v>3.1871264883695454</v>
      </c>
      <c r="BH153" s="3">
        <f>Q153/Q$118</f>
        <v>11.342439790242677</v>
      </c>
      <c r="BI153" s="3">
        <f>R153/R$118</f>
        <v>5.3869601990049754</v>
      </c>
      <c r="BJ153" s="3">
        <f>S153/S$118</f>
        <v>1.2831844614800167</v>
      </c>
      <c r="BK153" s="3">
        <f>T153/T$118</f>
        <v>5.901132759882481</v>
      </c>
      <c r="BL153" s="3">
        <f>U153/U$118</f>
        <v>2.1310759656866249</v>
      </c>
      <c r="BM153" s="3">
        <f>V153/V$118</f>
        <v>6.6587891196256219</v>
      </c>
      <c r="BN153" s="3">
        <f>W153/W$118</f>
        <v>1.2720549347436663</v>
      </c>
      <c r="BO153" s="3">
        <f>X153/X$118</f>
        <v>2.5071874884914256</v>
      </c>
      <c r="BP153" s="3">
        <f>Y153/Y$118</f>
        <v>10.419821926432233</v>
      </c>
      <c r="BQ153" s="3">
        <f>Z153/Z$118</f>
        <v>4.7312506182667802</v>
      </c>
      <c r="BR153" s="3">
        <f>AA153/AA$118</f>
        <v>2.710664787536798</v>
      </c>
      <c r="BS153" s="3">
        <f>AB153/AB$118</f>
        <v>2.9681692506912118</v>
      </c>
      <c r="BT153" s="3">
        <f>AC153/AC$118</f>
        <v>1.8478498062380078</v>
      </c>
      <c r="BU153" s="3">
        <f>AD153/AD$118</f>
        <v>3.5433954264818888</v>
      </c>
      <c r="BV153" s="3">
        <f>AE153/AE$118</f>
        <v>3.9872306920850522</v>
      </c>
      <c r="BW153" s="3">
        <f>AF153/AF$118</f>
        <v>4.2904972683367095</v>
      </c>
      <c r="BX153" s="3">
        <f>AG153/AG$118</f>
        <v>2.324551918477014</v>
      </c>
      <c r="BY153" s="3">
        <f>AH153/AH$118</f>
        <v>2.2225913621262459</v>
      </c>
      <c r="BZ153" s="3">
        <f>AI153/AI$118</f>
        <v>1.4168255167122237</v>
      </c>
      <c r="CA153" s="3">
        <f>AJ153/AJ$118</f>
        <v>2.0883797732470168</v>
      </c>
      <c r="CB153" s="3">
        <f>AK153/AK$118</f>
        <v>1.6438218927057053</v>
      </c>
      <c r="CC153" s="3">
        <f>AVERAGE(AU153:CB153)</f>
        <v>3.9930811191091227</v>
      </c>
      <c r="CD153" s="3">
        <f>STDEV(AU153:CB153)/SQRT(34)</f>
        <v>0.40482500796094345</v>
      </c>
      <c r="CF153" s="14"/>
      <c r="CG153" s="14"/>
      <c r="CH153" s="14"/>
      <c r="CI153" s="14"/>
    </row>
    <row r="154" spans="3:87" x14ac:dyDescent="0.3">
      <c r="C154" s="3">
        <v>242.5</v>
      </c>
      <c r="D154" s="3">
        <v>2701.3739999999998</v>
      </c>
      <c r="E154" s="3">
        <v>902.14499999999998</v>
      </c>
      <c r="F154" s="3">
        <v>755.11</v>
      </c>
      <c r="G154" s="3">
        <v>1592.567</v>
      </c>
      <c r="H154" s="3">
        <v>1853.9960000000001</v>
      </c>
      <c r="I154" s="3">
        <v>1406.5540000000001</v>
      </c>
      <c r="J154" s="3">
        <v>1150.5509999999999</v>
      </c>
      <c r="K154" s="3">
        <v>2438.7280000000001</v>
      </c>
      <c r="L154" s="3">
        <v>2638.39</v>
      </c>
      <c r="M154" s="3">
        <v>1574.069</v>
      </c>
      <c r="N154" s="3">
        <v>1308.932</v>
      </c>
      <c r="O154" s="3">
        <v>1925.374</v>
      </c>
      <c r="P154" s="3">
        <v>2367.0259999999998</v>
      </c>
      <c r="Q154" s="3">
        <v>3247.4920000000002</v>
      </c>
      <c r="R154" s="3">
        <v>3114.5949999999998</v>
      </c>
      <c r="S154" s="3">
        <v>577.23299999999995</v>
      </c>
      <c r="T154" s="3">
        <v>2239.5509999999999</v>
      </c>
      <c r="U154" s="3">
        <v>1003.296</v>
      </c>
      <c r="V154" s="3">
        <v>929.41499999999996</v>
      </c>
      <c r="W154" s="3">
        <v>292.61500000000001</v>
      </c>
      <c r="X154" s="3">
        <v>422.99599999999998</v>
      </c>
      <c r="Y154" s="3">
        <v>1038.992</v>
      </c>
      <c r="Z154" s="3">
        <v>1007.896</v>
      </c>
      <c r="AA154" s="3">
        <v>511.21800000000002</v>
      </c>
      <c r="AB154" s="3">
        <v>699.952</v>
      </c>
      <c r="AC154" s="3">
        <v>305.85500000000002</v>
      </c>
      <c r="AD154" s="3">
        <v>678.447</v>
      </c>
      <c r="AE154" s="3">
        <v>913.22500000000002</v>
      </c>
      <c r="AF154" s="3">
        <v>909.73099999999999</v>
      </c>
      <c r="AG154" s="3">
        <v>1419.508</v>
      </c>
      <c r="AH154" s="3">
        <v>466.27499999999998</v>
      </c>
      <c r="AI154" s="3">
        <v>508.625</v>
      </c>
      <c r="AJ154" s="3">
        <v>1510.19</v>
      </c>
      <c r="AK154" s="3">
        <v>653.38699999999994</v>
      </c>
      <c r="AT154" s="3">
        <v>242.5</v>
      </c>
      <c r="AU154" s="3">
        <f>D154/D$118</f>
        <v>5.0156594651199065</v>
      </c>
      <c r="AV154" s="3">
        <f>E154/E$118</f>
        <v>2.5006652585360984</v>
      </c>
      <c r="AW154" s="3">
        <f>F154/F$118</f>
        <v>2.2673184382703631</v>
      </c>
      <c r="AX154" s="3">
        <f>G154/G$118</f>
        <v>5.3456914029457971</v>
      </c>
      <c r="AY154" s="3">
        <f>H154/H$118</f>
        <v>6.9393609336342648</v>
      </c>
      <c r="AZ154" s="3">
        <f>I154/I$118</f>
        <v>4.5669265261196088</v>
      </c>
      <c r="BA154" s="3">
        <f>J154/J$118</f>
        <v>3.4392133652578623</v>
      </c>
      <c r="BB154" s="3">
        <f>K154/K$118</f>
        <v>5.6160186070075646</v>
      </c>
      <c r="BC154" s="3">
        <f>L154/L$118</f>
        <v>5.649318670400918</v>
      </c>
      <c r="BD154" s="3">
        <f>M154/M$118</f>
        <v>4.3693917262782129</v>
      </c>
      <c r="BE154" s="3">
        <f>N154/N$118</f>
        <v>2.8644721350507929</v>
      </c>
      <c r="BF154" s="3">
        <f>O154/O$118</f>
        <v>3.7223133018335361</v>
      </c>
      <c r="BG154" s="3">
        <f>P154/P$118</f>
        <v>3.1617764527047783</v>
      </c>
      <c r="BH154" s="3">
        <f>Q154/Q$118</f>
        <v>11.48323037591539</v>
      </c>
      <c r="BI154" s="3">
        <f>R154/R$118</f>
        <v>7.7477487562189049</v>
      </c>
      <c r="BJ154" s="3">
        <f>S154/S$118</f>
        <v>1.4056774237539083</v>
      </c>
      <c r="BK154" s="3">
        <f>T154/T$118</f>
        <v>5.9383743622922474</v>
      </c>
      <c r="BL154" s="3">
        <f>U154/U$118</f>
        <v>2.1739373492722818</v>
      </c>
      <c r="BM154" s="3">
        <f>V154/V$118</f>
        <v>6.79595642000585</v>
      </c>
      <c r="BN154" s="3">
        <f>W154/W$118</f>
        <v>1.2480380448690609</v>
      </c>
      <c r="BO154" s="3">
        <f>X154/X$118</f>
        <v>2.5963098906225066</v>
      </c>
      <c r="BP154" s="3">
        <f>Y154/Y$118</f>
        <v>10.382548390642643</v>
      </c>
      <c r="BQ154" s="3">
        <f>Z154/Z$118</f>
        <v>4.7477989702619565</v>
      </c>
      <c r="BR154" s="3">
        <f>AA154/AA$118</f>
        <v>2.7817905785942441</v>
      </c>
      <c r="BS154" s="3">
        <f>AB154/AB$118</f>
        <v>3.0621215833129178</v>
      </c>
      <c r="BT154" s="3">
        <f>AC154/AC$118</f>
        <v>1.9178988424445367</v>
      </c>
      <c r="BU154" s="3">
        <f>AD154/AD$118</f>
        <v>3.5954688783486581</v>
      </c>
      <c r="BV154" s="3">
        <f>AE154/AE$118</f>
        <v>4.016965628876318</v>
      </c>
      <c r="BW154" s="3">
        <f>AF154/AF$118</f>
        <v>4.3674495194384964</v>
      </c>
      <c r="BX154" s="3">
        <f>AG154/AG$118</f>
        <v>2.3256135522133752</v>
      </c>
      <c r="BY154" s="3">
        <f>AH154/AH$118</f>
        <v>2.3224683339393426</v>
      </c>
      <c r="BZ154" s="3">
        <f>AI154/AI$118</f>
        <v>1.524435932479739</v>
      </c>
      <c r="CA154" s="3">
        <f>AJ154/AJ$118</f>
        <v>2.0867768880536688</v>
      </c>
      <c r="CB154" s="3">
        <f>AK154/AK$118</f>
        <v>1.8335695263324792</v>
      </c>
      <c r="CC154" s="3">
        <f>AVERAGE(AU154:CB154)</f>
        <v>4.1121266332661248</v>
      </c>
      <c r="CD154" s="3">
        <f>STDEV(AU154:CB154)/SQRT(34)</f>
        <v>0.41592602037460918</v>
      </c>
      <c r="CF154" s="14"/>
      <c r="CG154" s="14"/>
      <c r="CH154" s="14"/>
      <c r="CI154" s="14"/>
    </row>
    <row r="155" spans="3:87" x14ac:dyDescent="0.3">
      <c r="C155" s="3">
        <v>247.55</v>
      </c>
      <c r="D155" s="3">
        <v>2672.047</v>
      </c>
      <c r="E155" s="3">
        <v>890.61900000000003</v>
      </c>
      <c r="F155" s="3">
        <v>768.28800000000001</v>
      </c>
      <c r="G155" s="3">
        <v>1607.614</v>
      </c>
      <c r="H155" s="3">
        <v>1865.2049999999999</v>
      </c>
      <c r="I155" s="3">
        <v>1415.5920000000001</v>
      </c>
      <c r="J155" s="3">
        <v>1210.654</v>
      </c>
      <c r="K155" s="3">
        <v>2447.326</v>
      </c>
      <c r="L155" s="3">
        <v>2631.232</v>
      </c>
      <c r="M155" s="3">
        <v>1621.76</v>
      </c>
      <c r="N155" s="3">
        <v>1339.258</v>
      </c>
      <c r="O155" s="3">
        <v>1919.761</v>
      </c>
      <c r="P155" s="3">
        <v>2353.3229999999999</v>
      </c>
      <c r="Q155" s="3">
        <v>3258.0250000000001</v>
      </c>
      <c r="R155" s="3">
        <v>3173.5450000000001</v>
      </c>
      <c r="S155" s="3">
        <v>536.71199999999999</v>
      </c>
      <c r="T155" s="3">
        <v>2239.877</v>
      </c>
      <c r="U155" s="3">
        <v>1003.828</v>
      </c>
      <c r="V155" s="3">
        <v>946.15300000000002</v>
      </c>
      <c r="W155" s="3">
        <v>289.56799999999998</v>
      </c>
      <c r="X155" s="3">
        <v>447.43299999999999</v>
      </c>
      <c r="Y155" s="3">
        <v>1041.3240000000001</v>
      </c>
      <c r="Z155" s="3">
        <v>1009.848</v>
      </c>
      <c r="AA155" s="3">
        <v>511.96199999999999</v>
      </c>
      <c r="AB155" s="3">
        <v>727.98699999999997</v>
      </c>
      <c r="AC155" s="3">
        <v>311.44099999999997</v>
      </c>
      <c r="AD155" s="3">
        <v>681.30899999999997</v>
      </c>
      <c r="AE155" s="3">
        <v>914.50800000000004</v>
      </c>
      <c r="AF155" s="3">
        <v>932.84799999999996</v>
      </c>
      <c r="AG155" s="3">
        <v>1419.162</v>
      </c>
      <c r="AH155" s="3">
        <v>490.803</v>
      </c>
      <c r="AI155" s="3">
        <v>543.178</v>
      </c>
      <c r="AJ155" s="3">
        <v>1504.8579999999999</v>
      </c>
      <c r="AK155" s="3">
        <v>748.53899999999999</v>
      </c>
      <c r="AT155" s="3">
        <v>247.55</v>
      </c>
      <c r="AU155" s="3">
        <f>D155/D$118</f>
        <v>4.9612078249051228</v>
      </c>
      <c r="AV155" s="3">
        <f>E155/E$118</f>
        <v>2.4687162173399639</v>
      </c>
      <c r="AW155" s="3">
        <f>F155/F$118</f>
        <v>2.3068871400217992</v>
      </c>
      <c r="AX155" s="3">
        <f>G155/G$118</f>
        <v>5.3961989285570429</v>
      </c>
      <c r="AY155" s="3">
        <f>H155/H$118</f>
        <v>6.9813153373682022</v>
      </c>
      <c r="AZ155" s="3">
        <f>I155/I$118</f>
        <v>4.5962719205680758</v>
      </c>
      <c r="BA155" s="3">
        <f>J155/J$118</f>
        <v>3.618872538029946</v>
      </c>
      <c r="BB155" s="3">
        <f>K155/K$118</f>
        <v>5.635818489562344</v>
      </c>
      <c r="BC155" s="3">
        <f>L155/L$118</f>
        <v>5.6339919662204405</v>
      </c>
      <c r="BD155" s="3">
        <f>M155/M$118</f>
        <v>4.5017751610691494</v>
      </c>
      <c r="BE155" s="3">
        <f>N155/N$118</f>
        <v>2.930837677315441</v>
      </c>
      <c r="BF155" s="3">
        <f>O155/O$118</f>
        <v>3.7114617246525876</v>
      </c>
      <c r="BG155" s="3">
        <f>P155/P$118</f>
        <v>3.1434725461437969</v>
      </c>
      <c r="BH155" s="3">
        <f>Q155/Q$118</f>
        <v>11.520475383924499</v>
      </c>
      <c r="BI155" s="3">
        <f>R155/R$118</f>
        <v>7.8943905472636819</v>
      </c>
      <c r="BJ155" s="3">
        <f>S155/S$118</f>
        <v>1.3070007110782089</v>
      </c>
      <c r="BK155" s="3">
        <f>T155/T$118</f>
        <v>5.9392387811164262</v>
      </c>
      <c r="BL155" s="3">
        <f>U155/U$118</f>
        <v>2.1750900845266958</v>
      </c>
      <c r="BM155" s="3">
        <f>V155/V$118</f>
        <v>6.9183460076045638</v>
      </c>
      <c r="BN155" s="3">
        <f>W155/W$118</f>
        <v>1.2350422246865136</v>
      </c>
      <c r="BO155" s="3">
        <f>X155/X$118</f>
        <v>2.7463019113440787</v>
      </c>
      <c r="BP155" s="3">
        <f>Y155/Y$118</f>
        <v>10.405851845189916</v>
      </c>
      <c r="BQ155" s="3">
        <f>Z155/Z$118</f>
        <v>4.7569940693495125</v>
      </c>
      <c r="BR155" s="3">
        <f>AA155/AA$118</f>
        <v>2.7858390514384594</v>
      </c>
      <c r="BS155" s="3">
        <f>AB155/AB$118</f>
        <v>3.1847679627620478</v>
      </c>
      <c r="BT155" s="3">
        <f>AC155/AC$118</f>
        <v>1.9529264958551238</v>
      </c>
      <c r="BU155" s="3">
        <f>AD155/AD$118</f>
        <v>3.6106362118763085</v>
      </c>
      <c r="BV155" s="3">
        <f>AE155/AE$118</f>
        <v>4.0226091087436551</v>
      </c>
      <c r="BW155" s="3">
        <f>AF155/AF$118</f>
        <v>4.4784299417181153</v>
      </c>
      <c r="BX155" s="3">
        <f>AG155/AG$118</f>
        <v>2.3250466922245159</v>
      </c>
      <c r="BY155" s="3">
        <f>AH155/AH$118</f>
        <v>2.4446398063426757</v>
      </c>
      <c r="BZ155" s="3">
        <f>AI155/AI$118</f>
        <v>1.6279971706708865</v>
      </c>
      <c r="CA155" s="3">
        <f>AJ155/AJ$118</f>
        <v>2.0794091433545896</v>
      </c>
      <c r="CB155" s="3">
        <f>AK155/AK$118</f>
        <v>2.1005901551016284</v>
      </c>
      <c r="CC155" s="3">
        <f>AVERAGE(AU155:CB155)</f>
        <v>4.1587779640566467</v>
      </c>
      <c r="CD155" s="3">
        <f>STDEV(AU155:CB155)/SQRT(34)</f>
        <v>0.4162909031418377</v>
      </c>
      <c r="CF155" s="14"/>
      <c r="CG155" s="14"/>
      <c r="CH155" s="14"/>
      <c r="CI155" s="14"/>
    </row>
    <row r="156" spans="3:87" x14ac:dyDescent="0.3">
      <c r="C156" s="3">
        <v>252.6</v>
      </c>
      <c r="D156" s="3">
        <v>2689.5529999999999</v>
      </c>
      <c r="E156" s="3">
        <v>885.82899999999995</v>
      </c>
      <c r="F156" s="3">
        <v>776.14800000000002</v>
      </c>
      <c r="G156" s="3">
        <v>1602.6510000000001</v>
      </c>
      <c r="H156" s="3">
        <v>1860.9690000000001</v>
      </c>
      <c r="I156" s="3">
        <v>1416.6369999999999</v>
      </c>
      <c r="J156" s="3">
        <v>1245.24</v>
      </c>
      <c r="K156" s="3">
        <v>2427.8969999999999</v>
      </c>
      <c r="L156" s="3">
        <v>2607.3389999999999</v>
      </c>
      <c r="M156" s="3">
        <v>1696.876</v>
      </c>
      <c r="N156" s="3">
        <v>1405.6030000000001</v>
      </c>
      <c r="O156" s="3">
        <v>1883.9780000000001</v>
      </c>
      <c r="P156" s="3">
        <v>2355.384</v>
      </c>
      <c r="Q156" s="3">
        <v>3251.7130000000002</v>
      </c>
      <c r="R156" s="3">
        <v>3218.1610000000001</v>
      </c>
      <c r="S156" s="3">
        <v>484.74</v>
      </c>
      <c r="T156" s="3">
        <v>2248.3000000000002</v>
      </c>
      <c r="U156" s="3">
        <v>1032.7940000000001</v>
      </c>
      <c r="V156" s="3">
        <v>954.47500000000002</v>
      </c>
      <c r="W156" s="3">
        <v>285.78199999999998</v>
      </c>
      <c r="X156" s="3">
        <v>461.07799999999997</v>
      </c>
      <c r="Y156" s="3">
        <v>1038.1289999999999</v>
      </c>
      <c r="Z156" s="3">
        <v>1009.504</v>
      </c>
      <c r="AA156" s="3">
        <v>524.88199999999995</v>
      </c>
      <c r="AB156" s="3">
        <v>769.26400000000001</v>
      </c>
      <c r="AC156" s="3">
        <v>314.81200000000001</v>
      </c>
      <c r="AD156" s="3">
        <v>688.00400000000002</v>
      </c>
      <c r="AE156" s="3">
        <v>919.56100000000004</v>
      </c>
      <c r="AF156" s="3">
        <v>947.15200000000004</v>
      </c>
      <c r="AG156" s="3">
        <v>1418.818</v>
      </c>
      <c r="AH156" s="3">
        <v>515.25900000000001</v>
      </c>
      <c r="AI156" s="3">
        <v>578.30200000000002</v>
      </c>
      <c r="AJ156" s="3">
        <v>1505.4290000000001</v>
      </c>
      <c r="AK156" s="3">
        <v>821.66099999999994</v>
      </c>
      <c r="AT156" s="3">
        <v>252.6</v>
      </c>
      <c r="AU156" s="3">
        <f>D156/D$118</f>
        <v>4.9937113340809676</v>
      </c>
      <c r="AV156" s="3">
        <f>E156/E$118</f>
        <v>2.4554387657236627</v>
      </c>
      <c r="AW156" s="3">
        <f>F156/F$118</f>
        <v>2.3304878378337803</v>
      </c>
      <c r="AX156" s="3">
        <f>G156/G$118</f>
        <v>5.3795398702990109</v>
      </c>
      <c r="AY156" s="3">
        <f>H156/H$118</f>
        <v>6.9654603231638168</v>
      </c>
      <c r="AZ156" s="3">
        <f>I156/I$118</f>
        <v>4.5996649209219864</v>
      </c>
      <c r="BA156" s="3">
        <f>J156/J$118</f>
        <v>3.7222565978854485</v>
      </c>
      <c r="BB156" s="3">
        <f>K156/K$118</f>
        <v>5.5910764660502705</v>
      </c>
      <c r="BC156" s="3">
        <f>L156/L$118</f>
        <v>5.582832292710501</v>
      </c>
      <c r="BD156" s="3">
        <f>M156/M$118</f>
        <v>4.7102864962845139</v>
      </c>
      <c r="BE156" s="3">
        <f>N156/N$118</f>
        <v>3.076027346297439</v>
      </c>
      <c r="BF156" s="3">
        <f>O156/O$118</f>
        <v>3.6422826784623359</v>
      </c>
      <c r="BG156" s="3">
        <f>P156/P$118</f>
        <v>3.1462255455907928</v>
      </c>
      <c r="BH156" s="3">
        <f>Q156/Q$118</f>
        <v>11.49815596015601</v>
      </c>
      <c r="BI156" s="3">
        <f>R156/R$118</f>
        <v>8.005375621890547</v>
      </c>
      <c r="BJ156" s="3">
        <f>S156/S$118</f>
        <v>1.1804385306981229</v>
      </c>
      <c r="BK156" s="3">
        <f>T156/T$118</f>
        <v>5.9615731361963453</v>
      </c>
      <c r="BL156" s="3">
        <f>U156/U$118</f>
        <v>2.2378534856157275</v>
      </c>
      <c r="BM156" s="3">
        <f>V156/V$118</f>
        <v>6.9791971336648153</v>
      </c>
      <c r="BN156" s="3">
        <f>W156/W$118</f>
        <v>1.2188944809349143</v>
      </c>
      <c r="BO156" s="3">
        <f>X156/X$118</f>
        <v>2.8300536453026601</v>
      </c>
      <c r="BP156" s="3">
        <f>Y156/Y$118</f>
        <v>10.373924513595346</v>
      </c>
      <c r="BQ156" s="3">
        <f>Z156/Z$118</f>
        <v>4.7553736215594924</v>
      </c>
      <c r="BR156" s="3">
        <f>AA156/AA$118</f>
        <v>2.8561431766363934</v>
      </c>
      <c r="BS156" s="3">
        <f>AB156/AB$118</f>
        <v>3.3653449060301686</v>
      </c>
      <c r="BT156" s="3">
        <f>AC156/AC$118</f>
        <v>1.9740647378256018</v>
      </c>
      <c r="BU156" s="3">
        <f>AD156/AD$118</f>
        <v>3.6461167492514379</v>
      </c>
      <c r="BV156" s="3">
        <f>AE156/AE$118</f>
        <v>4.0448355341291977</v>
      </c>
      <c r="BW156" s="3">
        <f>AF156/AF$118</f>
        <v>4.5471007882936947</v>
      </c>
      <c r="BX156" s="3">
        <f>AG156/AG$118</f>
        <v>2.3244831088829909</v>
      </c>
      <c r="BY156" s="3">
        <f>AH156/AH$118</f>
        <v>2.5664526540716355</v>
      </c>
      <c r="BZ156" s="3">
        <f>AI156/AI$118</f>
        <v>1.7332697933151104</v>
      </c>
      <c r="CA156" s="3">
        <f>AJ156/AJ$118</f>
        <v>2.0801981497730395</v>
      </c>
      <c r="CB156" s="3">
        <f>AK156/AK$118</f>
        <v>2.3057890202527314</v>
      </c>
      <c r="CC156" s="3">
        <f>AVERAGE(AU156:CB156)</f>
        <v>4.1964685065700156</v>
      </c>
      <c r="CD156" s="3">
        <f>STDEV(AU156:CB156)/SQRT(34)</f>
        <v>0.41407624931863984</v>
      </c>
      <c r="CF156" s="14"/>
      <c r="CG156" s="14"/>
      <c r="CH156" s="14"/>
      <c r="CI156" s="14"/>
    </row>
    <row r="157" spans="3:87" x14ac:dyDescent="0.3">
      <c r="C157" s="3">
        <v>257.64999999999998</v>
      </c>
      <c r="D157" s="3">
        <v>2672.8989999999999</v>
      </c>
      <c r="E157" s="3">
        <v>898.09100000000001</v>
      </c>
      <c r="F157" s="3">
        <v>796.95899999999995</v>
      </c>
      <c r="G157" s="3">
        <v>1617.4970000000001</v>
      </c>
      <c r="H157" s="3">
        <v>1875.0309999999999</v>
      </c>
      <c r="I157" s="3">
        <v>1425.59</v>
      </c>
      <c r="J157" s="3">
        <v>1254.2619999999999</v>
      </c>
      <c r="K157" s="3">
        <v>2428.0430000000001</v>
      </c>
      <c r="L157" s="3">
        <v>2621.567</v>
      </c>
      <c r="M157" s="3">
        <v>1733.6179999999999</v>
      </c>
      <c r="N157" s="3">
        <v>1464.4090000000001</v>
      </c>
      <c r="O157" s="3">
        <v>1903.117</v>
      </c>
      <c r="P157" s="3">
        <v>2346.384</v>
      </c>
      <c r="Q157" s="3">
        <v>3223.9630000000002</v>
      </c>
      <c r="R157" s="3">
        <v>3227.5909999999999</v>
      </c>
      <c r="S157" s="3">
        <v>512.94500000000005</v>
      </c>
      <c r="T157" s="3">
        <v>2229.2840000000001</v>
      </c>
      <c r="U157" s="3">
        <v>1028.279</v>
      </c>
      <c r="V157" s="3">
        <v>947.73199999999997</v>
      </c>
      <c r="W157" s="3">
        <v>282.96899999999999</v>
      </c>
      <c r="X157" s="3">
        <v>474.22899999999998</v>
      </c>
      <c r="Y157" s="3">
        <v>1046.1780000000001</v>
      </c>
      <c r="Z157" s="3">
        <v>1015.352</v>
      </c>
      <c r="AA157" s="3">
        <v>534.80100000000004</v>
      </c>
      <c r="AB157" s="3">
        <v>795.68799999999999</v>
      </c>
      <c r="AC157" s="3">
        <v>318.66800000000001</v>
      </c>
      <c r="AD157" s="3">
        <v>697.44299999999998</v>
      </c>
      <c r="AE157" s="3">
        <v>930.46500000000003</v>
      </c>
      <c r="AF157" s="3">
        <v>968.61400000000003</v>
      </c>
      <c r="AG157" s="3">
        <v>1419.4780000000001</v>
      </c>
      <c r="AH157" s="3">
        <v>543.59199999999998</v>
      </c>
      <c r="AI157" s="3">
        <v>607.16200000000003</v>
      </c>
      <c r="AJ157" s="3">
        <v>1495.3630000000001</v>
      </c>
      <c r="AK157" s="3">
        <v>884.52800000000002</v>
      </c>
      <c r="AT157" s="3">
        <v>257.64999999999998</v>
      </c>
      <c r="AU157" s="3">
        <f>D157/D$118</f>
        <v>4.9627897390955615</v>
      </c>
      <c r="AV157" s="3">
        <f>E157/E$118</f>
        <v>2.4894279330971667</v>
      </c>
      <c r="AW157" s="3">
        <f>F157/F$118</f>
        <v>2.3929756396359605</v>
      </c>
      <c r="AX157" s="3">
        <f>G157/G$118</f>
        <v>5.4293727090857828</v>
      </c>
      <c r="AY157" s="3">
        <f>H157/H$118</f>
        <v>7.0180932810821535</v>
      </c>
      <c r="AZ157" s="3">
        <f>I157/I$118</f>
        <v>4.6287343296957335</v>
      </c>
      <c r="BA157" s="3">
        <f>J157/J$118</f>
        <v>3.7492250529833591</v>
      </c>
      <c r="BB157" s="3">
        <f>K157/K$118</f>
        <v>5.5914126817810228</v>
      </c>
      <c r="BC157" s="3">
        <f>L157/L$118</f>
        <v>5.6132972755380832</v>
      </c>
      <c r="BD157" s="3">
        <f>M157/M$118</f>
        <v>4.8122770639196775</v>
      </c>
      <c r="BE157" s="3">
        <f>N157/N$118</f>
        <v>3.2047186368868639</v>
      </c>
      <c r="BF157" s="3">
        <f>O157/O$118</f>
        <v>3.6792839853688339</v>
      </c>
      <c r="BG157" s="3">
        <f>P157/P$118</f>
        <v>3.1342037139445234</v>
      </c>
      <c r="BH157" s="3">
        <f>Q157/Q$118</f>
        <v>11.400031117067359</v>
      </c>
      <c r="BI157" s="3">
        <f>R157/R$118</f>
        <v>8.028833333333333</v>
      </c>
      <c r="BJ157" s="3">
        <f>S157/S$118</f>
        <v>1.2491233282356495</v>
      </c>
      <c r="BK157" s="3">
        <f>T157/T$118</f>
        <v>5.9111504725136026</v>
      </c>
      <c r="BL157" s="3">
        <f>U157/U$118</f>
        <v>2.2280704035223429</v>
      </c>
      <c r="BM157" s="3">
        <f>V157/V$118</f>
        <v>6.9298917812225795</v>
      </c>
      <c r="BN157" s="3">
        <f>W157/W$118</f>
        <v>1.206896698797236</v>
      </c>
      <c r="BO157" s="3">
        <f>X157/X$118</f>
        <v>2.9107732534587103</v>
      </c>
      <c r="BP157" s="3">
        <f>Y157/Y$118</f>
        <v>10.45435740624157</v>
      </c>
      <c r="BQ157" s="3">
        <f>Z157/Z$118</f>
        <v>4.7829212339898346</v>
      </c>
      <c r="BR157" s="3">
        <f>AA157/AA$118</f>
        <v>2.9101173730635082</v>
      </c>
      <c r="BS157" s="3">
        <f>AB157/AB$118</f>
        <v>3.4809435481048543</v>
      </c>
      <c r="BT157" s="3">
        <f>AC157/AC$118</f>
        <v>1.998244227899219</v>
      </c>
      <c r="BU157" s="3">
        <f>AD157/AD$118</f>
        <v>3.6961392723707571</v>
      </c>
      <c r="BV157" s="3">
        <f>AE157/AE$118</f>
        <v>4.0927985150126238</v>
      </c>
      <c r="BW157" s="3">
        <f>AF157/AF$118</f>
        <v>4.6501358630423724</v>
      </c>
      <c r="BX157" s="3">
        <f>AG157/AG$118</f>
        <v>2.3255644025033586</v>
      </c>
      <c r="BY157" s="3">
        <f>AH157/AH$118</f>
        <v>2.7075764443359716</v>
      </c>
      <c r="BZ157" s="3">
        <f>AI157/AI$118</f>
        <v>1.8197681388769003</v>
      </c>
      <c r="CA157" s="3">
        <f>AJ157/AJ$118</f>
        <v>2.0662889753280043</v>
      </c>
      <c r="CB157" s="3">
        <f>AK157/AK$118</f>
        <v>2.4822097562207626</v>
      </c>
      <c r="CC157" s="3">
        <f>AVERAGE(AU157:CB157)</f>
        <v>4.2364013996251559</v>
      </c>
      <c r="CD157" s="3">
        <f>STDEV(AU157:CB157)/SQRT(34)</f>
        <v>0.41068081841549975</v>
      </c>
      <c r="CF157" s="14"/>
      <c r="CG157" s="14"/>
      <c r="CH157" s="14"/>
      <c r="CI157" s="14"/>
    </row>
    <row r="158" spans="3:87" x14ac:dyDescent="0.3">
      <c r="C158" s="3">
        <v>262.7</v>
      </c>
      <c r="D158" s="3">
        <v>2679.9879999999998</v>
      </c>
      <c r="E158" s="3">
        <v>888.38599999999997</v>
      </c>
      <c r="F158" s="3">
        <v>815.29899999999998</v>
      </c>
      <c r="G158" s="3">
        <v>1624.268</v>
      </c>
      <c r="H158" s="3">
        <v>1870.93</v>
      </c>
      <c r="I158" s="3">
        <v>1427.5809999999999</v>
      </c>
      <c r="J158" s="3">
        <v>1297.146</v>
      </c>
      <c r="K158" s="3">
        <v>2406.386</v>
      </c>
      <c r="L158" s="3">
        <v>2620.1930000000002</v>
      </c>
      <c r="M158" s="3">
        <v>1796.143</v>
      </c>
      <c r="N158" s="3">
        <v>1508.8679999999999</v>
      </c>
      <c r="O158" s="3">
        <v>1890.865</v>
      </c>
      <c r="P158" s="3">
        <v>2349</v>
      </c>
      <c r="Q158" s="3">
        <v>3223.6930000000002</v>
      </c>
      <c r="R158" s="3">
        <v>3253.05</v>
      </c>
      <c r="S158" s="3">
        <v>526.37</v>
      </c>
      <c r="T158" s="3">
        <v>2220.942</v>
      </c>
      <c r="U158" s="3">
        <v>1035.1420000000001</v>
      </c>
      <c r="V158" s="3">
        <v>958.54600000000005</v>
      </c>
      <c r="W158" s="3">
        <v>278.06799999999998</v>
      </c>
      <c r="X158" s="3">
        <v>497.07400000000001</v>
      </c>
      <c r="Y158" s="3">
        <v>1044.759</v>
      </c>
      <c r="Z158" s="3">
        <v>1017.943</v>
      </c>
      <c r="AA158" s="3">
        <v>547.96199999999999</v>
      </c>
      <c r="AB158" s="3">
        <v>815.22900000000004</v>
      </c>
      <c r="AC158" s="3">
        <v>317.303</v>
      </c>
      <c r="AD158" s="3">
        <v>705.53899999999999</v>
      </c>
      <c r="AE158" s="3">
        <v>942.524</v>
      </c>
      <c r="AF158" s="3">
        <v>982.36300000000006</v>
      </c>
      <c r="AG158" s="3">
        <v>1420.9359999999999</v>
      </c>
      <c r="AH158" s="3">
        <v>566.07799999999997</v>
      </c>
      <c r="AI158" s="3">
        <v>636.11099999999999</v>
      </c>
      <c r="AJ158" s="3">
        <v>1501.9559999999999</v>
      </c>
      <c r="AK158" s="3">
        <v>926.36900000000003</v>
      </c>
      <c r="AT158" s="3">
        <v>262.7</v>
      </c>
      <c r="AU158" s="3">
        <f>D158/D$118</f>
        <v>4.975951933574458</v>
      </c>
      <c r="AV158" s="3">
        <f>E158/E$118</f>
        <v>2.4625265410436796</v>
      </c>
      <c r="AW158" s="3">
        <f>F158/F$118</f>
        <v>2.4480439345305833</v>
      </c>
      <c r="AX158" s="3">
        <f>G158/G$118</f>
        <v>5.4521005921132133</v>
      </c>
      <c r="AY158" s="3">
        <f>H158/H$118</f>
        <v>7.0027435612398055</v>
      </c>
      <c r="AZ158" s="3">
        <f>I158/I$118</f>
        <v>4.6351988882647639</v>
      </c>
      <c r="BA158" s="3">
        <f>J158/J$118</f>
        <v>3.8774133957475811</v>
      </c>
      <c r="BB158" s="3">
        <f>K158/K$118</f>
        <v>5.5415399141037893</v>
      </c>
      <c r="BC158" s="3">
        <f>L158/L$118</f>
        <v>5.6103552677783775</v>
      </c>
      <c r="BD158" s="3">
        <f>M158/M$118</f>
        <v>4.9858375734561369</v>
      </c>
      <c r="BE158" s="3">
        <f>N158/N$118</f>
        <v>3.3020128940768654</v>
      </c>
      <c r="BF158" s="3">
        <f>O158/O$118</f>
        <v>3.6555972717360206</v>
      </c>
      <c r="BG158" s="3">
        <f>P158/P$118</f>
        <v>3.1376980596763722</v>
      </c>
      <c r="BH158" s="3">
        <f>Q158/Q$118</f>
        <v>11.399076388864334</v>
      </c>
      <c r="BI158" s="3">
        <f>R158/R$118</f>
        <v>8.0921641791044774</v>
      </c>
      <c r="BJ158" s="3">
        <f>S158/S$118</f>
        <v>1.2818158794478915</v>
      </c>
      <c r="BK158" s="3">
        <f>T158/T$118</f>
        <v>5.8890308963439857</v>
      </c>
      <c r="BL158" s="3">
        <f>U158/U$118</f>
        <v>2.2429411216634056</v>
      </c>
      <c r="BM158" s="3">
        <f>V158/V$118</f>
        <v>7.0089646095349529</v>
      </c>
      <c r="BN158" s="3">
        <f>W158/W$118</f>
        <v>1.1859933464130341</v>
      </c>
      <c r="BO158" s="3">
        <f>X158/X$118</f>
        <v>3.0509937270595748</v>
      </c>
      <c r="BP158" s="3">
        <f>Y158/Y$118</f>
        <v>10.440177473993465</v>
      </c>
      <c r="BQ158" s="3">
        <f>Z158/Z$118</f>
        <v>4.7951264090594332</v>
      </c>
      <c r="BR158" s="3">
        <f>AA158/AA$118</f>
        <v>2.9817328987392053</v>
      </c>
      <c r="BS158" s="3">
        <f>AB158/AB$118</f>
        <v>3.5664307213103279</v>
      </c>
      <c r="BT158" s="3">
        <f>AC158/AC$118</f>
        <v>1.9896848389079098</v>
      </c>
      <c r="BU158" s="3">
        <f>AD158/AD$118</f>
        <v>3.739044489785103</v>
      </c>
      <c r="BV158" s="3">
        <f>AE158/AE$118</f>
        <v>4.1458419473744401</v>
      </c>
      <c r="BW158" s="3">
        <f>AF158/AF$118</f>
        <v>4.7161422577269105</v>
      </c>
      <c r="BX158" s="3">
        <f>AG158/AG$118</f>
        <v>2.3279530784101707</v>
      </c>
      <c r="BY158" s="3">
        <f>AH158/AH$118</f>
        <v>2.819576922502204</v>
      </c>
      <c r="BZ158" s="3">
        <f>AI158/AI$118</f>
        <v>1.9065332326283986</v>
      </c>
      <c r="CA158" s="3">
        <f>AJ158/AJ$118</f>
        <v>2.0753991667760587</v>
      </c>
      <c r="CB158" s="3">
        <f>AK158/AK$118</f>
        <v>2.5996262070397678</v>
      </c>
      <c r="CC158" s="3">
        <f>AVERAGE(AU158:CB158)</f>
        <v>4.2747432241184313</v>
      </c>
      <c r="CD158" s="3">
        <f>STDEV(AU158:CB158)/SQRT(34)</f>
        <v>0.40891985162568406</v>
      </c>
      <c r="CF158" s="14"/>
      <c r="CG158" s="14"/>
      <c r="CH158" s="14"/>
      <c r="CI158" s="14"/>
    </row>
    <row r="159" spans="3:87" x14ac:dyDescent="0.3">
      <c r="C159" s="3">
        <v>267.75</v>
      </c>
      <c r="D159" s="3">
        <v>2681.5369999999998</v>
      </c>
      <c r="E159" s="3">
        <v>898.05399999999997</v>
      </c>
      <c r="F159" s="3">
        <v>840.31</v>
      </c>
      <c r="G159" s="3">
        <v>1625.9159999999999</v>
      </c>
      <c r="H159" s="3">
        <v>1897.5309999999999</v>
      </c>
      <c r="I159" s="3">
        <v>1427.2090000000001</v>
      </c>
      <c r="J159" s="3">
        <v>1316.6479999999999</v>
      </c>
      <c r="K159" s="3">
        <v>2408.1959999999999</v>
      </c>
      <c r="L159" s="3">
        <v>2614.6419999999998</v>
      </c>
      <c r="M159" s="3">
        <v>1848.9860000000001</v>
      </c>
      <c r="N159" s="3">
        <v>1572.76</v>
      </c>
      <c r="O159" s="3">
        <v>1891.1780000000001</v>
      </c>
      <c r="P159" s="3">
        <v>2351.576</v>
      </c>
      <c r="Q159" s="3">
        <v>3225.377</v>
      </c>
      <c r="R159" s="3">
        <v>3279.0790000000002</v>
      </c>
      <c r="S159" s="3">
        <v>563.24699999999996</v>
      </c>
      <c r="T159" s="3">
        <v>2199.7330000000002</v>
      </c>
      <c r="U159" s="3">
        <v>1044.8800000000001</v>
      </c>
      <c r="V159" s="3">
        <v>958.02700000000004</v>
      </c>
      <c r="W159" s="3">
        <v>276.97500000000002</v>
      </c>
      <c r="X159" s="3">
        <v>511.24200000000002</v>
      </c>
      <c r="Y159" s="3">
        <v>1045.68</v>
      </c>
      <c r="Z159" s="3">
        <v>1014.943</v>
      </c>
      <c r="AA159" s="3">
        <v>564.00900000000001</v>
      </c>
      <c r="AB159" s="3">
        <v>827.05200000000002</v>
      </c>
      <c r="AC159" s="3">
        <v>315.63200000000001</v>
      </c>
      <c r="AD159" s="3">
        <v>707.91499999999996</v>
      </c>
      <c r="AE159" s="3">
        <v>939.88199999999995</v>
      </c>
      <c r="AF159" s="3">
        <v>1001.895</v>
      </c>
      <c r="AG159" s="3">
        <v>1426.1980000000001</v>
      </c>
      <c r="AH159" s="3">
        <v>596.62800000000004</v>
      </c>
      <c r="AI159" s="3">
        <v>667.94</v>
      </c>
      <c r="AJ159" s="3">
        <v>1501.394</v>
      </c>
      <c r="AK159" s="3">
        <v>963.00400000000002</v>
      </c>
      <c r="AT159" s="3">
        <v>267.75</v>
      </c>
      <c r="AU159" s="3">
        <f>D159/D$118</f>
        <v>4.97882797240191</v>
      </c>
      <c r="AV159" s="3">
        <f>E159/E$118</f>
        <v>2.4893253724061846</v>
      </c>
      <c r="AW159" s="3">
        <f>F159/F$118</f>
        <v>2.5231427962322956</v>
      </c>
      <c r="AX159" s="3">
        <f>G159/G$118</f>
        <v>5.457632352743726</v>
      </c>
      <c r="AY159" s="3">
        <f>H159/H$118</f>
        <v>7.1023090080884526</v>
      </c>
      <c r="AZ159" s="3">
        <f>I159/I$118</f>
        <v>4.633991045076578</v>
      </c>
      <c r="BA159" s="3">
        <f>J159/J$118</f>
        <v>3.9357085422028524</v>
      </c>
      <c r="BB159" s="3">
        <f>K159/K$118</f>
        <v>5.5457080680261139</v>
      </c>
      <c r="BC159" s="3">
        <f>L159/L$118</f>
        <v>5.5984694707811942</v>
      </c>
      <c r="BD159" s="3">
        <f>M159/M$118</f>
        <v>5.1325222276814095</v>
      </c>
      <c r="BE159" s="3">
        <f>N159/N$118</f>
        <v>3.4418344078397389</v>
      </c>
      <c r="BF159" s="3">
        <f>O159/O$118</f>
        <v>3.6562023926442051</v>
      </c>
      <c r="BG159" s="3">
        <f>P159/P$118</f>
        <v>3.1411389750453491</v>
      </c>
      <c r="BH159" s="3">
        <f>Q159/Q$118</f>
        <v>11.405031064026902</v>
      </c>
      <c r="BI159" s="3">
        <f>R159/R$118</f>
        <v>8.1569129353233834</v>
      </c>
      <c r="BJ159" s="3">
        <f>S159/S$118</f>
        <v>1.3716187257088863</v>
      </c>
      <c r="BK159" s="3">
        <f>T159/T$118</f>
        <v>5.8327932925341797</v>
      </c>
      <c r="BL159" s="3">
        <f>U159/U$118</f>
        <v>2.2640413771286059</v>
      </c>
      <c r="BM159" s="3">
        <f>V159/V$118</f>
        <v>7.0051696402456862</v>
      </c>
      <c r="BN159" s="3">
        <f>W159/W$118</f>
        <v>1.1813315704171288</v>
      </c>
      <c r="BO159" s="3">
        <f>X159/X$118</f>
        <v>3.1379555861086903</v>
      </c>
      <c r="BP159" s="3">
        <f>Y159/Y$118</f>
        <v>10.449380939532933</v>
      </c>
      <c r="BQ159" s="3">
        <f>Z159/Z$118</f>
        <v>4.7809945969371652</v>
      </c>
      <c r="BR159" s="3">
        <f>AA159/AA$118</f>
        <v>3.069052581173513</v>
      </c>
      <c r="BS159" s="3">
        <f>AB159/AB$118</f>
        <v>3.6181535015574142</v>
      </c>
      <c r="BT159" s="3">
        <f>AC159/AC$118</f>
        <v>1.9792066418350329</v>
      </c>
      <c r="BU159" s="3">
        <f>AD159/AD$118</f>
        <v>3.7516362383740955</v>
      </c>
      <c r="BV159" s="3">
        <f>AE159/AE$118</f>
        <v>4.13422068953383</v>
      </c>
      <c r="BW159" s="3">
        <f>AF159/AF$118</f>
        <v>4.8099117610346713</v>
      </c>
      <c r="BX159" s="3">
        <f>AG159/AG$118</f>
        <v>2.3365739375471022</v>
      </c>
      <c r="BY159" s="3">
        <f>AH159/AH$118</f>
        <v>2.9717433641983</v>
      </c>
      <c r="BZ159" s="3">
        <f>AI159/AI$118</f>
        <v>2.0019301779120511</v>
      </c>
      <c r="CA159" s="3">
        <f>AJ159/AJ$118</f>
        <v>2.0746225965358334</v>
      </c>
      <c r="CB159" s="3">
        <f>AK159/AK$118</f>
        <v>2.7024333023710039</v>
      </c>
      <c r="CC159" s="3">
        <f>AVERAGE(AU159:CB159)</f>
        <v>4.3138684456237177</v>
      </c>
      <c r="CD159" s="3">
        <f>STDEV(AU159:CB159)/SQRT(34)</f>
        <v>0.4071326786382824</v>
      </c>
      <c r="CF159" s="14"/>
      <c r="CG159" s="14"/>
      <c r="CH159" s="14"/>
      <c r="CI159" s="14"/>
    </row>
    <row r="160" spans="3:87" x14ac:dyDescent="0.3">
      <c r="C160" s="3">
        <v>272.8</v>
      </c>
      <c r="D160" s="3">
        <v>2681.5720000000001</v>
      </c>
      <c r="E160" s="3">
        <v>897.5</v>
      </c>
      <c r="F160" s="3">
        <v>863.61</v>
      </c>
      <c r="G160" s="3">
        <v>1639.9159999999999</v>
      </c>
      <c r="H160" s="3">
        <v>1888.174</v>
      </c>
      <c r="I160" s="3">
        <v>1428.827</v>
      </c>
      <c r="J160" s="3">
        <v>1317.393</v>
      </c>
      <c r="K160" s="3">
        <v>2408.5650000000001</v>
      </c>
      <c r="L160" s="3">
        <v>2606.65</v>
      </c>
      <c r="M160" s="3">
        <v>1891.6679999999999</v>
      </c>
      <c r="N160" s="3">
        <v>1657.1079999999999</v>
      </c>
      <c r="O160" s="3">
        <v>1891.7170000000001</v>
      </c>
      <c r="P160" s="3">
        <v>2359.9960000000001</v>
      </c>
      <c r="Q160" s="3">
        <v>3217.5940000000001</v>
      </c>
      <c r="R160" s="3">
        <v>3298.5619999999999</v>
      </c>
      <c r="S160" s="3">
        <v>633.38400000000001</v>
      </c>
      <c r="T160" s="3">
        <v>2218.6460000000002</v>
      </c>
      <c r="U160" s="3">
        <v>1045.876</v>
      </c>
      <c r="V160" s="3">
        <v>962.08199999999999</v>
      </c>
      <c r="W160" s="3">
        <v>272.77199999999999</v>
      </c>
      <c r="X160" s="3">
        <v>529.89200000000005</v>
      </c>
      <c r="Y160" s="3">
        <v>1051.925</v>
      </c>
      <c r="Z160" s="3">
        <v>1021.213</v>
      </c>
      <c r="AA160" s="3">
        <v>570.55899999999997</v>
      </c>
      <c r="AB160" s="3">
        <v>841.13</v>
      </c>
      <c r="AC160" s="3">
        <v>326.19099999999997</v>
      </c>
      <c r="AD160" s="3">
        <v>720.03499999999997</v>
      </c>
      <c r="AE160" s="3">
        <v>936.62</v>
      </c>
      <c r="AF160" s="3">
        <v>1007.269</v>
      </c>
      <c r="AG160" s="3">
        <v>1433.2260000000001</v>
      </c>
      <c r="AH160" s="3">
        <v>622.505</v>
      </c>
      <c r="AI160" s="3">
        <v>691.07600000000002</v>
      </c>
      <c r="AJ160" s="3">
        <v>1503.442</v>
      </c>
      <c r="AK160" s="3">
        <v>983.61599999999999</v>
      </c>
      <c r="AT160" s="3">
        <v>272.8</v>
      </c>
      <c r="AU160" s="3">
        <f>D160/D$118</f>
        <v>4.9788929571397809</v>
      </c>
      <c r="AV160" s="3">
        <f>E160/E$118</f>
        <v>2.4877897339520239</v>
      </c>
      <c r="AW160" s="3">
        <f>F160/F$118</f>
        <v>2.5931041523416036</v>
      </c>
      <c r="AX160" s="3">
        <f>G160/G$118</f>
        <v>5.5046254648961455</v>
      </c>
      <c r="AY160" s="3">
        <f>H160/H$118</f>
        <v>7.0672864944174334</v>
      </c>
      <c r="AZ160" s="3">
        <f>I160/I$118</f>
        <v>4.6392445135671307</v>
      </c>
      <c r="BA160" s="3">
        <f>J160/J$118</f>
        <v>3.9379354873422834</v>
      </c>
      <c r="BB160" s="3">
        <f>K160/K$118</f>
        <v>5.5465578187428752</v>
      </c>
      <c r="BC160" s="3">
        <f>L160/L$118</f>
        <v>5.581357006432162</v>
      </c>
      <c r="BD160" s="3">
        <f>M160/M$118</f>
        <v>5.2510013907047615</v>
      </c>
      <c r="BE160" s="3">
        <f>N160/N$118</f>
        <v>3.6264219155538631</v>
      </c>
      <c r="BF160" s="3">
        <f>O160/O$118</f>
        <v>3.6572444379142088</v>
      </c>
      <c r="BG160" s="3">
        <f>P160/P$118</f>
        <v>3.1523860664299703</v>
      </c>
      <c r="BH160" s="3">
        <f>Q160/Q$118</f>
        <v>11.37751013956712</v>
      </c>
      <c r="BI160" s="3">
        <f>R160/R$118</f>
        <v>8.2053781094527363</v>
      </c>
      <c r="BJ160" s="3">
        <f>S160/S$118</f>
        <v>1.542416302198498</v>
      </c>
      <c r="BK160" s="3">
        <f>T160/T$118</f>
        <v>5.8829428422939456</v>
      </c>
      <c r="BL160" s="3">
        <f>U160/U$118</f>
        <v>2.2661995055372461</v>
      </c>
      <c r="BM160" s="3">
        <f>V160/V$118</f>
        <v>7.0348201228429366</v>
      </c>
      <c r="BN160" s="3">
        <f>W160/W$118</f>
        <v>1.1634052716881345</v>
      </c>
      <c r="BO160" s="3">
        <f>X160/X$118</f>
        <v>3.2524275420139701</v>
      </c>
      <c r="BP160" s="3">
        <f>Y160/Y$118</f>
        <v>10.51178663149164</v>
      </c>
      <c r="BQ160" s="3">
        <f>Z160/Z$118</f>
        <v>4.8105300842727061</v>
      </c>
      <c r="BR160" s="3">
        <f>AA160/AA$118</f>
        <v>3.1046943783907319</v>
      </c>
      <c r="BS160" s="3">
        <f>AB160/AB$118</f>
        <v>3.6797413642249674</v>
      </c>
      <c r="BT160" s="3">
        <f>AC160/AC$118</f>
        <v>2.0454180618784252</v>
      </c>
      <c r="BU160" s="3">
        <f>AD160/AD$118</f>
        <v>3.8158668751159279</v>
      </c>
      <c r="BV160" s="3">
        <f>AE160/AE$118</f>
        <v>4.1198722629342575</v>
      </c>
      <c r="BW160" s="3">
        <f>AF160/AF$118</f>
        <v>4.8357113366426949</v>
      </c>
      <c r="BX160" s="3">
        <f>AG160/AG$118</f>
        <v>2.3480880762803502</v>
      </c>
      <c r="BY160" s="3">
        <f>AH160/AH$118</f>
        <v>3.1006340683478859</v>
      </c>
      <c r="BZ160" s="3">
        <f>AI160/AI$118</f>
        <v>2.0712727185536854</v>
      </c>
      <c r="CA160" s="3">
        <f>AJ160/AJ$118</f>
        <v>2.0774525179806407</v>
      </c>
      <c r="CB160" s="3">
        <f>AK160/AK$118</f>
        <v>2.7602757985895772</v>
      </c>
      <c r="CC160" s="3">
        <f>AVERAGE(AU160:CB160)</f>
        <v>4.3538321014627162</v>
      </c>
      <c r="CD160" s="3">
        <f>STDEV(AU160:CB160)/SQRT(34)</f>
        <v>0.40499005360984075</v>
      </c>
      <c r="CF160" s="14"/>
      <c r="CG160" s="14"/>
      <c r="CH160" s="14"/>
      <c r="CI160" s="14"/>
    </row>
    <row r="161" spans="3:89" x14ac:dyDescent="0.3">
      <c r="C161" s="3">
        <v>277.85000000000002</v>
      </c>
      <c r="D161" s="3">
        <v>2667.5639999999999</v>
      </c>
      <c r="E161" s="3">
        <v>895.37400000000002</v>
      </c>
      <c r="F161" s="3">
        <v>896.04100000000005</v>
      </c>
      <c r="G161" s="3">
        <v>1644.9659999999999</v>
      </c>
      <c r="H161" s="3">
        <v>1910.922</v>
      </c>
      <c r="I161" s="3">
        <v>1424.4870000000001</v>
      </c>
      <c r="J161" s="3">
        <v>1312.212</v>
      </c>
      <c r="K161" s="3">
        <v>2398.375</v>
      </c>
      <c r="L161" s="3">
        <v>2618.1060000000002</v>
      </c>
      <c r="M161" s="3">
        <v>1952.078</v>
      </c>
      <c r="N161" s="3">
        <v>1742.597</v>
      </c>
      <c r="O161" s="3">
        <v>1900.3040000000001</v>
      </c>
      <c r="P161" s="3">
        <v>2367.127</v>
      </c>
      <c r="Q161" s="3">
        <v>3239.4749999999999</v>
      </c>
      <c r="R161" s="3">
        <v>3318.7150000000001</v>
      </c>
      <c r="S161" s="3">
        <v>766.24699999999996</v>
      </c>
      <c r="T161" s="3">
        <v>2236.9090000000001</v>
      </c>
      <c r="U161" s="3">
        <v>1052.867</v>
      </c>
      <c r="V161" s="3">
        <v>964.75400000000002</v>
      </c>
      <c r="W161" s="3">
        <v>273.14600000000002</v>
      </c>
      <c r="X161" s="3">
        <v>539.98299999999995</v>
      </c>
      <c r="Y161" s="3">
        <v>1052.838</v>
      </c>
      <c r="Z161" s="3">
        <v>1018.513</v>
      </c>
      <c r="AA161" s="3">
        <v>571.13699999999994</v>
      </c>
      <c r="AB161" s="3">
        <v>875.952</v>
      </c>
      <c r="AC161" s="3">
        <v>327.16800000000001</v>
      </c>
      <c r="AD161" s="3">
        <v>725.47199999999998</v>
      </c>
      <c r="AE161" s="3">
        <v>940.88199999999995</v>
      </c>
      <c r="AF161" s="3">
        <v>1006.579</v>
      </c>
      <c r="AG161" s="3">
        <v>1426.4110000000001</v>
      </c>
      <c r="AH161" s="3">
        <v>652.94500000000005</v>
      </c>
      <c r="AI161" s="3">
        <v>724.43799999999999</v>
      </c>
      <c r="AJ161" s="3">
        <v>1508.5530000000001</v>
      </c>
      <c r="AK161" s="3">
        <v>1007.535</v>
      </c>
      <c r="AT161" s="3">
        <v>277.85000000000002</v>
      </c>
      <c r="AU161" s="3">
        <f>D161/D$118</f>
        <v>4.9528842083373563</v>
      </c>
      <c r="AV161" s="3">
        <f>E161/E$118</f>
        <v>2.4818966520864172</v>
      </c>
      <c r="AW161" s="3">
        <f>F161/F$118</f>
        <v>2.6904825531991556</v>
      </c>
      <c r="AX161" s="3">
        <f>G161/G$118</f>
        <v>5.5215765517796962</v>
      </c>
      <c r="AY161" s="3">
        <f>H161/H$118</f>
        <v>7.1524304658814017</v>
      </c>
      <c r="AZ161" s="3">
        <f>I161/I$118</f>
        <v>4.6251530097049551</v>
      </c>
      <c r="BA161" s="3">
        <f>J161/J$118</f>
        <v>3.9224485037618932</v>
      </c>
      <c r="BB161" s="3">
        <f>K161/K$118</f>
        <v>5.5230918030144274</v>
      </c>
      <c r="BC161" s="3">
        <f>L161/L$118</f>
        <v>5.6058865849585038</v>
      </c>
      <c r="BD161" s="3">
        <f>M161/M$118</f>
        <v>5.4186909609742147</v>
      </c>
      <c r="BE161" s="3">
        <f>N161/N$118</f>
        <v>3.8135063923283306</v>
      </c>
      <c r="BF161" s="3">
        <f>O161/O$118</f>
        <v>3.6738456303697236</v>
      </c>
      <c r="BG161" s="3">
        <f>P161/P$118</f>
        <v>3.161911364371031</v>
      </c>
      <c r="BH161" s="3">
        <f>Q161/Q$118</f>
        <v>11.454882020346318</v>
      </c>
      <c r="BI161" s="3">
        <f>R161/R$118</f>
        <v>8.2555099502487561</v>
      </c>
      <c r="BJ161" s="3">
        <f>S161/S$118</f>
        <v>1.8659641928288249</v>
      </c>
      <c r="BK161" s="3">
        <f>T161/T$118</f>
        <v>5.9313688575883248</v>
      </c>
      <c r="BL161" s="3">
        <f>U161/U$118</f>
        <v>2.281347573513957</v>
      </c>
      <c r="BM161" s="3">
        <f>V161/V$118</f>
        <v>7.0543579994150338</v>
      </c>
      <c r="BN161" s="3">
        <f>W161/W$118</f>
        <v>1.1650004265119851</v>
      </c>
      <c r="BO161" s="3">
        <f>X161/X$118</f>
        <v>3.3143651563324776</v>
      </c>
      <c r="BP161" s="3">
        <f>Y161/Y$118</f>
        <v>10.520910153790808</v>
      </c>
      <c r="BQ161" s="3">
        <f>Z161/Z$118</f>
        <v>4.797811453362665</v>
      </c>
      <c r="BR161" s="3">
        <f>AA161/AA$118</f>
        <v>3.1078395629390605</v>
      </c>
      <c r="BS161" s="3">
        <f>AB161/AB$118</f>
        <v>3.8320792356420394</v>
      </c>
      <c r="BT161" s="3">
        <f>AC161/AC$118</f>
        <v>2.051544452387223</v>
      </c>
      <c r="BU161" s="3">
        <f>AD161/AD$118</f>
        <v>3.8446805691724739</v>
      </c>
      <c r="BV161" s="3">
        <f>AE161/AE$118</f>
        <v>4.1386193488224787</v>
      </c>
      <c r="BW161" s="3">
        <f>AF161/AF$118</f>
        <v>4.8323987748322113</v>
      </c>
      <c r="BX161" s="3">
        <f>AG161/AG$118</f>
        <v>2.3369229004882204</v>
      </c>
      <c r="BY161" s="3">
        <f>AH161/AH$118</f>
        <v>3.2522526112359107</v>
      </c>
      <c r="BZ161" s="3">
        <f>AI161/AI$118</f>
        <v>2.1712643264758067</v>
      </c>
      <c r="CA161" s="3">
        <f>AJ161/AJ$118</f>
        <v>2.0845148854144355</v>
      </c>
      <c r="CB161" s="3">
        <f>AK161/AK$118</f>
        <v>2.8273985749844956</v>
      </c>
      <c r="CC161" s="3">
        <f>AVERAGE(AU161:CB161)</f>
        <v>4.4019069913853119</v>
      </c>
      <c r="CD161" s="3">
        <f>STDEV(AU161:CB161)/SQRT(34)</f>
        <v>0.40366885462399377</v>
      </c>
      <c r="CF161" s="14"/>
      <c r="CG161" s="14"/>
      <c r="CH161" s="14"/>
      <c r="CI161" s="14"/>
    </row>
    <row r="162" spans="3:89" x14ac:dyDescent="0.3">
      <c r="C162" s="3">
        <v>282.89999999999998</v>
      </c>
      <c r="D162" s="3">
        <v>2629.9650000000001</v>
      </c>
      <c r="E162" s="3">
        <v>888.75</v>
      </c>
      <c r="F162" s="3">
        <v>907.12900000000002</v>
      </c>
      <c r="G162" s="3">
        <v>1643.7619999999999</v>
      </c>
      <c r="H162" s="3">
        <v>1904.3489999999999</v>
      </c>
      <c r="I162" s="3">
        <v>1426.778</v>
      </c>
      <c r="J162" s="3">
        <v>1291.3019999999999</v>
      </c>
      <c r="K162" s="3">
        <v>2369.4949999999999</v>
      </c>
      <c r="L162" s="3">
        <v>2607.4650000000001</v>
      </c>
      <c r="M162" s="3">
        <v>2001.9449999999999</v>
      </c>
      <c r="N162" s="3">
        <v>1816.9480000000001</v>
      </c>
      <c r="O162" s="3">
        <v>1908.0350000000001</v>
      </c>
      <c r="P162" s="3">
        <v>2389.7249999999999</v>
      </c>
      <c r="Q162" s="3">
        <v>3247.2539999999999</v>
      </c>
      <c r="R162" s="3">
        <v>3333.8389999999999</v>
      </c>
      <c r="S162" s="3">
        <v>1809.26</v>
      </c>
      <c r="T162" s="3">
        <v>2220.5430000000001</v>
      </c>
      <c r="U162" s="3">
        <v>1058.8800000000001</v>
      </c>
      <c r="V162" s="3">
        <v>962.94</v>
      </c>
      <c r="W162" s="3">
        <v>268.45100000000002</v>
      </c>
      <c r="X162" s="3">
        <v>546.18600000000004</v>
      </c>
      <c r="Y162" s="3">
        <v>1055.0909999999999</v>
      </c>
      <c r="Z162" s="3">
        <v>1028.17</v>
      </c>
      <c r="AA162" s="3">
        <v>582.78700000000003</v>
      </c>
      <c r="AB162" s="3">
        <v>891.31200000000001</v>
      </c>
      <c r="AC162" s="3">
        <v>331.56200000000001</v>
      </c>
      <c r="AD162" s="3">
        <v>733.17399999999998</v>
      </c>
      <c r="AE162" s="3">
        <v>944.995</v>
      </c>
      <c r="AF162" s="3">
        <v>1018.614</v>
      </c>
      <c r="AG162" s="3">
        <v>1435.24</v>
      </c>
      <c r="AH162" s="3">
        <v>677.59199999999998</v>
      </c>
      <c r="AI162" s="3">
        <v>751.58399999999995</v>
      </c>
      <c r="AJ162" s="3">
        <v>1510.354</v>
      </c>
      <c r="AK162" s="3">
        <v>1029.144</v>
      </c>
      <c r="AT162" s="3">
        <v>282.89999999999998</v>
      </c>
      <c r="AU162" s="3">
        <f>D162/D$118</f>
        <v>4.8830738895036658</v>
      </c>
      <c r="AV162" s="3">
        <f>E162/E$118</f>
        <v>2.4635355164900958</v>
      </c>
      <c r="AW162" s="3">
        <f>F162/F$118</f>
        <v>2.7237757513339198</v>
      </c>
      <c r="AX162" s="3">
        <f>G162/G$118</f>
        <v>5.5175351441345883</v>
      </c>
      <c r="AY162" s="3">
        <f>H162/H$118</f>
        <v>7.1278282448319619</v>
      </c>
      <c r="AZ162" s="3">
        <f>I162/I$118</f>
        <v>4.6325916353612326</v>
      </c>
      <c r="BA162" s="3">
        <f>J162/J$118</f>
        <v>3.859944580452503</v>
      </c>
      <c r="BB162" s="3">
        <f>K162/K$118</f>
        <v>5.4565855680548996</v>
      </c>
      <c r="BC162" s="3">
        <f>L162/L$118</f>
        <v>5.5831020838151035</v>
      </c>
      <c r="BD162" s="3">
        <f>M162/M$118</f>
        <v>5.5571146623585346</v>
      </c>
      <c r="BE162" s="3">
        <f>N162/N$118</f>
        <v>3.9762164244103348</v>
      </c>
      <c r="BF162" s="3">
        <f>O162/O$118</f>
        <v>3.6887919234725053</v>
      </c>
      <c r="BG162" s="3">
        <f>P162/P$118</f>
        <v>3.1920968478757419</v>
      </c>
      <c r="BH162" s="3">
        <f>Q162/Q$118</f>
        <v>11.482388800684575</v>
      </c>
      <c r="BI162" s="3">
        <f>R162/R$118</f>
        <v>8.2931318407960202</v>
      </c>
      <c r="BJ162" s="3">
        <f>S162/S$118</f>
        <v>4.4059087676917228</v>
      </c>
      <c r="BK162" s="3">
        <f>T162/T$118</f>
        <v>5.8879729113413877</v>
      </c>
      <c r="BL162" s="3">
        <f>U162/U$118</f>
        <v>2.2943765154026665</v>
      </c>
      <c r="BM162" s="3">
        <f>V162/V$118</f>
        <v>7.0410938871014928</v>
      </c>
      <c r="BN162" s="3">
        <f>W162/W$118</f>
        <v>1.1449756888168559</v>
      </c>
      <c r="BO162" s="3">
        <f>X162/X$118</f>
        <v>3.3524385902456393</v>
      </c>
      <c r="BP162" s="3">
        <f>Y162/Y$118</f>
        <v>10.543424168840122</v>
      </c>
      <c r="BQ162" s="3">
        <f>Z162/Z$118</f>
        <v>4.8433017565842471</v>
      </c>
      <c r="BR162" s="3">
        <f>AA162/AA$118</f>
        <v>3.1712329885238857</v>
      </c>
      <c r="BS162" s="3">
        <f>AB162/AB$118</f>
        <v>3.8992755398453087</v>
      </c>
      <c r="BT162" s="3">
        <f>AC162/AC$118</f>
        <v>2.0790975331401986</v>
      </c>
      <c r="BU162" s="3">
        <f>AD162/AD$118</f>
        <v>3.8854977609369619</v>
      </c>
      <c r="BV162" s="3">
        <f>AE162/AE$118</f>
        <v>4.1567110344766913</v>
      </c>
      <c r="BW162" s="3">
        <f>AF162/AF$118</f>
        <v>4.8901765739469418</v>
      </c>
      <c r="BX162" s="3">
        <f>AG162/AG$118</f>
        <v>2.3513876601461385</v>
      </c>
      <c r="BY162" s="3">
        <f>AH162/AH$118</f>
        <v>3.3750168105316112</v>
      </c>
      <c r="BZ162" s="3">
        <f>AI162/AI$118</f>
        <v>2.2526255215076962</v>
      </c>
      <c r="CA162" s="3">
        <f>AJ162/AJ$118</f>
        <v>2.0870035028568665</v>
      </c>
      <c r="CB162" s="3">
        <f>AK162/AK$118</f>
        <v>2.8880389058979032</v>
      </c>
      <c r="CC162" s="3">
        <f>AVERAGE(AU162:CB162)</f>
        <v>4.4996255597473542</v>
      </c>
      <c r="CD162" s="3">
        <f>STDEV(AU162:CB162)/SQRT(34)</f>
        <v>0.39523364048308163</v>
      </c>
      <c r="CF162" s="14"/>
      <c r="CG162" s="14"/>
      <c r="CH162" s="14"/>
      <c r="CI162" s="14"/>
    </row>
    <row r="163" spans="3:89" x14ac:dyDescent="0.3">
      <c r="C163" s="3">
        <v>287.95</v>
      </c>
      <c r="D163" s="3">
        <v>2657.3890000000001</v>
      </c>
      <c r="E163" s="3">
        <v>896.85</v>
      </c>
      <c r="F163" s="3">
        <v>920.72299999999996</v>
      </c>
      <c r="G163" s="3">
        <v>1640.8620000000001</v>
      </c>
      <c r="H163" s="3">
        <v>1905.5309999999999</v>
      </c>
      <c r="I163" s="3">
        <v>1418.3320000000001</v>
      </c>
      <c r="J163" s="3">
        <v>1302.645</v>
      </c>
      <c r="K163" s="3">
        <v>2345.125</v>
      </c>
      <c r="L163" s="3">
        <v>2588.4609999999998</v>
      </c>
      <c r="M163" s="3">
        <v>2028.8019999999999</v>
      </c>
      <c r="N163" s="3">
        <v>1915.203</v>
      </c>
      <c r="O163" s="3">
        <v>1894.204</v>
      </c>
      <c r="P163" s="3">
        <v>2380.3670000000002</v>
      </c>
      <c r="Q163" s="3">
        <v>3230.4839999999999</v>
      </c>
      <c r="R163" s="3">
        <v>3347.355</v>
      </c>
      <c r="S163" s="3">
        <v>1865.4380000000001</v>
      </c>
      <c r="T163" s="3">
        <v>2212.77</v>
      </c>
      <c r="U163" s="3">
        <v>1060.5619999999999</v>
      </c>
      <c r="V163" s="3">
        <v>967.14200000000005</v>
      </c>
      <c r="W163" s="3">
        <v>265.608</v>
      </c>
      <c r="X163" s="3">
        <v>561.31200000000001</v>
      </c>
      <c r="Y163" s="3">
        <v>1054.3820000000001</v>
      </c>
      <c r="Z163" s="3">
        <v>1025.383</v>
      </c>
      <c r="AA163" s="3">
        <v>588.22299999999996</v>
      </c>
      <c r="AB163" s="3">
        <v>921.70100000000002</v>
      </c>
      <c r="AC163" s="3">
        <v>331.11799999999999</v>
      </c>
      <c r="AD163" s="3">
        <v>740.98599999999999</v>
      </c>
      <c r="AE163" s="3">
        <v>943.85</v>
      </c>
      <c r="AF163" s="3">
        <v>1024.8710000000001</v>
      </c>
      <c r="AG163" s="3">
        <v>1423.4469999999999</v>
      </c>
      <c r="AH163" s="3">
        <v>706.57</v>
      </c>
      <c r="AI163" s="3">
        <v>784.75900000000001</v>
      </c>
      <c r="AJ163" s="3">
        <v>1515.558</v>
      </c>
      <c r="AK163" s="3">
        <v>1047.4169999999999</v>
      </c>
      <c r="AT163" s="3">
        <v>287.95</v>
      </c>
      <c r="AU163" s="3">
        <f>D163/D$118</f>
        <v>4.9339922166851107</v>
      </c>
      <c r="AV163" s="3">
        <f>E163/E$118</f>
        <v>2.4859879920834236</v>
      </c>
      <c r="AW163" s="3">
        <f>F163/F$118</f>
        <v>2.7645935485420714</v>
      </c>
      <c r="AX163" s="3">
        <f>G163/G$118</f>
        <v>5.507800856617302</v>
      </c>
      <c r="AY163" s="3">
        <f>H163/H$118</f>
        <v>7.1322523776906923</v>
      </c>
      <c r="AZ163" s="3">
        <f>I163/I$118</f>
        <v>4.605168399964934</v>
      </c>
      <c r="BA163" s="3">
        <f>J163/J$118</f>
        <v>3.8938509411458755</v>
      </c>
      <c r="BB163" s="3">
        <f>K163/K$118</f>
        <v>5.4004651751891215</v>
      </c>
      <c r="BC163" s="3">
        <f>L163/L$118</f>
        <v>5.5424107334035639</v>
      </c>
      <c r="BD163" s="3">
        <f>M163/M$118</f>
        <v>5.6316658755471902</v>
      </c>
      <c r="BE163" s="3">
        <f>N163/N$118</f>
        <v>4.1912380677267294</v>
      </c>
      <c r="BF163" s="3">
        <f>O163/O$118</f>
        <v>3.6620525391878624</v>
      </c>
      <c r="BG163" s="3">
        <f>P163/P$118</f>
        <v>3.1795968144817657</v>
      </c>
      <c r="BH163" s="3">
        <f>Q163/Q$118</f>
        <v>11.423089571185596</v>
      </c>
      <c r="BI163" s="3">
        <f>R163/R$118</f>
        <v>8.3267537313432829</v>
      </c>
      <c r="BJ163" s="3">
        <f>S163/S$118</f>
        <v>4.5427133965186393</v>
      </c>
      <c r="BK163" s="3">
        <f>T163/T$118</f>
        <v>5.8673620907268544</v>
      </c>
      <c r="BL163" s="3">
        <f>U163/U$118</f>
        <v>2.2980210655867355</v>
      </c>
      <c r="BM163" s="3">
        <f>V163/V$118</f>
        <v>7.0718192453933906</v>
      </c>
      <c r="BN163" s="3">
        <f>W163/W$118</f>
        <v>1.1328499530836815</v>
      </c>
      <c r="BO163" s="3">
        <f>X163/X$118</f>
        <v>3.4452805637053316</v>
      </c>
      <c r="BP163" s="3">
        <f>Y163/Y$118</f>
        <v>10.536339199168591</v>
      </c>
      <c r="BQ163" s="3">
        <f>Z163/Z$118</f>
        <v>4.8301733031226597</v>
      </c>
      <c r="BR163" s="3">
        <f>AA163/AA$118</f>
        <v>3.200812959466298</v>
      </c>
      <c r="BS163" s="3">
        <f>AB163/AB$118</f>
        <v>4.0322201028943407</v>
      </c>
      <c r="BT163" s="3">
        <f>AC163/AC$118</f>
        <v>2.0763133802375311</v>
      </c>
      <c r="BU163" s="3">
        <f>AD163/AD$118</f>
        <v>3.9268979040250138</v>
      </c>
      <c r="BV163" s="3">
        <f>AE163/AE$118</f>
        <v>4.1516745695911883</v>
      </c>
      <c r="BW163" s="3">
        <f>AF163/AF$118</f>
        <v>4.9202152685095397</v>
      </c>
      <c r="BX163" s="3">
        <f>AG163/AG$118</f>
        <v>2.3320669091385691</v>
      </c>
      <c r="BY163" s="3">
        <f>AH163/AH$118</f>
        <v>3.5193532801705465</v>
      </c>
      <c r="BZ163" s="3">
        <f>AI163/AI$118</f>
        <v>2.3520566585143623</v>
      </c>
      <c r="CA163" s="3">
        <f>AJ163/AJ$118</f>
        <v>2.0941943774656449</v>
      </c>
      <c r="CB163" s="3">
        <f>AK163/AK$118</f>
        <v>2.9393175752847647</v>
      </c>
      <c r="CC163" s="3">
        <f>AVERAGE(AU163:CB163)</f>
        <v>4.5279588424528896</v>
      </c>
      <c r="CD163" s="3">
        <f>STDEV(AU163:CB163)/SQRT(34)</f>
        <v>0.39276211856513504</v>
      </c>
      <c r="CF163" s="14"/>
      <c r="CG163" s="14"/>
      <c r="CH163" s="14"/>
      <c r="CI163" s="14"/>
    </row>
    <row r="164" spans="3:89" x14ac:dyDescent="0.3">
      <c r="C164" s="3">
        <v>293</v>
      </c>
      <c r="D164" s="3">
        <v>2624.4119999999998</v>
      </c>
      <c r="E164" s="3">
        <v>888.678</v>
      </c>
      <c r="F164" s="3">
        <v>938.36</v>
      </c>
      <c r="G164" s="3">
        <v>1633.2750000000001</v>
      </c>
      <c r="H164" s="3">
        <v>1892.1669999999999</v>
      </c>
      <c r="I164" s="3">
        <v>1425.6790000000001</v>
      </c>
      <c r="J164" s="3">
        <v>1287.0440000000001</v>
      </c>
      <c r="K164" s="3">
        <v>2340.3530000000001</v>
      </c>
      <c r="L164" s="3">
        <v>2583.0590000000002</v>
      </c>
      <c r="M164" s="3">
        <v>2103.2950000000001</v>
      </c>
      <c r="N164" s="3">
        <v>1990.182</v>
      </c>
      <c r="O164" s="3">
        <v>1877.809</v>
      </c>
      <c r="P164" s="3">
        <v>2358.3969999999999</v>
      </c>
      <c r="Q164" s="3">
        <v>3223.6840000000002</v>
      </c>
      <c r="R164" s="3">
        <v>3334.1120000000001</v>
      </c>
      <c r="S164" s="3">
        <v>1647.4380000000001</v>
      </c>
      <c r="T164" s="3">
        <v>2210.9050000000002</v>
      </c>
      <c r="U164" s="3">
        <v>1060.5920000000001</v>
      </c>
      <c r="V164" s="3">
        <v>967.06600000000003</v>
      </c>
      <c r="W164" s="3">
        <v>264.14400000000001</v>
      </c>
      <c r="X164" s="3">
        <v>563.63199999999995</v>
      </c>
      <c r="Y164" s="3">
        <v>1047.3979999999999</v>
      </c>
      <c r="Z164" s="3">
        <v>1027.6479999999999</v>
      </c>
      <c r="AA164" s="3">
        <v>599.44500000000005</v>
      </c>
      <c r="AB164" s="3">
        <v>950.20299999999997</v>
      </c>
      <c r="AC164" s="3">
        <v>332.88499999999999</v>
      </c>
      <c r="AD164" s="3">
        <v>751.97199999999998</v>
      </c>
      <c r="AE164" s="3">
        <v>941.93</v>
      </c>
      <c r="AF164" s="3">
        <v>1039.83</v>
      </c>
      <c r="AG164" s="3">
        <v>1417.9269999999999</v>
      </c>
      <c r="AH164" s="3">
        <v>733.08399999999995</v>
      </c>
      <c r="AI164" s="3">
        <v>810.75900000000001</v>
      </c>
      <c r="AJ164" s="3">
        <v>1511.066</v>
      </c>
      <c r="AK164" s="3">
        <v>1063.114</v>
      </c>
      <c r="AT164" s="3">
        <v>293</v>
      </c>
      <c r="AU164" s="3">
        <f>D164/D$118</f>
        <v>4.8727635966638694</v>
      </c>
      <c r="AV164" s="3">
        <f>E164/E$118</f>
        <v>2.4633359389292662</v>
      </c>
      <c r="AW164" s="3">
        <f>F164/F$118</f>
        <v>2.8175509922201774</v>
      </c>
      <c r="AX164" s="3">
        <f>G164/G$118</f>
        <v>5.4823339464815586</v>
      </c>
      <c r="AY164" s="3">
        <f>H164/H$118</f>
        <v>7.0822319787701504</v>
      </c>
      <c r="AZ164" s="3">
        <f>I164/I$118</f>
        <v>4.6290233029316168</v>
      </c>
      <c r="BA164" s="3">
        <f>J164/J$118</f>
        <v>3.8472166174945226</v>
      </c>
      <c r="BB164" s="3">
        <f>K164/K$118</f>
        <v>5.3894759870579971</v>
      </c>
      <c r="BC164" s="3">
        <f>L164/L$118</f>
        <v>5.5308439750935703</v>
      </c>
      <c r="BD164" s="3">
        <f>M164/M$118</f>
        <v>5.8384478513472624</v>
      </c>
      <c r="BE164" s="3">
        <f>N164/N$118</f>
        <v>4.3553224175737597</v>
      </c>
      <c r="BF164" s="3">
        <f>O164/O$118</f>
        <v>3.6303561900195653</v>
      </c>
      <c r="BG164" s="3">
        <f>P164/P$118</f>
        <v>3.1502501876741493</v>
      </c>
      <c r="BH164" s="3">
        <f>Q164/Q$118</f>
        <v>11.3990445645909</v>
      </c>
      <c r="BI164" s="3">
        <f>R164/R$118</f>
        <v>8.2938109452736324</v>
      </c>
      <c r="BJ164" s="3">
        <f>S164/S$118</f>
        <v>4.0118399392174249</v>
      </c>
      <c r="BK164" s="3">
        <f>T164/T$118</f>
        <v>5.8624168726069392</v>
      </c>
      <c r="BL164" s="3">
        <f>U164/U$118</f>
        <v>2.2980860694544658</v>
      </c>
      <c r="BM164" s="3">
        <f>V164/V$118</f>
        <v>7.0712635273471784</v>
      </c>
      <c r="BN164" s="3">
        <f>W164/W$118</f>
        <v>1.1266058176234752</v>
      </c>
      <c r="BO164" s="3">
        <f>X164/X$118</f>
        <v>3.4595205067455588</v>
      </c>
      <c r="BP164" s="3">
        <f>Y164/Y$118</f>
        <v>10.466548750387224</v>
      </c>
      <c r="BQ164" s="3">
        <f>Z164/Z$118</f>
        <v>4.8408428212749719</v>
      </c>
      <c r="BR164" s="3">
        <f>AA164/AA$118</f>
        <v>3.2618774248665479</v>
      </c>
      <c r="BS164" s="3">
        <f>AB164/AB$118</f>
        <v>4.1569094949777758</v>
      </c>
      <c r="BT164" s="3">
        <f>AC164/AC$118</f>
        <v>2.0873935563163903</v>
      </c>
      <c r="BU164" s="3">
        <f>AD164/AD$118</f>
        <v>3.9851188425766448</v>
      </c>
      <c r="BV164" s="3">
        <f>AE164/AE$118</f>
        <v>4.1432291437569821</v>
      </c>
      <c r="BW164" s="3">
        <f>AF164/AF$118</f>
        <v>4.992030648397968</v>
      </c>
      <c r="BX164" s="3">
        <f>AG164/AG$118</f>
        <v>2.3230233624954946</v>
      </c>
      <c r="BY164" s="3">
        <f>AH164/AH$118</f>
        <v>3.6514168165086889</v>
      </c>
      <c r="BZ164" s="3">
        <f>AI164/AI$118</f>
        <v>2.4299830959574162</v>
      </c>
      <c r="CA164" s="3">
        <f>AJ164/AJ$118</f>
        <v>2.0879873427341629</v>
      </c>
      <c r="CB164" s="3">
        <f>AK164/AK$118</f>
        <v>2.9833673357710326</v>
      </c>
      <c r="CC164" s="3">
        <f>AVERAGE(AU164:CB164)</f>
        <v>4.5300432312099508</v>
      </c>
      <c r="CD164" s="3">
        <f>STDEV(AU164:CB164)/SQRT(34)</f>
        <v>0.39050372417591317</v>
      </c>
      <c r="CF164" s="14"/>
      <c r="CG164" s="14"/>
      <c r="CH164" s="14"/>
      <c r="CI164" s="14"/>
    </row>
    <row r="165" spans="3:89" x14ac:dyDescent="0.3">
      <c r="C165" s="3">
        <v>298.05</v>
      </c>
      <c r="D165" s="3">
        <v>2624.9650000000001</v>
      </c>
      <c r="E165" s="3">
        <v>897.72699999999998</v>
      </c>
      <c r="F165" s="3">
        <v>956.27700000000004</v>
      </c>
      <c r="G165" s="3">
        <v>1626.9359999999999</v>
      </c>
      <c r="H165" s="3">
        <v>1890.8720000000001</v>
      </c>
      <c r="I165" s="3">
        <v>1431.7909999999999</v>
      </c>
      <c r="J165" s="3">
        <v>1310.5260000000001</v>
      </c>
      <c r="K165" s="3">
        <v>2322.44</v>
      </c>
      <c r="L165" s="3">
        <v>2589.5590000000002</v>
      </c>
      <c r="M165" s="3">
        <v>2112.7330000000002</v>
      </c>
      <c r="N165" s="3">
        <v>2047.905</v>
      </c>
      <c r="O165" s="3">
        <v>1874.904</v>
      </c>
      <c r="P165" s="3">
        <v>2360.393</v>
      </c>
      <c r="Q165" s="3">
        <v>3196.32</v>
      </c>
      <c r="R165" s="3">
        <v>3352.5169999999998</v>
      </c>
      <c r="S165" s="3">
        <v>1371.6030000000001</v>
      </c>
      <c r="T165" s="3">
        <v>2191.2550000000001</v>
      </c>
      <c r="U165" s="3">
        <v>1064.5540000000001</v>
      </c>
      <c r="V165" s="3">
        <v>976.82</v>
      </c>
      <c r="W165" s="3">
        <v>262.78199999999998</v>
      </c>
      <c r="X165" s="3">
        <v>577.83500000000004</v>
      </c>
      <c r="Y165" s="3">
        <v>1053.7470000000001</v>
      </c>
      <c r="Z165" s="3">
        <v>1029.8699999999999</v>
      </c>
      <c r="AA165" s="3">
        <v>618.35500000000002</v>
      </c>
      <c r="AB165" s="3">
        <v>972.29399999999998</v>
      </c>
      <c r="AC165" s="3">
        <v>331.21100000000001</v>
      </c>
      <c r="AD165" s="3">
        <v>754.947</v>
      </c>
      <c r="AE165" s="3">
        <v>932.56100000000004</v>
      </c>
      <c r="AF165" s="3">
        <v>1036.175</v>
      </c>
      <c r="AG165" s="3">
        <v>1418.288</v>
      </c>
      <c r="AH165" s="3">
        <v>759.31700000000001</v>
      </c>
      <c r="AI165" s="3">
        <v>833.44799999999998</v>
      </c>
      <c r="AJ165" s="3">
        <v>1521.3140000000001</v>
      </c>
      <c r="AK165" s="3">
        <v>1076.6379999999999</v>
      </c>
      <c r="AT165" s="3">
        <v>298.05</v>
      </c>
      <c r="AU165" s="3">
        <f>D165/D$118</f>
        <v>4.8737903555222175</v>
      </c>
      <c r="AV165" s="3">
        <f>E165/E$118</f>
        <v>2.4884189576507505</v>
      </c>
      <c r="AW165" s="3">
        <f>F165/F$118</f>
        <v>2.8713491732249183</v>
      </c>
      <c r="AX165" s="3">
        <f>G165/G$118</f>
        <v>5.461056136629117</v>
      </c>
      <c r="AY165" s="3">
        <f>H165/H$118</f>
        <v>7.077384895815789</v>
      </c>
      <c r="AZ165" s="3">
        <f>I165/I$118</f>
        <v>4.648868296389133</v>
      </c>
      <c r="BA165" s="3">
        <f>J165/J$118</f>
        <v>3.9174087326141351</v>
      </c>
      <c r="BB165" s="3">
        <f>K165/K$118</f>
        <v>5.3482250803118054</v>
      </c>
      <c r="BC165" s="3">
        <f>L165/L$118</f>
        <v>5.5447617701722383</v>
      </c>
      <c r="BD165" s="3">
        <f>M165/M$118</f>
        <v>5.8646463973529421</v>
      </c>
      <c r="BE165" s="3">
        <f>N165/N$118</f>
        <v>4.481643666539739</v>
      </c>
      <c r="BF165" s="3">
        <f>O165/O$118</f>
        <v>3.6247399720059086</v>
      </c>
      <c r="BG165" s="3">
        <f>P165/P$118</f>
        <v>3.1529163627814776</v>
      </c>
      <c r="BH165" s="3">
        <f>Q165/Q$118</f>
        <v>11.302284629229534</v>
      </c>
      <c r="BI165" s="3">
        <f>R165/R$118</f>
        <v>8.3395945273631842</v>
      </c>
      <c r="BJ165" s="3">
        <f>S165/S$118</f>
        <v>3.3401267277739355</v>
      </c>
      <c r="BK165" s="3">
        <f>T165/T$118</f>
        <v>5.8103130999225741</v>
      </c>
      <c r="BL165" s="3">
        <f>U165/U$118</f>
        <v>2.3066709135860251</v>
      </c>
      <c r="BM165" s="3">
        <f>V165/V$118</f>
        <v>7.1425855513307992</v>
      </c>
      <c r="BN165" s="3">
        <f>W165/W$118</f>
        <v>1.1207967243879551</v>
      </c>
      <c r="BO165" s="3">
        <f>X165/X$118</f>
        <v>3.5466971925215751</v>
      </c>
      <c r="BP165" s="3">
        <f>Y165/Y$118</f>
        <v>10.529993704469828</v>
      </c>
      <c r="BQ165" s="3">
        <f>Z165/Z$118</f>
        <v>4.8513097834535319</v>
      </c>
      <c r="BR165" s="3">
        <f>AA165/AA$118</f>
        <v>3.3647761096570226</v>
      </c>
      <c r="BS165" s="3">
        <f>AB165/AB$118</f>
        <v>4.2535523046232457</v>
      </c>
      <c r="BT165" s="3">
        <f>AC165/AC$118</f>
        <v>2.0768965473995764</v>
      </c>
      <c r="BU165" s="3">
        <f>AD165/AD$118</f>
        <v>4.0008850261003204</v>
      </c>
      <c r="BV165" s="3">
        <f>AE165/AE$118</f>
        <v>4.1020181048816324</v>
      </c>
      <c r="BW165" s="3">
        <f>AF165/AF$118</f>
        <v>4.9744836724308437</v>
      </c>
      <c r="BX165" s="3">
        <f>AG165/AG$118</f>
        <v>2.3236147973393626</v>
      </c>
      <c r="BY165" s="3">
        <f>AH165/AH$118</f>
        <v>3.7820807204371238</v>
      </c>
      <c r="BZ165" s="3">
        <f>AI165/AI$118</f>
        <v>2.4979859013091641</v>
      </c>
      <c r="CA165" s="3">
        <f>AJ165/AJ$118</f>
        <v>2.1021480043388445</v>
      </c>
      <c r="CB165" s="3">
        <f>AK165/AK$118</f>
        <v>3.021319107499151</v>
      </c>
      <c r="CC165" s="3">
        <f>AVERAGE(AU165:CB165)</f>
        <v>4.5336865572666296</v>
      </c>
      <c r="CD165" s="3">
        <f>STDEV(AU165:CB165)/SQRT(34)</f>
        <v>0.39006623894181797</v>
      </c>
      <c r="CF165" s="14"/>
      <c r="CG165" s="14"/>
      <c r="CH165" s="14"/>
      <c r="CI165" s="14"/>
    </row>
    <row r="166" spans="3:89" x14ac:dyDescent="0.3">
      <c r="C166" s="3">
        <v>303.10000000000002</v>
      </c>
      <c r="D166" s="3">
        <v>2597.8829999999998</v>
      </c>
      <c r="E166" s="3">
        <v>894.32899999999995</v>
      </c>
      <c r="F166" s="3">
        <v>984.22</v>
      </c>
      <c r="G166" s="3">
        <v>1638.1010000000001</v>
      </c>
      <c r="H166" s="3">
        <v>1890.2170000000001</v>
      </c>
      <c r="I166" s="3">
        <v>1429.8810000000001</v>
      </c>
      <c r="J166" s="3">
        <v>1321.6110000000001</v>
      </c>
      <c r="K166" s="3">
        <v>2307.239</v>
      </c>
      <c r="L166" s="3">
        <v>2594.902</v>
      </c>
      <c r="M166" s="3">
        <v>2151.5439999999999</v>
      </c>
      <c r="N166" s="3">
        <v>2103.9659999999999</v>
      </c>
      <c r="O166" s="3">
        <v>1881.1869999999999</v>
      </c>
      <c r="P166" s="3">
        <v>2368.8470000000002</v>
      </c>
      <c r="Q166" s="3">
        <v>3185.5369999999998</v>
      </c>
      <c r="R166" s="3">
        <v>3349.26</v>
      </c>
      <c r="S166" s="3">
        <v>1903.5619999999999</v>
      </c>
      <c r="T166" s="3">
        <v>2165.663</v>
      </c>
      <c r="U166" s="3">
        <v>1051.5840000000001</v>
      </c>
      <c r="V166" s="3">
        <v>972.721</v>
      </c>
      <c r="W166" s="3">
        <v>261.94400000000002</v>
      </c>
      <c r="X166" s="3">
        <v>591.71</v>
      </c>
      <c r="Y166" s="3">
        <v>1053.299</v>
      </c>
      <c r="Z166" s="3">
        <v>1032.096</v>
      </c>
      <c r="AA166" s="3">
        <v>651.44500000000005</v>
      </c>
      <c r="AB166" s="3">
        <v>992.64499999999998</v>
      </c>
      <c r="AC166" s="3">
        <v>332.84199999999998</v>
      </c>
      <c r="AD166" s="3">
        <v>757.08900000000006</v>
      </c>
      <c r="AE166" s="3">
        <v>933.55600000000004</v>
      </c>
      <c r="AF166" s="3">
        <v>1042.164</v>
      </c>
      <c r="AG166" s="3">
        <v>1415.4749999999999</v>
      </c>
      <c r="AH166" s="3">
        <v>786.00599999999997</v>
      </c>
      <c r="AI166" s="3">
        <v>851.06299999999999</v>
      </c>
      <c r="AJ166" s="3">
        <v>1526.982</v>
      </c>
      <c r="AK166" s="3">
        <v>1097.8630000000001</v>
      </c>
      <c r="AT166" s="3">
        <v>303.10000000000002</v>
      </c>
      <c r="AU166" s="3">
        <f>D166/D$118</f>
        <v>4.8235070220651037</v>
      </c>
      <c r="AV166" s="3">
        <f>E166/E$118</f>
        <v>2.4790000055438211</v>
      </c>
      <c r="AW166" s="3">
        <f>F166/F$118</f>
        <v>2.9552517557898277</v>
      </c>
      <c r="AX166" s="3">
        <f>G166/G$118</f>
        <v>5.498533143570671</v>
      </c>
      <c r="AY166" s="3">
        <f>H166/H$118</f>
        <v>7.0749332824296056</v>
      </c>
      <c r="AZ166" s="3">
        <f>I166/I$118</f>
        <v>4.6426667359336591</v>
      </c>
      <c r="BA166" s="3">
        <f>J166/J$118</f>
        <v>3.9505438827759995</v>
      </c>
      <c r="BB166" s="3">
        <f>K166/K$118</f>
        <v>5.3132194959066883</v>
      </c>
      <c r="BC166" s="3">
        <f>L166/L$118</f>
        <v>5.5562021977269032</v>
      </c>
      <c r="BD166" s="3">
        <f>M166/M$118</f>
        <v>5.9723802147958764</v>
      </c>
      <c r="BE166" s="3">
        <f>N166/N$118</f>
        <v>4.6043277879173834</v>
      </c>
      <c r="BF166" s="3">
        <f>O166/O$118</f>
        <v>3.6368868559232252</v>
      </c>
      <c r="BG166" s="3">
        <f>P166/P$118</f>
        <v>3.1642088699745408</v>
      </c>
      <c r="BH166" s="3">
        <f>Q166/Q$118</f>
        <v>11.264155613625032</v>
      </c>
      <c r="BI166" s="3">
        <f>R166/R$118</f>
        <v>8.3314925373134336</v>
      </c>
      <c r="BJ166" s="3">
        <f>S166/S$118</f>
        <v>4.6355529363633705</v>
      </c>
      <c r="BK166" s="3">
        <f>T166/T$118</f>
        <v>5.7424535706330939</v>
      </c>
      <c r="BL166" s="3">
        <f>U166/U$118</f>
        <v>2.2785675747706988</v>
      </c>
      <c r="BM166" s="3">
        <f>V166/V$118</f>
        <v>7.1126133372331095</v>
      </c>
      <c r="BN166" s="3">
        <f>W166/W$118</f>
        <v>1.1172225539537661</v>
      </c>
      <c r="BO166" s="3">
        <f>X166/X$118</f>
        <v>3.6318606449712134</v>
      </c>
      <c r="BP166" s="3">
        <f>Y166/Y$118</f>
        <v>10.525516883013061</v>
      </c>
      <c r="BQ166" s="3">
        <f>Z166/Z$118</f>
        <v>4.8617955880482553</v>
      </c>
      <c r="BR166" s="3">
        <f>AA166/AA$118</f>
        <v>3.5448352043009588</v>
      </c>
      <c r="BS166" s="3">
        <f>AB166/AB$118</f>
        <v>4.3425830329331889</v>
      </c>
      <c r="BT166" s="3">
        <f>AC166/AC$118</f>
        <v>2.0871239198866274</v>
      </c>
      <c r="BU166" s="3">
        <f>AD166/AD$118</f>
        <v>4.0122366782373673</v>
      </c>
      <c r="BV166" s="3">
        <f>AE166/AE$118</f>
        <v>4.1063947708738375</v>
      </c>
      <c r="BW166" s="3">
        <f>AF166/AF$118</f>
        <v>5.0032357487829939</v>
      </c>
      <c r="BX166" s="3">
        <f>AG166/AG$118</f>
        <v>2.319006192863462</v>
      </c>
      <c r="BY166" s="3">
        <f>AH166/AH$118</f>
        <v>3.9150159139699254</v>
      </c>
      <c r="BZ166" s="3">
        <f>AI166/AI$118</f>
        <v>2.5507810626768328</v>
      </c>
      <c r="CA166" s="3">
        <f>AJ166/AJ$118</f>
        <v>2.1099800330249621</v>
      </c>
      <c r="CB166" s="3">
        <f>AK166/AK$118</f>
        <v>3.0808818370857622</v>
      </c>
      <c r="CC166" s="3">
        <f>AVERAGE(AU166:CB166)</f>
        <v>4.5954402024974792</v>
      </c>
      <c r="CD166" s="3">
        <f>STDEV(AU166:CB166)/SQRT(34)</f>
        <v>0.38593960431036345</v>
      </c>
      <c r="CF166" s="14"/>
      <c r="CG166" s="14"/>
      <c r="CH166" s="14"/>
      <c r="CI166" s="14"/>
    </row>
    <row r="167" spans="3:89" x14ac:dyDescent="0.3">
      <c r="W167" s="8" t="s">
        <v>110</v>
      </c>
      <c r="AA167" s="8" t="s">
        <v>110</v>
      </c>
      <c r="AG167" s="8" t="s">
        <v>110</v>
      </c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</row>
    <row r="168" spans="3:89" x14ac:dyDescent="0.3">
      <c r="C168" s="86" t="s">
        <v>203</v>
      </c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  <c r="AP168" s="86"/>
      <c r="AQ168" s="86"/>
      <c r="AR168" s="86"/>
      <c r="AT168" s="86" t="s">
        <v>202</v>
      </c>
      <c r="AU168" s="86"/>
      <c r="AV168" s="86"/>
      <c r="AW168" s="86"/>
      <c r="AX168" s="86"/>
      <c r="AY168" s="86"/>
      <c r="AZ168" s="86"/>
      <c r="BA168" s="86"/>
      <c r="BB168" s="86"/>
      <c r="BC168" s="86"/>
      <c r="BD168" s="86"/>
      <c r="BE168" s="86"/>
      <c r="BF168" s="86"/>
      <c r="BG168" s="86"/>
      <c r="BH168" s="86"/>
      <c r="BI168" s="86"/>
      <c r="BJ168" s="86"/>
      <c r="BK168" s="86"/>
      <c r="BL168" s="86"/>
      <c r="BM168" s="86"/>
      <c r="BN168" s="86"/>
      <c r="BO168" s="86"/>
      <c r="BP168" s="86"/>
      <c r="BQ168" s="86"/>
      <c r="BR168" s="86"/>
      <c r="BS168" s="86"/>
      <c r="BT168" s="86"/>
      <c r="BU168" s="86"/>
      <c r="BV168" s="86"/>
      <c r="BW168" s="86"/>
      <c r="BX168" s="86"/>
      <c r="BY168" s="86"/>
      <c r="BZ168" s="86"/>
      <c r="CA168" s="86"/>
      <c r="CB168" s="86"/>
      <c r="CC168" s="86"/>
      <c r="CD168" s="86"/>
      <c r="CE168" s="86"/>
      <c r="CF168" s="86"/>
      <c r="CG168" s="86"/>
      <c r="CH168" s="86"/>
      <c r="CI168" s="86"/>
      <c r="CJ168" s="86"/>
      <c r="CK168" s="86"/>
    </row>
    <row r="169" spans="3:89" x14ac:dyDescent="0.3">
      <c r="C169" s="3" t="s">
        <v>199</v>
      </c>
      <c r="D169" s="3" t="s">
        <v>3</v>
      </c>
      <c r="E169" s="3" t="s">
        <v>4</v>
      </c>
      <c r="F169" s="3" t="s">
        <v>128</v>
      </c>
      <c r="G169" s="3" t="s">
        <v>65</v>
      </c>
      <c r="H169" s="3" t="s">
        <v>7</v>
      </c>
      <c r="I169" s="3" t="s">
        <v>8</v>
      </c>
      <c r="J169" s="3" t="s">
        <v>9</v>
      </c>
      <c r="K169" s="3" t="s">
        <v>10</v>
      </c>
      <c r="L169" s="3" t="s">
        <v>11</v>
      </c>
      <c r="M169" s="3" t="s">
        <v>12</v>
      </c>
      <c r="N169" s="3" t="s">
        <v>50</v>
      </c>
      <c r="O169" s="3" t="s">
        <v>66</v>
      </c>
      <c r="P169" s="3" t="s">
        <v>67</v>
      </c>
      <c r="Q169" s="3" t="s">
        <v>68</v>
      </c>
      <c r="R169" s="3" t="s">
        <v>69</v>
      </c>
      <c r="S169" s="3" t="s">
        <v>70</v>
      </c>
      <c r="T169" s="3" t="s">
        <v>71</v>
      </c>
      <c r="U169" s="3" t="s">
        <v>72</v>
      </c>
      <c r="V169" s="3" t="s">
        <v>73</v>
      </c>
      <c r="W169" s="3" t="s">
        <v>74</v>
      </c>
      <c r="X169" s="3" t="s">
        <v>75</v>
      </c>
      <c r="Y169" s="3" t="s">
        <v>76</v>
      </c>
      <c r="Z169" s="3" t="s">
        <v>77</v>
      </c>
      <c r="AA169" s="3" t="s">
        <v>78</v>
      </c>
      <c r="AB169" s="3" t="s">
        <v>79</v>
      </c>
      <c r="AC169" s="3" t="s">
        <v>80</v>
      </c>
      <c r="AD169" s="3" t="s">
        <v>81</v>
      </c>
      <c r="AE169" s="3" t="s">
        <v>82</v>
      </c>
      <c r="AF169" s="3" t="s">
        <v>83</v>
      </c>
      <c r="AG169" s="3" t="s">
        <v>84</v>
      </c>
      <c r="AH169" s="3" t="s">
        <v>85</v>
      </c>
      <c r="AI169" s="3" t="s">
        <v>86</v>
      </c>
      <c r="AJ169" s="3" t="s">
        <v>87</v>
      </c>
      <c r="AK169" s="3" t="s">
        <v>91</v>
      </c>
      <c r="AL169" s="3" t="s">
        <v>92</v>
      </c>
      <c r="AM169" s="3" t="s">
        <v>93</v>
      </c>
      <c r="AN169" s="3" t="s">
        <v>94</v>
      </c>
      <c r="AO169" s="3" t="s">
        <v>95</v>
      </c>
      <c r="AP169" s="3" t="s">
        <v>96</v>
      </c>
      <c r="AQ169" s="3" t="s">
        <v>97</v>
      </c>
      <c r="AR169" s="3" t="s">
        <v>98</v>
      </c>
      <c r="AS169" s="14"/>
      <c r="AT169" s="3" t="s">
        <v>199</v>
      </c>
      <c r="AU169" s="3" t="s">
        <v>3</v>
      </c>
      <c r="AV169" s="3" t="s">
        <v>4</v>
      </c>
      <c r="AW169" s="3" t="s">
        <v>128</v>
      </c>
      <c r="AX169" s="3" t="s">
        <v>65</v>
      </c>
      <c r="AY169" s="3" t="s">
        <v>7</v>
      </c>
      <c r="AZ169" s="3" t="s">
        <v>8</v>
      </c>
      <c r="BA169" s="3" t="s">
        <v>9</v>
      </c>
      <c r="BB169" s="3" t="s">
        <v>10</v>
      </c>
      <c r="BC169" s="3" t="s">
        <v>11</v>
      </c>
      <c r="BD169" s="3" t="s">
        <v>12</v>
      </c>
      <c r="BE169" s="3" t="s">
        <v>50</v>
      </c>
      <c r="BF169" s="3" t="s">
        <v>66</v>
      </c>
      <c r="BG169" s="3" t="s">
        <v>67</v>
      </c>
      <c r="BH169" s="3" t="s">
        <v>68</v>
      </c>
      <c r="BI169" s="3" t="s">
        <v>69</v>
      </c>
      <c r="BJ169" s="3" t="s">
        <v>70</v>
      </c>
      <c r="BK169" s="3" t="s">
        <v>71</v>
      </c>
      <c r="BL169" s="3" t="s">
        <v>72</v>
      </c>
      <c r="BM169" s="3" t="s">
        <v>73</v>
      </c>
      <c r="BN169" s="3" t="s">
        <v>74</v>
      </c>
      <c r="BO169" s="3" t="s">
        <v>75</v>
      </c>
      <c r="BP169" s="3" t="s">
        <v>76</v>
      </c>
      <c r="BQ169" s="3" t="s">
        <v>77</v>
      </c>
      <c r="BR169" s="3" t="s">
        <v>78</v>
      </c>
      <c r="BS169" s="3" t="s">
        <v>79</v>
      </c>
      <c r="BT169" s="3" t="s">
        <v>80</v>
      </c>
      <c r="BU169" s="3" t="s">
        <v>81</v>
      </c>
      <c r="BV169" s="3" t="s">
        <v>82</v>
      </c>
      <c r="BW169" s="3" t="s">
        <v>83</v>
      </c>
      <c r="BX169" s="3" t="s">
        <v>84</v>
      </c>
      <c r="BY169" s="3" t="s">
        <v>85</v>
      </c>
      <c r="BZ169" s="3" t="s">
        <v>86</v>
      </c>
      <c r="CA169" s="3" t="s">
        <v>87</v>
      </c>
      <c r="CB169" s="3" t="s">
        <v>91</v>
      </c>
      <c r="CC169" s="3" t="s">
        <v>92</v>
      </c>
      <c r="CD169" s="3" t="s">
        <v>93</v>
      </c>
      <c r="CE169" s="3" t="s">
        <v>94</v>
      </c>
      <c r="CF169" s="3" t="s">
        <v>95</v>
      </c>
      <c r="CG169" s="3" t="s">
        <v>96</v>
      </c>
      <c r="CH169" s="3" t="s">
        <v>97</v>
      </c>
      <c r="CI169" s="3" t="s">
        <v>98</v>
      </c>
      <c r="CJ169" s="3" t="s">
        <v>1</v>
      </c>
      <c r="CK169" s="3" t="s">
        <v>2</v>
      </c>
    </row>
    <row r="170" spans="3:89" x14ac:dyDescent="0.3">
      <c r="C170" s="7">
        <v>0</v>
      </c>
      <c r="D170" s="6">
        <v>493.21499999999997</v>
      </c>
      <c r="E170" s="6">
        <v>894.23599999999999</v>
      </c>
      <c r="F170" s="6">
        <v>299.10899999999998</v>
      </c>
      <c r="G170" s="6">
        <v>1856.152</v>
      </c>
      <c r="H170" s="6">
        <v>949.56299999999999</v>
      </c>
      <c r="I170" s="6">
        <v>1210.8219999999999</v>
      </c>
      <c r="J170" s="6">
        <v>1066.703</v>
      </c>
      <c r="K170" s="6">
        <v>1237.8409999999999</v>
      </c>
      <c r="L170" s="6">
        <v>921.02099999999996</v>
      </c>
      <c r="M170" s="6">
        <v>1380.5550000000001</v>
      </c>
      <c r="N170" s="6">
        <v>1120.1400000000001</v>
      </c>
      <c r="O170" s="6">
        <v>558.25800000000004</v>
      </c>
      <c r="P170" s="6">
        <v>1350.972</v>
      </c>
      <c r="Q170" s="6">
        <v>1232.0260000000001</v>
      </c>
      <c r="R170" s="6">
        <v>1073.6890000000001</v>
      </c>
      <c r="S170" s="6">
        <v>3517.4810000000002</v>
      </c>
      <c r="T170" s="6">
        <v>1990.7380000000001</v>
      </c>
      <c r="U170" s="6">
        <v>1223.9190000000001</v>
      </c>
      <c r="V170" s="6">
        <v>157.68199999999999</v>
      </c>
      <c r="W170" s="6">
        <v>284.25400000000002</v>
      </c>
      <c r="X170" s="6">
        <v>195.04400000000001</v>
      </c>
      <c r="Y170" s="6">
        <v>702.09900000000005</v>
      </c>
      <c r="Z170" s="6">
        <v>694.38</v>
      </c>
      <c r="AA170" s="6">
        <v>1016.193</v>
      </c>
      <c r="AB170" s="6">
        <v>627.27</v>
      </c>
      <c r="AC170" s="6">
        <v>153.47900000000001</v>
      </c>
      <c r="AD170" s="6">
        <v>183.23</v>
      </c>
      <c r="AE170" s="6">
        <v>169.678</v>
      </c>
      <c r="AF170" s="6">
        <v>186.99199999999999</v>
      </c>
      <c r="AG170" s="6">
        <v>140.214</v>
      </c>
      <c r="AH170" s="6">
        <v>159.46700000000001</v>
      </c>
      <c r="AI170" s="6">
        <v>172.88900000000001</v>
      </c>
      <c r="AJ170" s="6">
        <v>751.86500000000001</v>
      </c>
      <c r="AK170" s="6">
        <v>240.56100000000001</v>
      </c>
      <c r="AL170" s="6">
        <v>282.846</v>
      </c>
      <c r="AM170" s="6">
        <v>430.02199999999999</v>
      </c>
      <c r="AN170" s="6">
        <v>181.072</v>
      </c>
      <c r="AO170" s="6">
        <v>289.45699999999999</v>
      </c>
      <c r="AP170" s="6">
        <v>212.32400000000001</v>
      </c>
      <c r="AQ170" s="6">
        <v>258.97899999999998</v>
      </c>
      <c r="AR170" s="6">
        <v>183.62</v>
      </c>
      <c r="AT170" s="7">
        <v>0</v>
      </c>
      <c r="AU170" s="6">
        <f>D170/D$182</f>
        <v>1.0677382691995454</v>
      </c>
      <c r="AV170" s="6">
        <f>E170/E$182</f>
        <v>0.96906213256609075</v>
      </c>
      <c r="AW170" s="6">
        <f>F170/F$182</f>
        <v>0.91319559994016009</v>
      </c>
      <c r="AX170" s="6">
        <f>G170/G$182</f>
        <v>1.1705760452652942</v>
      </c>
      <c r="AY170" s="6">
        <f>H170/H$182</f>
        <v>1.0016719797294875</v>
      </c>
      <c r="AZ170" s="6">
        <f>I170/I$182</f>
        <v>1.0624311753128752</v>
      </c>
      <c r="BA170" s="6">
        <f>J170/J$182</f>
        <v>0.99031688751528357</v>
      </c>
      <c r="BB170" s="6">
        <f>K170/K$182</f>
        <v>0.99976012366957479</v>
      </c>
      <c r="BC170" s="6">
        <f>L170/L$182</f>
        <v>0.93070874735117837</v>
      </c>
      <c r="BD170" s="6">
        <f>M170/M$182</f>
        <v>1.0200574992481948</v>
      </c>
      <c r="BE170" s="6">
        <f>N170/N$182</f>
        <v>1.1428787149118869</v>
      </c>
      <c r="BF170" s="6">
        <f>O170/O$182</f>
        <v>0.9361388869790942</v>
      </c>
      <c r="BG170" s="6">
        <f>P170/P$182</f>
        <v>1.0768672795345542</v>
      </c>
      <c r="BH170" s="6">
        <f>Q170/Q$182</f>
        <v>1.2957496731771807</v>
      </c>
      <c r="BI170" s="6">
        <f>R170/R$182</f>
        <v>1.1363195231578938</v>
      </c>
      <c r="BJ170" s="6">
        <f>S170/S$182</f>
        <v>1.0952565405150583</v>
      </c>
      <c r="BK170" s="6">
        <f>T170/T$182</f>
        <v>1.1055055424159614</v>
      </c>
      <c r="BL170" s="6">
        <f>U170/U$182</f>
        <v>1.0238872645593606</v>
      </c>
      <c r="BM170" s="6">
        <f>V170/V$182</f>
        <v>0.47784017042992344</v>
      </c>
      <c r="BN170" s="6">
        <f>W170/W$182</f>
        <v>0.21987894258474985</v>
      </c>
      <c r="BO170" s="6">
        <f>X170/X$182</f>
        <v>1.0744509141790017</v>
      </c>
      <c r="BP170" s="6">
        <f>Y170/Y$182</f>
        <v>1.0722408200416618</v>
      </c>
      <c r="BQ170" s="6">
        <f>Z170/Z$182</f>
        <v>1.0770707918342528</v>
      </c>
      <c r="BR170" s="6">
        <f>AA170/AA$182</f>
        <v>1.2095764548762502</v>
      </c>
      <c r="BS170" s="6">
        <f>AB170/AB$182</f>
        <v>1.3366475880379982</v>
      </c>
      <c r="BT170" s="6">
        <f>AC170/AC$182</f>
        <v>1.2484260358880086</v>
      </c>
      <c r="BU170" s="6">
        <f>AD170/AD$182</f>
        <v>1.398435413089105</v>
      </c>
      <c r="BV170" s="6">
        <f>AE170/AE$182</f>
        <v>1.1817333407622019</v>
      </c>
      <c r="BW170" s="6">
        <f>AF170/AF$182</f>
        <v>1.139451699196256</v>
      </c>
      <c r="BX170" s="6">
        <f>AG170/AG$182</f>
        <v>1.2558801927520915</v>
      </c>
      <c r="BY170" s="6">
        <f>AH170/AH$182</f>
        <v>0.93731888956157317</v>
      </c>
      <c r="BZ170" s="6">
        <f>AI170/AI$182</f>
        <v>0.9228966599584697</v>
      </c>
      <c r="CA170" s="6">
        <f>AJ170/AJ$182</f>
        <v>1.1904603570438981</v>
      </c>
      <c r="CB170" s="6">
        <f>AK170/AK$182</f>
        <v>1.1121122463131616</v>
      </c>
      <c r="CC170" s="6">
        <f>AL170/AL$182</f>
        <v>1.0747531091715337</v>
      </c>
      <c r="CD170" s="6">
        <f>AM170/AM$182</f>
        <v>1.2165453012634448</v>
      </c>
      <c r="CE170" s="6">
        <f>AN170/AN$182</f>
        <v>1.0136593667428009</v>
      </c>
      <c r="CF170" s="6">
        <f>AO170/AO$182</f>
        <v>1.0793666774805815</v>
      </c>
      <c r="CG170" s="6">
        <f>AP170/AP$182</f>
        <v>0.93526973513230172</v>
      </c>
      <c r="CH170" s="6">
        <f>AQ170/AQ$182</f>
        <v>1.012514758892477</v>
      </c>
      <c r="CI170" s="6">
        <f>AR170/AR$182</f>
        <v>1.0440191496378173</v>
      </c>
      <c r="CJ170" s="6">
        <f>AVERAGE(AU170:CI170)</f>
        <v>1.0528944024370297</v>
      </c>
      <c r="CK170" s="6">
        <f>STDEV(AU170:CI170)/SQRT(41)</f>
        <v>3.1346509024194377E-2</v>
      </c>
    </row>
    <row r="171" spans="3:89" x14ac:dyDescent="0.3">
      <c r="C171" s="7">
        <v>5.05</v>
      </c>
      <c r="D171" s="6">
        <v>495.34199999999998</v>
      </c>
      <c r="E171" s="6">
        <v>924.94500000000005</v>
      </c>
      <c r="F171" s="6">
        <v>301.60000000000002</v>
      </c>
      <c r="G171" s="6">
        <v>1813.1669999999999</v>
      </c>
      <c r="H171" s="6">
        <v>971.99599999999998</v>
      </c>
      <c r="I171" s="6">
        <v>1163.9929999999999</v>
      </c>
      <c r="J171" s="6">
        <v>1026.6949999999999</v>
      </c>
      <c r="K171" s="6">
        <v>1211.297</v>
      </c>
      <c r="L171" s="6">
        <v>915.36300000000006</v>
      </c>
      <c r="M171" s="6">
        <v>1404.0129999999999</v>
      </c>
      <c r="N171" s="6">
        <v>1106.221</v>
      </c>
      <c r="O171" s="6">
        <v>578.81799999999998</v>
      </c>
      <c r="P171" s="6">
        <v>1339.8240000000001</v>
      </c>
      <c r="Q171" s="6">
        <v>1175.367</v>
      </c>
      <c r="R171" s="6">
        <v>1026.3979999999999</v>
      </c>
      <c r="S171" s="6">
        <v>3515.3870000000002</v>
      </c>
      <c r="T171" s="6">
        <v>1985.6880000000001</v>
      </c>
      <c r="U171" s="6">
        <v>1211.171</v>
      </c>
      <c r="V171" s="6">
        <v>138.274</v>
      </c>
      <c r="W171" s="6">
        <v>282.721</v>
      </c>
      <c r="X171" s="6">
        <v>189.63499999999999</v>
      </c>
      <c r="Y171" s="6">
        <v>717.03700000000003</v>
      </c>
      <c r="Z171" s="6">
        <v>685.39400000000001</v>
      </c>
      <c r="AA171" s="6">
        <v>1005.725</v>
      </c>
      <c r="AB171" s="6">
        <v>657.56600000000003</v>
      </c>
      <c r="AC171" s="6">
        <v>148.62100000000001</v>
      </c>
      <c r="AD171" s="6">
        <v>166.79</v>
      </c>
      <c r="AE171" s="6">
        <v>168.43600000000001</v>
      </c>
      <c r="AF171" s="6">
        <v>171.84</v>
      </c>
      <c r="AG171" s="6">
        <v>142.92599999999999</v>
      </c>
      <c r="AH171" s="6">
        <v>159.92699999999999</v>
      </c>
      <c r="AI171" s="6">
        <v>217.97399999999999</v>
      </c>
      <c r="AJ171" s="6">
        <v>807.48099999999999</v>
      </c>
      <c r="AK171" s="6">
        <v>234.374</v>
      </c>
      <c r="AL171" s="6">
        <v>286.95299999999997</v>
      </c>
      <c r="AM171" s="6">
        <v>421.23899999999998</v>
      </c>
      <c r="AN171" s="6">
        <v>181.08799999999999</v>
      </c>
      <c r="AO171" s="6">
        <v>281.904</v>
      </c>
      <c r="AP171" s="6">
        <v>221.37</v>
      </c>
      <c r="AQ171" s="6">
        <v>262.94400000000002</v>
      </c>
      <c r="AR171" s="6">
        <v>181.47</v>
      </c>
      <c r="AT171" s="7">
        <v>5.05</v>
      </c>
      <c r="AU171" s="6">
        <f>D171/D$182</f>
        <v>1.0723429128105211</v>
      </c>
      <c r="AV171" s="6">
        <f>E171/E$182</f>
        <v>1.0023407402591071</v>
      </c>
      <c r="AW171" s="6">
        <f>F171/F$182</f>
        <v>0.92080075471467704</v>
      </c>
      <c r="AX171" s="6">
        <f>G171/G$182</f>
        <v>1.1434676989091075</v>
      </c>
      <c r="AY171" s="6">
        <f>H171/H$182</f>
        <v>1.0253360310049389</v>
      </c>
      <c r="AZ171" s="6">
        <f>I171/I$182</f>
        <v>1.0213412467282224</v>
      </c>
      <c r="BA171" s="6">
        <f>J171/J$182</f>
        <v>0.95317384204179045</v>
      </c>
      <c r="BB171" s="6">
        <f>K171/K$182</f>
        <v>0.9783214795119769</v>
      </c>
      <c r="BC171" s="6">
        <f>L171/L$182</f>
        <v>0.92499123375212589</v>
      </c>
      <c r="BD171" s="6">
        <f>M171/M$182</f>
        <v>1.0373900277004215</v>
      </c>
      <c r="BE171" s="6">
        <f>N171/N$182</f>
        <v>1.1286771607910997</v>
      </c>
      <c r="BF171" s="6">
        <f>O171/O$182</f>
        <v>0.97061580538651537</v>
      </c>
      <c r="BG171" s="6">
        <f>P171/P$182</f>
        <v>1.0679811468595237</v>
      </c>
      <c r="BH171" s="6">
        <f>Q171/Q$182</f>
        <v>1.2361601184660413</v>
      </c>
      <c r="BI171" s="6">
        <f>R171/R$182</f>
        <v>1.0862699402994866</v>
      </c>
      <c r="BJ171" s="6">
        <f>S171/S$182</f>
        <v>1.0946045207327657</v>
      </c>
      <c r="BK171" s="6">
        <f>T171/T$182</f>
        <v>1.1027011537976699</v>
      </c>
      <c r="BL171" s="6">
        <f>U171/U$182</f>
        <v>1.0132227394979776</v>
      </c>
      <c r="BM171" s="6">
        <f>V171/V$182</f>
        <v>0.41902608874841285</v>
      </c>
      <c r="BN171" s="6">
        <f>W171/W$182</f>
        <v>0.2186931213861654</v>
      </c>
      <c r="BO171" s="6">
        <f>X171/X$182</f>
        <v>1.0446540222223446</v>
      </c>
      <c r="BP171" s="6">
        <f>Y171/Y$182</f>
        <v>1.0950540320954922</v>
      </c>
      <c r="BQ171" s="6">
        <f>Z171/Z$182</f>
        <v>1.0631323746341281</v>
      </c>
      <c r="BR171" s="6">
        <f>AA171/AA$182</f>
        <v>1.1971163746260964</v>
      </c>
      <c r="BS171" s="6">
        <f>AB171/AB$182</f>
        <v>1.4012052351870714</v>
      </c>
      <c r="BT171" s="6">
        <f>AC171/AC$182</f>
        <v>1.2089101823683484</v>
      </c>
      <c r="BU171" s="6">
        <f>AD171/AD$182</f>
        <v>1.2729631749666093</v>
      </c>
      <c r="BV171" s="6">
        <f>AE171/AE$182</f>
        <v>1.1730833519055048</v>
      </c>
      <c r="BW171" s="6">
        <f>AF171/AF$182</f>
        <v>1.0471216949916822</v>
      </c>
      <c r="BX171" s="6">
        <f>AG171/AG$182</f>
        <v>1.2801712555756586</v>
      </c>
      <c r="BY171" s="6">
        <f>AH171/AH$182</f>
        <v>0.94002268839893954</v>
      </c>
      <c r="BZ171" s="6">
        <f>AI171/AI$182</f>
        <v>1.1635643479792668</v>
      </c>
      <c r="CA171" s="6">
        <f>AJ171/AJ$182</f>
        <v>1.2785195740806712</v>
      </c>
      <c r="CB171" s="6">
        <f>AK171/AK$182</f>
        <v>1.0835097776339513</v>
      </c>
      <c r="CC171" s="6">
        <f>AL171/AL$182</f>
        <v>1.0903588134041104</v>
      </c>
      <c r="CD171" s="6">
        <f>AM171/AM$182</f>
        <v>1.1916979274523449</v>
      </c>
      <c r="CE171" s="6">
        <f>AN171/AN$182</f>
        <v>1.0137489363607863</v>
      </c>
      <c r="CF171" s="6">
        <f>AO171/AO$182</f>
        <v>1.0512020225749796</v>
      </c>
      <c r="CG171" s="6">
        <f>AP171/AP$182</f>
        <v>0.97511662019478551</v>
      </c>
      <c r="CH171" s="6">
        <f>AQ171/AQ$182</f>
        <v>1.0280164830438898</v>
      </c>
      <c r="CI171" s="6">
        <f>AR171/AR$182</f>
        <v>1.0317947668270051</v>
      </c>
      <c r="CJ171" s="6">
        <f>AVERAGE(AU171:CI171)</f>
        <v>1.049961498046883</v>
      </c>
      <c r="CK171" s="6">
        <f>STDEV(AU171:CI171)/SQRT(41)</f>
        <v>3.1255585494617384E-2</v>
      </c>
    </row>
    <row r="172" spans="3:89" x14ac:dyDescent="0.3">
      <c r="C172" s="7">
        <v>10.1</v>
      </c>
      <c r="D172" s="6">
        <v>486.87299999999999</v>
      </c>
      <c r="E172" s="6">
        <v>908.04499999999996</v>
      </c>
      <c r="F172" s="6">
        <v>304.55</v>
      </c>
      <c r="G172" s="6">
        <v>1753.623</v>
      </c>
      <c r="H172" s="6">
        <v>956.70100000000002</v>
      </c>
      <c r="I172" s="6">
        <v>1143.48</v>
      </c>
      <c r="J172" s="6">
        <v>1060.7349999999999</v>
      </c>
      <c r="K172" s="6">
        <v>1197.0830000000001</v>
      </c>
      <c r="L172" s="6">
        <v>917.39700000000005</v>
      </c>
      <c r="M172" s="6">
        <v>1373.11</v>
      </c>
      <c r="N172" s="6">
        <v>1064.0450000000001</v>
      </c>
      <c r="O172" s="6">
        <v>579.00800000000004</v>
      </c>
      <c r="P172" s="6">
        <v>1314.9190000000001</v>
      </c>
      <c r="Q172" s="6">
        <v>1152.7809999999999</v>
      </c>
      <c r="R172" s="6">
        <v>1039.078</v>
      </c>
      <c r="S172" s="6">
        <v>3557.663</v>
      </c>
      <c r="T172" s="6">
        <v>1985.123</v>
      </c>
      <c r="U172" s="6">
        <v>1216.5650000000001</v>
      </c>
      <c r="V172" s="6">
        <v>136.63499999999999</v>
      </c>
      <c r="W172" s="6">
        <v>277.67599999999999</v>
      </c>
      <c r="X172" s="6">
        <v>191.28200000000001</v>
      </c>
      <c r="Y172" s="6">
        <v>698.67899999999997</v>
      </c>
      <c r="Z172" s="6">
        <v>683.04399999999998</v>
      </c>
      <c r="AA172" s="6">
        <v>976.00599999999997</v>
      </c>
      <c r="AB172" s="6">
        <v>638.95000000000005</v>
      </c>
      <c r="AC172" s="6">
        <v>145.70599999999999</v>
      </c>
      <c r="AD172" s="6">
        <v>154.44499999999999</v>
      </c>
      <c r="AE172" s="6">
        <v>163.94</v>
      </c>
      <c r="AF172" s="6">
        <v>169.56</v>
      </c>
      <c r="AG172" s="6">
        <v>139.119</v>
      </c>
      <c r="AH172" s="6">
        <v>156.80600000000001</v>
      </c>
      <c r="AI172" s="6">
        <v>220.02600000000001</v>
      </c>
      <c r="AJ172" s="6">
        <v>814.91200000000003</v>
      </c>
      <c r="AK172" s="6">
        <v>235.858</v>
      </c>
      <c r="AL172" s="6">
        <v>284.16399999999999</v>
      </c>
      <c r="AM172" s="6">
        <v>416.55900000000003</v>
      </c>
      <c r="AN172" s="6">
        <v>177.15199999999999</v>
      </c>
      <c r="AO172" s="6">
        <v>284.07100000000003</v>
      </c>
      <c r="AP172" s="6">
        <v>226.852</v>
      </c>
      <c r="AQ172" s="6">
        <v>259.35399999999998</v>
      </c>
      <c r="AR172" s="6">
        <v>180.864</v>
      </c>
      <c r="AT172" s="7">
        <v>10.1</v>
      </c>
      <c r="AU172" s="6">
        <f>D172/D$182</f>
        <v>1.0540087676570871</v>
      </c>
      <c r="AV172" s="6">
        <f>E172/E$182</f>
        <v>0.98402661508368683</v>
      </c>
      <c r="AW172" s="6">
        <f>F172/F$182</f>
        <v>0.92980726077040743</v>
      </c>
      <c r="AX172" s="6">
        <f>G172/G$182</f>
        <v>1.1059164746347609</v>
      </c>
      <c r="AY172" s="6">
        <f>H172/H$182</f>
        <v>1.009201690334586</v>
      </c>
      <c r="AZ172" s="6">
        <f>I172/I$182</f>
        <v>1.0033421926152373</v>
      </c>
      <c r="BA172" s="6">
        <f>J172/J$182</f>
        <v>0.98477625325748985</v>
      </c>
      <c r="BB172" s="6">
        <f>K172/K$182</f>
        <v>0.96684133755687984</v>
      </c>
      <c r="BC172" s="6">
        <f>L172/L$182</f>
        <v>0.92704662835454243</v>
      </c>
      <c r="BD172" s="6">
        <f>M172/M$182</f>
        <v>1.0145565752850763</v>
      </c>
      <c r="BE172" s="6">
        <f>N172/N$182</f>
        <v>1.0856449927762768</v>
      </c>
      <c r="BF172" s="6">
        <f>O172/O$182</f>
        <v>0.97093441504105882</v>
      </c>
      <c r="BG172" s="6">
        <f>P172/P$182</f>
        <v>1.0481292331286634</v>
      </c>
      <c r="BH172" s="6">
        <f>Q172/Q$182</f>
        <v>1.2124059102607114</v>
      </c>
      <c r="BI172" s="6">
        <f>R172/R$182</f>
        <v>1.0996895911980635</v>
      </c>
      <c r="BJ172" s="6">
        <f>S172/S$182</f>
        <v>1.1077682209792814</v>
      </c>
      <c r="BK172" s="6">
        <f>T172/T$182</f>
        <v>1.1023873954671084</v>
      </c>
      <c r="BL172" s="6">
        <f>U172/U$182</f>
        <v>1.0177351687559868</v>
      </c>
      <c r="BM172" s="6">
        <f>V172/V$182</f>
        <v>0.41405925652067188</v>
      </c>
      <c r="BN172" s="6">
        <f>W172/W$182</f>
        <v>0.21479066349519443</v>
      </c>
      <c r="BO172" s="6">
        <f>X172/X$182</f>
        <v>1.0537269527182986</v>
      </c>
      <c r="BP172" s="6">
        <f>Y172/Y$182</f>
        <v>1.0670178192902826</v>
      </c>
      <c r="BQ172" s="6">
        <f>Z172/Z$182</f>
        <v>1.0594872288050281</v>
      </c>
      <c r="BR172" s="6">
        <f>AA172/AA$182</f>
        <v>1.1617417925708498</v>
      </c>
      <c r="BS172" s="6">
        <f>AB172/AB$182</f>
        <v>1.3615364617738437</v>
      </c>
      <c r="BT172" s="6">
        <f>AC172/AC$182</f>
        <v>1.1851990434202606</v>
      </c>
      <c r="BU172" s="6">
        <f>AD172/AD$182</f>
        <v>1.1787445144056476</v>
      </c>
      <c r="BV172" s="6">
        <f>AE172/AE$182</f>
        <v>1.1417706708268329</v>
      </c>
      <c r="BW172" s="6">
        <f>AF172/AF$182</f>
        <v>1.0332283205469603</v>
      </c>
      <c r="BX172" s="6">
        <f>AG172/AG$182</f>
        <v>1.2460724074306289</v>
      </c>
      <c r="BY172" s="6">
        <f>AH172/AH$182</f>
        <v>0.92167800106976394</v>
      </c>
      <c r="BZ172" s="6">
        <f>AI172/AI$182</f>
        <v>1.1745181041247406</v>
      </c>
      <c r="CA172" s="6">
        <f>AJ172/AJ$182</f>
        <v>1.2902853976170685</v>
      </c>
      <c r="CB172" s="6">
        <f>AK172/AK$182</f>
        <v>1.0903703018815589</v>
      </c>
      <c r="CC172" s="6">
        <f>AL172/AL$182</f>
        <v>1.0797612217058741</v>
      </c>
      <c r="CD172" s="6">
        <f>AM172/AM$182</f>
        <v>1.178458065282705</v>
      </c>
      <c r="CE172" s="6">
        <f>AN172/AN$182</f>
        <v>0.9917148103363338</v>
      </c>
      <c r="CF172" s="6">
        <f>AO172/AO$182</f>
        <v>1.0592826272592692</v>
      </c>
      <c r="CG172" s="6">
        <f>AP172/AP$182</f>
        <v>0.99926437875243923</v>
      </c>
      <c r="CH172" s="6">
        <f>AQ172/AQ$182</f>
        <v>1.0139808740392058</v>
      </c>
      <c r="CI172" s="6">
        <f>AR172/AR$182</f>
        <v>1.0283491966021903</v>
      </c>
      <c r="CJ172" s="6">
        <f>AVERAGE(AU172:CI172)</f>
        <v>1.0382745569178673</v>
      </c>
      <c r="CK172" s="6">
        <f>STDEV(AU172:CI172)/SQRT(41)</f>
        <v>3.0259673139634454E-2</v>
      </c>
    </row>
    <row r="173" spans="3:89" x14ac:dyDescent="0.3">
      <c r="C173" s="7">
        <v>15.15</v>
      </c>
      <c r="D173" s="6">
        <v>481.625</v>
      </c>
      <c r="E173" s="6">
        <v>897.99400000000003</v>
      </c>
      <c r="F173" s="6">
        <v>299.44499999999999</v>
      </c>
      <c r="G173" s="6">
        <v>1717.1089999999999</v>
      </c>
      <c r="H173" s="6">
        <v>969.93100000000004</v>
      </c>
      <c r="I173" s="6">
        <v>1135.066</v>
      </c>
      <c r="J173" s="6">
        <v>1083.5260000000001</v>
      </c>
      <c r="K173" s="6">
        <v>1190.4970000000001</v>
      </c>
      <c r="L173" s="6">
        <v>937.69600000000003</v>
      </c>
      <c r="M173" s="6">
        <v>1364.7739999999999</v>
      </c>
      <c r="N173" s="6">
        <v>1021.694</v>
      </c>
      <c r="O173" s="6">
        <v>588.85599999999999</v>
      </c>
      <c r="P173" s="6">
        <v>1292.3699999999999</v>
      </c>
      <c r="Q173" s="6">
        <v>1128.6120000000001</v>
      </c>
      <c r="R173" s="6">
        <v>1018.7140000000001</v>
      </c>
      <c r="S173" s="6">
        <v>3467.3910000000001</v>
      </c>
      <c r="T173" s="6">
        <v>1962.037</v>
      </c>
      <c r="U173" s="6">
        <v>1183.2750000000001</v>
      </c>
      <c r="V173" s="6">
        <v>116.81399999999999</v>
      </c>
      <c r="W173" s="6">
        <v>264.42599999999999</v>
      </c>
      <c r="X173" s="6">
        <v>193.09299999999999</v>
      </c>
      <c r="Y173" s="6">
        <v>712.02499999999998</v>
      </c>
      <c r="Z173" s="6">
        <v>678.18600000000004</v>
      </c>
      <c r="AA173" s="6">
        <v>955.90099999999995</v>
      </c>
      <c r="AB173" s="6">
        <v>519.28300000000002</v>
      </c>
      <c r="AC173" s="6">
        <v>177.929</v>
      </c>
      <c r="AD173" s="6">
        <v>168.328</v>
      </c>
      <c r="AE173" s="6">
        <v>164.08099999999999</v>
      </c>
      <c r="AF173" s="6">
        <v>182.76499999999999</v>
      </c>
      <c r="AG173" s="6">
        <v>133.69999999999999</v>
      </c>
      <c r="AH173" s="6">
        <v>157.31100000000001</v>
      </c>
      <c r="AI173" s="6">
        <v>217.24600000000001</v>
      </c>
      <c r="AJ173" s="6">
        <v>807.30200000000002</v>
      </c>
      <c r="AK173" s="6">
        <v>231.65799999999999</v>
      </c>
      <c r="AL173" s="6">
        <v>279.36399999999998</v>
      </c>
      <c r="AM173" s="6">
        <v>414.23399999999998</v>
      </c>
      <c r="AN173" s="6">
        <v>177.88</v>
      </c>
      <c r="AO173" s="6">
        <v>283.78699999999998</v>
      </c>
      <c r="AP173" s="6">
        <v>232.01900000000001</v>
      </c>
      <c r="AQ173" s="6">
        <v>263.15300000000002</v>
      </c>
      <c r="AR173" s="6">
        <v>182.27199999999999</v>
      </c>
      <c r="AT173" s="7">
        <v>15.15</v>
      </c>
      <c r="AU173" s="6">
        <f>D173/D$182</f>
        <v>1.0426476159549711</v>
      </c>
      <c r="AV173" s="6">
        <f>E173/E$182</f>
        <v>0.97313458714651846</v>
      </c>
      <c r="AW173" s="6">
        <f>F173/F$182</f>
        <v>0.91422142571464338</v>
      </c>
      <c r="AX173" s="6">
        <f>G173/G$182</f>
        <v>1.082889042766672</v>
      </c>
      <c r="AY173" s="6">
        <f>H173/H$182</f>
        <v>1.0231577104110012</v>
      </c>
      <c r="AZ173" s="6">
        <f>I173/I$182</f>
        <v>0.99595936020132125</v>
      </c>
      <c r="BA173" s="6">
        <f>J173/J$182</f>
        <v>1.0059352002027604</v>
      </c>
      <c r="BB173" s="6">
        <f>K173/K$182</f>
        <v>0.96152205973809068</v>
      </c>
      <c r="BC173" s="6">
        <f>L173/L$182</f>
        <v>0.94755914312074385</v>
      </c>
      <c r="BD173" s="6">
        <f>M173/M$182</f>
        <v>1.008397313746251</v>
      </c>
      <c r="BE173" s="6">
        <f>N173/N$182</f>
        <v>1.0424342722813089</v>
      </c>
      <c r="BF173" s="6">
        <f>O173/O$182</f>
        <v>0.987448456503913</v>
      </c>
      <c r="BG173" s="6">
        <f>P173/P$182</f>
        <v>1.03015530007437</v>
      </c>
      <c r="BH173" s="6">
        <f>Q173/Q$182</f>
        <v>1.1869868250701237</v>
      </c>
      <c r="BI173" s="6">
        <f>R173/R$182</f>
        <v>1.0781377165215165</v>
      </c>
      <c r="BJ173" s="6">
        <f>S173/S$182</f>
        <v>1.0796597540322317</v>
      </c>
      <c r="BK173" s="6">
        <f>T173/T$182</f>
        <v>1.0895671745479243</v>
      </c>
      <c r="BL173" s="6">
        <f>U173/U$182</f>
        <v>0.98988593442170392</v>
      </c>
      <c r="BM173" s="6">
        <f>V173/V$182</f>
        <v>0.3539936179690838</v>
      </c>
      <c r="BN173" s="6">
        <f>W173/W$182</f>
        <v>0.20454139351395251</v>
      </c>
      <c r="BO173" s="6">
        <f>X173/X$182</f>
        <v>1.0637033201306678</v>
      </c>
      <c r="BP173" s="6">
        <f>Y173/Y$182</f>
        <v>1.0873997397662782</v>
      </c>
      <c r="BQ173" s="6">
        <f>Z173/Z$182</f>
        <v>1.0519518592570418</v>
      </c>
      <c r="BR173" s="6">
        <f>AA173/AA$182</f>
        <v>1.1378107729463423</v>
      </c>
      <c r="BS173" s="6">
        <f>AB173/AB$182</f>
        <v>1.106538443507797</v>
      </c>
      <c r="BT173" s="6">
        <f>AC173/AC$182</f>
        <v>1.4473067725194813</v>
      </c>
      <c r="BU173" s="6">
        <f>AD173/AD$182</f>
        <v>1.2847013928639572</v>
      </c>
      <c r="BV173" s="6">
        <f>AE173/AE$182</f>
        <v>1.1427526743926899</v>
      </c>
      <c r="BW173" s="6">
        <f>AF173/AF$182</f>
        <v>1.1136941142059753</v>
      </c>
      <c r="BX173" s="6">
        <f>AG173/AG$182</f>
        <v>1.1975350661913546</v>
      </c>
      <c r="BY173" s="6">
        <f>AH173/AH$182</f>
        <v>0.92464630196730757</v>
      </c>
      <c r="BZ173" s="6">
        <f>AI173/AI$182</f>
        <v>1.1596782200680074</v>
      </c>
      <c r="CA173" s="6">
        <f>AJ173/AJ$182</f>
        <v>1.2782361556426394</v>
      </c>
      <c r="CB173" s="6">
        <f>AK173/AK$182</f>
        <v>1.0709537238222919</v>
      </c>
      <c r="CC173" s="6">
        <f>AL173/AL$182</f>
        <v>1.0615222686217811</v>
      </c>
      <c r="CD173" s="6">
        <f>AM173/AM$182</f>
        <v>1.1718805696535568</v>
      </c>
      <c r="CE173" s="6">
        <f>AN173/AN$182</f>
        <v>0.99579022795467775</v>
      </c>
      <c r="CF173" s="6">
        <f>AO173/AO$182</f>
        <v>1.0582236093864781</v>
      </c>
      <c r="CG173" s="6">
        <f>AP173/AP$182</f>
        <v>1.0220245882503227</v>
      </c>
      <c r="CH173" s="6">
        <f>AQ173/AQ$182</f>
        <v>1.0288335978856666</v>
      </c>
      <c r="CI173" s="6">
        <f>AR173/AR$182</f>
        <v>1.0363547459034104</v>
      </c>
      <c r="CJ173" s="6">
        <f>AVERAGE(AU173:CI173)</f>
        <v>1.0351163919238251</v>
      </c>
      <c r="CK173" s="6">
        <f>STDEV(AU173:CI173)/SQRT(41)</f>
        <v>3.153380329037709E-2</v>
      </c>
    </row>
    <row r="174" spans="3:89" x14ac:dyDescent="0.3">
      <c r="C174" s="7">
        <v>20.2</v>
      </c>
      <c r="D174" s="6">
        <v>473.39100000000002</v>
      </c>
      <c r="E174" s="6">
        <v>887.50599999999997</v>
      </c>
      <c r="F174" s="6">
        <v>271.48200000000003</v>
      </c>
      <c r="G174" s="6">
        <v>1708.703</v>
      </c>
      <c r="H174" s="6">
        <v>1003.697</v>
      </c>
      <c r="I174" s="6">
        <v>1118.0920000000001</v>
      </c>
      <c r="J174" s="6">
        <v>1070.0920000000001</v>
      </c>
      <c r="K174" s="6">
        <v>1184.145</v>
      </c>
      <c r="L174" s="6">
        <v>934.27300000000002</v>
      </c>
      <c r="M174" s="6">
        <v>1369.143</v>
      </c>
      <c r="N174" s="6">
        <v>992.37400000000002</v>
      </c>
      <c r="O174" s="6">
        <v>592.62099999999998</v>
      </c>
      <c r="P174" s="6">
        <v>1299.6479999999999</v>
      </c>
      <c r="Q174" s="6">
        <v>1106</v>
      </c>
      <c r="R174" s="6">
        <v>1012.961</v>
      </c>
      <c r="S174" s="6">
        <v>3479.232</v>
      </c>
      <c r="T174" s="6">
        <v>1947.0239999999999</v>
      </c>
      <c r="U174" s="6">
        <v>1173.0229999999999</v>
      </c>
      <c r="V174" s="6">
        <v>121.212</v>
      </c>
      <c r="W174" s="6">
        <v>272.27499999999998</v>
      </c>
      <c r="X174" s="6">
        <v>193.483</v>
      </c>
      <c r="Y174" s="6">
        <v>700.00599999999997</v>
      </c>
      <c r="Z174" s="6">
        <v>674.66800000000001</v>
      </c>
      <c r="AA174" s="6">
        <v>953.673</v>
      </c>
      <c r="AB174" s="6">
        <v>404.34300000000002</v>
      </c>
      <c r="AC174" s="6">
        <v>167.91</v>
      </c>
      <c r="AD174" s="6">
        <v>154.16</v>
      </c>
      <c r="AE174" s="6">
        <v>171.75200000000001</v>
      </c>
      <c r="AF174" s="6">
        <v>170.494</v>
      </c>
      <c r="AG174" s="6">
        <v>129.98400000000001</v>
      </c>
      <c r="AH174" s="6">
        <v>151.52199999999999</v>
      </c>
      <c r="AI174" s="6">
        <v>183.792</v>
      </c>
      <c r="AJ174" s="6">
        <v>756.67200000000003</v>
      </c>
      <c r="AK174" s="6">
        <v>231.29400000000001</v>
      </c>
      <c r="AL174" s="6">
        <v>273.88299999999998</v>
      </c>
      <c r="AM174" s="6">
        <v>431.43799999999999</v>
      </c>
      <c r="AN174" s="6">
        <v>174.43199999999999</v>
      </c>
      <c r="AO174" s="6">
        <v>281.51799999999997</v>
      </c>
      <c r="AP174" s="6">
        <v>213.59299999999999</v>
      </c>
      <c r="AQ174" s="6">
        <v>261.58999999999997</v>
      </c>
      <c r="AR174" s="6">
        <v>181.68299999999999</v>
      </c>
      <c r="AT174" s="7">
        <v>20.2</v>
      </c>
      <c r="AU174" s="6">
        <f>D174/D$182</f>
        <v>1.0248222113979542</v>
      </c>
      <c r="AV174" s="6">
        <f>E174/E$182</f>
        <v>0.9617689927772991</v>
      </c>
      <c r="AW174" s="6">
        <f>F174/F$182</f>
        <v>0.82884890746501971</v>
      </c>
      <c r="AX174" s="6">
        <f>G174/G$182</f>
        <v>1.0775878270060555</v>
      </c>
      <c r="AY174" s="6">
        <f>H174/H$182</f>
        <v>1.0587766804714878</v>
      </c>
      <c r="AZ174" s="6">
        <f>I174/I$182</f>
        <v>0.98106558822677781</v>
      </c>
      <c r="BA174" s="6">
        <f>J174/J$182</f>
        <v>0.99346320277997247</v>
      </c>
      <c r="BB174" s="6">
        <f>K174/K$182</f>
        <v>0.95639177539175768</v>
      </c>
      <c r="BC174" s="6">
        <f>L174/L$182</f>
        <v>0.94410013833998085</v>
      </c>
      <c r="BD174" s="6">
        <f>M174/M$182</f>
        <v>1.0116254583795437</v>
      </c>
      <c r="BE174" s="6">
        <f>N174/N$182</f>
        <v>1.0125190796078782</v>
      </c>
      <c r="BF174" s="6">
        <f>O174/O$182</f>
        <v>0.99376195834262604</v>
      </c>
      <c r="BG174" s="6">
        <f>P174/P$182</f>
        <v>1.03595663426964</v>
      </c>
      <c r="BH174" s="6">
        <f>Q174/Q$182</f>
        <v>1.1632052720753958</v>
      </c>
      <c r="BI174" s="6">
        <f>R174/R$182</f>
        <v>1.0720491320089365</v>
      </c>
      <c r="BJ174" s="6">
        <f>S174/S$182</f>
        <v>1.0833467484172017</v>
      </c>
      <c r="BK174" s="6">
        <f>T174/T$182</f>
        <v>1.0812300881466546</v>
      </c>
      <c r="BL174" s="6">
        <f>U174/U$182</f>
        <v>0.98130947451196904</v>
      </c>
      <c r="BM174" s="6">
        <f>V174/V$182</f>
        <v>0.36732133495358937</v>
      </c>
      <c r="BN174" s="6">
        <f>W174/W$182</f>
        <v>0.21061282899189723</v>
      </c>
      <c r="BO174" s="6">
        <f>X174/X$182</f>
        <v>1.0658517371879976</v>
      </c>
      <c r="BP174" s="6">
        <f>Y174/Y$182</f>
        <v>1.0690444046695458</v>
      </c>
      <c r="BQ174" s="6">
        <f>Z174/Z$182</f>
        <v>1.0464949983945848</v>
      </c>
      <c r="BR174" s="6">
        <f>AA174/AA$182</f>
        <v>1.1351587803214529</v>
      </c>
      <c r="BS174" s="6">
        <f>AB174/AB$182</f>
        <v>0.86161317405590621</v>
      </c>
      <c r="BT174" s="6">
        <f>AC174/AC$182</f>
        <v>1.3658104084985927</v>
      </c>
      <c r="BU174" s="6">
        <f>AD174/AD$182</f>
        <v>1.1765693569929403</v>
      </c>
      <c r="BV174" s="6">
        <f>AE174/AE$182</f>
        <v>1.1961778471138846</v>
      </c>
      <c r="BW174" s="6">
        <f>AF174/AF$182</f>
        <v>1.0389197292010701</v>
      </c>
      <c r="BX174" s="6">
        <f>AG174/AG$182</f>
        <v>1.1642512942693872</v>
      </c>
      <c r="BY174" s="6">
        <f>AH174/AH$182</f>
        <v>0.89061958138140607</v>
      </c>
      <c r="BZ174" s="6">
        <f>AI174/AI$182</f>
        <v>0.98109783113493088</v>
      </c>
      <c r="CA174" s="6">
        <f>AJ174/AJ$182</f>
        <v>1.1980714879467995</v>
      </c>
      <c r="CB174" s="6">
        <f>AK174/AK$182</f>
        <v>1.0692709537238223</v>
      </c>
      <c r="CC174" s="6">
        <f>AL174/AL$182</f>
        <v>1.0406956640688825</v>
      </c>
      <c r="CD174" s="6">
        <f>AM174/AM$182</f>
        <v>1.2205512082788745</v>
      </c>
      <c r="CE174" s="6">
        <f>AN174/AN$182</f>
        <v>0.97648797527878539</v>
      </c>
      <c r="CF174" s="6">
        <f>AO174/AO$182</f>
        <v>1.0497626532126649</v>
      </c>
      <c r="CG174" s="6">
        <f>AP174/AP$182</f>
        <v>0.94085957563023348</v>
      </c>
      <c r="CH174" s="6">
        <f>AQ174/AQ$182</f>
        <v>1.0227228299541007</v>
      </c>
      <c r="CI174" s="6">
        <f>AR174/AR$182</f>
        <v>1.0330058335891925</v>
      </c>
      <c r="CJ174" s="6">
        <f>AVERAGE(AU174:CI174)</f>
        <v>1.0093366014260172</v>
      </c>
      <c r="CK174" s="6">
        <f>STDEV(AU174:CI174)/SQRT(41)</f>
        <v>3.0332495188573481E-2</v>
      </c>
    </row>
    <row r="175" spans="3:89" x14ac:dyDescent="0.3">
      <c r="C175" s="7">
        <v>25.25</v>
      </c>
      <c r="D175" s="6">
        <v>461.60300000000001</v>
      </c>
      <c r="E175" s="6">
        <v>901.19399999999996</v>
      </c>
      <c r="F175" s="6">
        <v>289.52699999999999</v>
      </c>
      <c r="G175" s="6">
        <v>1717.4349999999999</v>
      </c>
      <c r="H175" s="6">
        <v>997.55399999999997</v>
      </c>
      <c r="I175" s="6">
        <v>1145.079</v>
      </c>
      <c r="J175" s="6">
        <v>1041.325</v>
      </c>
      <c r="K175" s="6">
        <v>1191.9169999999999</v>
      </c>
      <c r="L175" s="6">
        <v>935.13099999999997</v>
      </c>
      <c r="M175" s="6">
        <v>1386.5050000000001</v>
      </c>
      <c r="N175" s="6">
        <v>968.91899999999998</v>
      </c>
      <c r="O175" s="6">
        <v>590.56100000000004</v>
      </c>
      <c r="P175" s="6">
        <v>1278.912</v>
      </c>
      <c r="Q175" s="6">
        <v>1095.3520000000001</v>
      </c>
      <c r="R175" s="6">
        <v>984.07299999999998</v>
      </c>
      <c r="S175" s="6">
        <v>3435.1010000000001</v>
      </c>
      <c r="T175" s="6">
        <v>1883.098</v>
      </c>
      <c r="U175" s="6">
        <v>1152.617</v>
      </c>
      <c r="V175" s="6">
        <v>124.42</v>
      </c>
      <c r="W175" s="6">
        <v>256.98399999999998</v>
      </c>
      <c r="X175" s="6">
        <v>188.57400000000001</v>
      </c>
      <c r="Y175" s="6">
        <v>681.63</v>
      </c>
      <c r="Z175" s="6">
        <v>662.25199999999995</v>
      </c>
      <c r="AA175" s="6">
        <v>947.92399999999998</v>
      </c>
      <c r="AB175" s="6">
        <v>341.142</v>
      </c>
      <c r="AC175" s="6">
        <v>150.17500000000001</v>
      </c>
      <c r="AD175" s="6">
        <v>143.24100000000001</v>
      </c>
      <c r="AE175" s="6">
        <v>160.06700000000001</v>
      </c>
      <c r="AF175" s="6">
        <v>221.547</v>
      </c>
      <c r="AG175" s="6">
        <v>126.86</v>
      </c>
      <c r="AH175" s="6">
        <v>158.43299999999999</v>
      </c>
      <c r="AI175" s="6">
        <v>190.87100000000001</v>
      </c>
      <c r="AJ175" s="6">
        <v>651.67200000000003</v>
      </c>
      <c r="AK175" s="6">
        <v>230.03200000000001</v>
      </c>
      <c r="AL175" s="6">
        <v>269</v>
      </c>
      <c r="AM175" s="6">
        <v>427.52199999999999</v>
      </c>
      <c r="AN175" s="6">
        <v>176.76</v>
      </c>
      <c r="AO175" s="6">
        <v>279.61399999999998</v>
      </c>
      <c r="AP175" s="6">
        <v>224.36099999999999</v>
      </c>
      <c r="AQ175" s="6">
        <v>257.00700000000001</v>
      </c>
      <c r="AR175" s="6">
        <v>177.55699999999999</v>
      </c>
      <c r="AT175" s="7">
        <v>25.25</v>
      </c>
      <c r="AU175" s="6">
        <f>D175/D$182</f>
        <v>0.99930291714022834</v>
      </c>
      <c r="AV175" s="6">
        <f>E175/E$182</f>
        <v>0.97660235049334354</v>
      </c>
      <c r="AW175" s="6">
        <f>F175/F$182</f>
        <v>0.88394124704998756</v>
      </c>
      <c r="AX175" s="6">
        <f>G175/G$182</f>
        <v>1.0830946335753755</v>
      </c>
      <c r="AY175" s="6">
        <f>H175/H$182</f>
        <v>1.0522965722833231</v>
      </c>
      <c r="AZ175" s="6">
        <f>I175/I$182</f>
        <v>1.0047452291055927</v>
      </c>
      <c r="BA175" s="6">
        <f>J175/J$182</f>
        <v>0.96675619445323835</v>
      </c>
      <c r="BB175" s="6">
        <f>K175/K$182</f>
        <v>0.96266894320342322</v>
      </c>
      <c r="BC175" s="6">
        <f>L175/L$182</f>
        <v>0.94496716320176721</v>
      </c>
      <c r="BD175" s="6">
        <f>M175/M$182</f>
        <v>1.0244538051690213</v>
      </c>
      <c r="BE175" s="6">
        <f>N175/N$182</f>
        <v>0.98858794576902032</v>
      </c>
      <c r="BF175" s="6">
        <f>O175/O$182</f>
        <v>0.99030755893020939</v>
      </c>
      <c r="BG175" s="6">
        <f>P175/P$182</f>
        <v>1.0194278535780872</v>
      </c>
      <c r="BH175" s="6">
        <f>Q175/Q$182</f>
        <v>1.1520065290943302</v>
      </c>
      <c r="BI175" s="6">
        <f>R175/R$182</f>
        <v>1.0414760345989926</v>
      </c>
      <c r="BJ175" s="6">
        <f>S175/S$182</f>
        <v>1.0696054470741467</v>
      </c>
      <c r="BK175" s="6">
        <f>T175/T$182</f>
        <v>1.0457304155104348</v>
      </c>
      <c r="BL175" s="6">
        <f>U175/U$182</f>
        <v>0.964238538019768</v>
      </c>
      <c r="BM175" s="6">
        <f>V175/V$182</f>
        <v>0.37704287112600726</v>
      </c>
      <c r="BN175" s="6">
        <f>W175/W$182</f>
        <v>0.19878478466863914</v>
      </c>
      <c r="BO175" s="6">
        <f>X175/X$182</f>
        <v>1.0388092260740709</v>
      </c>
      <c r="BP175" s="6">
        <f>Y175/Y$182</f>
        <v>1.0409807023866975</v>
      </c>
      <c r="BQ175" s="6">
        <f>Z175/Z$182</f>
        <v>1.0272362194098585</v>
      </c>
      <c r="BR175" s="6">
        <f>AA175/AA$182</f>
        <v>1.128315734719797</v>
      </c>
      <c r="BS175" s="6">
        <f>AB175/AB$182</f>
        <v>0.72693837020494967</v>
      </c>
      <c r="BT175" s="6">
        <f>AC175/AC$182</f>
        <v>1.2215507003530235</v>
      </c>
      <c r="BU175" s="6">
        <f>AD175/AD$182</f>
        <v>1.0932341156267888</v>
      </c>
      <c r="BV175" s="6">
        <f>AE175/AE$182</f>
        <v>1.1147969133051037</v>
      </c>
      <c r="BW175" s="6">
        <f>AF175/AF$182</f>
        <v>1.350015538642471</v>
      </c>
      <c r="BX175" s="6">
        <f>AG175/AG$182</f>
        <v>1.1362699962381098</v>
      </c>
      <c r="BY175" s="6">
        <f>AH175/AH$182</f>
        <v>0.93124122000105791</v>
      </c>
      <c r="BZ175" s="6">
        <f>AI175/AI$182</f>
        <v>1.0188861546016987</v>
      </c>
      <c r="CA175" s="6">
        <f>AJ175/AJ$182</f>
        <v>1.0318204488778056</v>
      </c>
      <c r="CB175" s="6">
        <f>AK175/AK$182</f>
        <v>1.0634367343164903</v>
      </c>
      <c r="CC175" s="6">
        <f>AL175/AL$182</f>
        <v>1.0221413290877104</v>
      </c>
      <c r="CD175" s="6">
        <f>AM175/AM$182</f>
        <v>1.2094727253181243</v>
      </c>
      <c r="CE175" s="6">
        <f>AN175/AN$182</f>
        <v>0.98952035469568711</v>
      </c>
      <c r="CF175" s="6">
        <f>AO175/AO$182</f>
        <v>1.0426627587415584</v>
      </c>
      <c r="CG175" s="6">
        <f>AP175/AP$182</f>
        <v>0.98829172888612837</v>
      </c>
      <c r="CH175" s="6">
        <f>AQ175/AQ$182</f>
        <v>1.0048049480408792</v>
      </c>
      <c r="CI175" s="6">
        <f>AR175/AR$182</f>
        <v>1.0095463901113271</v>
      </c>
      <c r="CJ175" s="6">
        <f>AVERAGE(AU175:CI175)</f>
        <v>0.99843925228498187</v>
      </c>
      <c r="CK175" s="6">
        <f>STDEV(AU175:CI175)/SQRT(41)</f>
        <v>2.9806613322378009E-2</v>
      </c>
    </row>
    <row r="176" spans="3:89" x14ac:dyDescent="0.3">
      <c r="C176" s="7">
        <v>30.3</v>
      </c>
      <c r="D176" s="6">
        <v>464.48200000000003</v>
      </c>
      <c r="E176" s="6">
        <v>920.55499999999995</v>
      </c>
      <c r="F176" s="6">
        <v>282.48599999999999</v>
      </c>
      <c r="G176" s="6">
        <v>1728.5139999999999</v>
      </c>
      <c r="H176" s="6">
        <v>993.71900000000005</v>
      </c>
      <c r="I176" s="6">
        <v>1138.6179999999999</v>
      </c>
      <c r="J176" s="6">
        <v>1041.6220000000001</v>
      </c>
      <c r="K176" s="6">
        <v>1186.2280000000001</v>
      </c>
      <c r="L176" s="6">
        <v>918.74599999999998</v>
      </c>
      <c r="M176" s="6">
        <v>1380.761</v>
      </c>
      <c r="N176" s="6">
        <v>967.649</v>
      </c>
      <c r="O176" s="6">
        <v>592.84799999999996</v>
      </c>
      <c r="P176" s="6">
        <v>1263.268</v>
      </c>
      <c r="Q176" s="6">
        <v>1057.49</v>
      </c>
      <c r="R176" s="6">
        <v>969.27700000000004</v>
      </c>
      <c r="S176" s="6">
        <v>3430.5250000000001</v>
      </c>
      <c r="T176" s="6">
        <v>1859.692</v>
      </c>
      <c r="U176" s="6">
        <v>1160.5340000000001</v>
      </c>
      <c r="V176" s="6">
        <v>117.774</v>
      </c>
      <c r="W176" s="6">
        <v>254.21299999999999</v>
      </c>
      <c r="X176" s="6">
        <v>186.42400000000001</v>
      </c>
      <c r="Y176" s="6">
        <v>702.21600000000001</v>
      </c>
      <c r="Z176" s="6">
        <v>669.38699999999994</v>
      </c>
      <c r="AA176" s="6">
        <v>930.60799999999995</v>
      </c>
      <c r="AB176" s="6">
        <v>285.82100000000003</v>
      </c>
      <c r="AC176" s="6">
        <v>140.72499999999999</v>
      </c>
      <c r="AD176" s="6">
        <v>144.19300000000001</v>
      </c>
      <c r="AE176" s="6">
        <v>156.846</v>
      </c>
      <c r="AF176" s="6">
        <v>218.893</v>
      </c>
      <c r="AG176" s="6">
        <v>124.84</v>
      </c>
      <c r="AH176" s="6">
        <v>168.78899999999999</v>
      </c>
      <c r="AI176" s="6">
        <v>238.19</v>
      </c>
      <c r="AJ176" s="6">
        <v>734.88</v>
      </c>
      <c r="AK176" s="6">
        <v>230.51900000000001</v>
      </c>
      <c r="AL176" s="6">
        <v>263.97699999999998</v>
      </c>
      <c r="AM176" s="6">
        <v>413.774</v>
      </c>
      <c r="AN176" s="6">
        <v>173.66399999999999</v>
      </c>
      <c r="AO176" s="6">
        <v>277.19799999999998</v>
      </c>
      <c r="AP176" s="6">
        <v>228.21299999999999</v>
      </c>
      <c r="AQ176" s="6">
        <v>262.29199999999997</v>
      </c>
      <c r="AR176" s="6">
        <v>179.29599999999999</v>
      </c>
      <c r="AT176" s="7">
        <v>30.3</v>
      </c>
      <c r="AU176" s="6">
        <f>D176/D$182</f>
        <v>1.0055355306597391</v>
      </c>
      <c r="AV176" s="6">
        <f>E176/E$182</f>
        <v>0.99758340241768129</v>
      </c>
      <c r="AW176" s="6">
        <f>F176/F$182</f>
        <v>0.86244470157934428</v>
      </c>
      <c r="AX176" s="6">
        <f>G176/G$182</f>
        <v>1.0900815678380298</v>
      </c>
      <c r="AY176" s="6">
        <f>H176/H$182</f>
        <v>1.0482511197517244</v>
      </c>
      <c r="AZ176" s="6">
        <f>I176/I$182</f>
        <v>0.99907604914049741</v>
      </c>
      <c r="BA176" s="6">
        <f>J176/J$182</f>
        <v>0.96703192641948588</v>
      </c>
      <c r="BB176" s="6">
        <f>K176/K$182</f>
        <v>0.95807414036238303</v>
      </c>
      <c r="BC176" s="6">
        <f>L176/L$182</f>
        <v>0.92840981779341158</v>
      </c>
      <c r="BD176" s="6">
        <f>M176/M$182</f>
        <v>1.020209707486798</v>
      </c>
      <c r="BE176" s="6">
        <f>N176/N$182</f>
        <v>0.98729216491311123</v>
      </c>
      <c r="BF176" s="6">
        <f>O176/O$182</f>
        <v>0.99414261303515927</v>
      </c>
      <c r="BG176" s="6">
        <f>P176/P$182</f>
        <v>1.0069579343487927</v>
      </c>
      <c r="BH176" s="6">
        <f>Q176/Q$182</f>
        <v>1.112186205395127</v>
      </c>
      <c r="BI176" s="6">
        <f>R176/R$182</f>
        <v>1.0258169529984136</v>
      </c>
      <c r="BJ176" s="6">
        <f>S176/S$182</f>
        <v>1.0681805939109323</v>
      </c>
      <c r="BK176" s="6">
        <f>T176/T$182</f>
        <v>1.0327324907580124</v>
      </c>
      <c r="BL176" s="6">
        <f>U176/U$182</f>
        <v>0.97086161967265239</v>
      </c>
      <c r="BM176" s="6">
        <f>V176/V$182</f>
        <v>0.35690280585110418</v>
      </c>
      <c r="BN176" s="6">
        <f>W176/W$182</f>
        <v>0.19664133356539226</v>
      </c>
      <c r="BO176" s="6">
        <f>X176/X$182</f>
        <v>1.0269653884503303</v>
      </c>
      <c r="BP176" s="6">
        <f>Y176/Y$182</f>
        <v>1.0724195016463143</v>
      </c>
      <c r="BQ176" s="6">
        <f>Z176/Z$182</f>
        <v>1.0383035025973602</v>
      </c>
      <c r="BR176" s="6">
        <f>AA176/AA$182</f>
        <v>1.1077044670839864</v>
      </c>
      <c r="BS176" s="6">
        <f>AB176/AB$182</f>
        <v>0.60905503253879301</v>
      </c>
      <c r="BT176" s="6">
        <f>AC176/AC$182</f>
        <v>1.1446826855813499</v>
      </c>
      <c r="BU176" s="6">
        <f>AD176/AD$182</f>
        <v>1.1004999045983592</v>
      </c>
      <c r="BV176" s="6">
        <f>AE176/AE$182</f>
        <v>1.0923640517049253</v>
      </c>
      <c r="BW176" s="6">
        <f>AF176/AF$182</f>
        <v>1.333843163301992</v>
      </c>
      <c r="BX176" s="6">
        <f>AG176/AG$182</f>
        <v>1.1181770954624439</v>
      </c>
      <c r="BY176" s="6">
        <f>AH176/AH$182</f>
        <v>0.99211196078316111</v>
      </c>
      <c r="BZ176" s="6">
        <f>AI176/AI$182</f>
        <v>1.2714791307457842</v>
      </c>
      <c r="CA176" s="6">
        <f>AJ176/AJ$182</f>
        <v>1.1635672722954518</v>
      </c>
      <c r="CB176" s="6">
        <f>AK176/AK$182</f>
        <v>1.0656881327724099</v>
      </c>
      <c r="CC176" s="6">
        <f>AL176/AL$182</f>
        <v>1.0030550246415855</v>
      </c>
      <c r="CD176" s="6">
        <f>AM176/AM$182</f>
        <v>1.170579215679618</v>
      </c>
      <c r="CE176" s="6">
        <f>AN176/AN$182</f>
        <v>0.97218863361547758</v>
      </c>
      <c r="CF176" s="6">
        <f>AO176/AO$182</f>
        <v>1.0336536489504908</v>
      </c>
      <c r="CG176" s="6">
        <f>AP176/AP$182</f>
        <v>1.005259471674177</v>
      </c>
      <c r="CH176" s="6">
        <f>AQ176/AQ$182</f>
        <v>1.0254673975087771</v>
      </c>
      <c r="CI176" s="6">
        <f>AR176/AR$182</f>
        <v>1.0194339257894678</v>
      </c>
      <c r="CJ176" s="6">
        <f>AVERAGE(AU176:CI176)</f>
        <v>0.99987588500780611</v>
      </c>
      <c r="CK176" s="6">
        <f>STDEV(AU176:CI176)/SQRT(41)</f>
        <v>3.1142487784211571E-2</v>
      </c>
    </row>
    <row r="177" spans="3:89" x14ac:dyDescent="0.3">
      <c r="C177" s="7">
        <v>35.35</v>
      </c>
      <c r="D177" s="6">
        <v>464.88900000000001</v>
      </c>
      <c r="E177" s="6">
        <v>934.34199999999998</v>
      </c>
      <c r="F177" s="6">
        <v>290.72699999999998</v>
      </c>
      <c r="G177" s="6">
        <v>1738.4929999999999</v>
      </c>
      <c r="H177" s="6">
        <v>967.59699999999998</v>
      </c>
      <c r="I177" s="6">
        <v>1118.6120000000001</v>
      </c>
      <c r="J177" s="6">
        <v>1071.47</v>
      </c>
      <c r="K177" s="6">
        <v>1185.4549999999999</v>
      </c>
      <c r="L177" s="6">
        <v>905.423</v>
      </c>
      <c r="M177" s="6">
        <v>1356.6410000000001</v>
      </c>
      <c r="N177" s="6">
        <v>984.70699999999999</v>
      </c>
      <c r="O177" s="6">
        <v>607.40200000000004</v>
      </c>
      <c r="P177" s="6">
        <v>1254.6510000000001</v>
      </c>
      <c r="Q177" s="6">
        <v>1033.806</v>
      </c>
      <c r="R177" s="6">
        <v>1007.534</v>
      </c>
      <c r="S177" s="6">
        <v>3415.694</v>
      </c>
      <c r="T177" s="6">
        <v>1852.424</v>
      </c>
      <c r="U177" s="6">
        <v>1149.3630000000001</v>
      </c>
      <c r="V177" s="6">
        <v>114.602</v>
      </c>
      <c r="W177" s="6">
        <v>249.91800000000001</v>
      </c>
      <c r="X177" s="6">
        <v>185.875</v>
      </c>
      <c r="Y177" s="6">
        <v>691.31200000000001</v>
      </c>
      <c r="Z177" s="6">
        <v>665.92700000000002</v>
      </c>
      <c r="AA177" s="6">
        <v>922.15800000000002</v>
      </c>
      <c r="AB177" s="6">
        <v>327.10399999999998</v>
      </c>
      <c r="AC177" s="6">
        <v>135.24600000000001</v>
      </c>
      <c r="AD177" s="6">
        <v>135.625</v>
      </c>
      <c r="AE177" s="6">
        <v>158.08099999999999</v>
      </c>
      <c r="AF177" s="6">
        <v>234.99199999999999</v>
      </c>
      <c r="AG177" s="6">
        <v>121.827</v>
      </c>
      <c r="AH177" s="6">
        <v>172.66399999999999</v>
      </c>
      <c r="AI177" s="6">
        <v>219.18100000000001</v>
      </c>
      <c r="AJ177" s="6">
        <v>743.15499999999997</v>
      </c>
      <c r="AK177" s="6">
        <v>227.739</v>
      </c>
      <c r="AL177" s="6">
        <v>265.94400000000002</v>
      </c>
      <c r="AM177" s="6">
        <v>395.815</v>
      </c>
      <c r="AN177" s="6">
        <v>172.464</v>
      </c>
      <c r="AO177" s="6">
        <v>277.548</v>
      </c>
      <c r="AP177" s="6">
        <v>233.44399999999999</v>
      </c>
      <c r="AQ177" s="6">
        <v>258.29199999999997</v>
      </c>
      <c r="AR177" s="6">
        <v>178.04900000000001</v>
      </c>
      <c r="AT177" s="7">
        <v>35.35</v>
      </c>
      <c r="AU177" s="6">
        <f>D177/D$182</f>
        <v>1.0064166260756617</v>
      </c>
      <c r="AV177" s="6">
        <f>E177/E$182</f>
        <v>1.012524044062268</v>
      </c>
      <c r="AW177" s="6">
        <f>F177/F$182</f>
        <v>0.88760491053028467</v>
      </c>
      <c r="AX177" s="6">
        <f>G177/G$182</f>
        <v>1.0963747907829731</v>
      </c>
      <c r="AY177" s="6">
        <f>H177/H$182</f>
        <v>1.0206956279576109</v>
      </c>
      <c r="AZ177" s="6">
        <f>I177/I$182</f>
        <v>0.98152186025616173</v>
      </c>
      <c r="BA177" s="6">
        <f>J177/J$182</f>
        <v>0.99474252483212378</v>
      </c>
      <c r="BB177" s="6">
        <f>K177/K$182</f>
        <v>0.95744981577174759</v>
      </c>
      <c r="BC177" s="6">
        <f>L177/L$182</f>
        <v>0.91494667999203716</v>
      </c>
      <c r="BD177" s="6">
        <f>M177/M$182</f>
        <v>1.0023880438211952</v>
      </c>
      <c r="BE177" s="6">
        <f>N177/N$182</f>
        <v>1.0046964403777559</v>
      </c>
      <c r="BF177" s="6">
        <f>O177/O$182</f>
        <v>1.0185481125731755</v>
      </c>
      <c r="BG177" s="6">
        <f>P177/P$182</f>
        <v>1.0000892758216366</v>
      </c>
      <c r="BH177" s="6">
        <f>Q177/Q$182</f>
        <v>1.0872772056990747</v>
      </c>
      <c r="BI177" s="6">
        <f>R177/R$182</f>
        <v>1.0663055637576293</v>
      </c>
      <c r="BJ177" s="6">
        <f>S177/S$182</f>
        <v>1.0635625875159074</v>
      </c>
      <c r="BK177" s="6">
        <f>T177/T$182</f>
        <v>1.0286963924455879</v>
      </c>
      <c r="BL177" s="6">
        <f>U177/U$182</f>
        <v>0.96151635692863691</v>
      </c>
      <c r="BM177" s="6">
        <f>V177/V$182</f>
        <v>0.34729036422426207</v>
      </c>
      <c r="BN177" s="6">
        <f>W177/W$182</f>
        <v>0.19331902303185008</v>
      </c>
      <c r="BO177" s="6">
        <f>X177/X$182</f>
        <v>1.0239410782850122</v>
      </c>
      <c r="BP177" s="6">
        <f>Y177/Y$182</f>
        <v>1.0557669869699875</v>
      </c>
      <c r="BQ177" s="6">
        <f>Z177/Z$182</f>
        <v>1.0329366070362174</v>
      </c>
      <c r="BR177" s="6">
        <f>AA177/AA$182</f>
        <v>1.0976464160605053</v>
      </c>
      <c r="BS177" s="6">
        <f>AB177/AB$182</f>
        <v>0.69702484199400794</v>
      </c>
      <c r="BT177" s="6">
        <f>AC177/AC$182</f>
        <v>1.100115505376694</v>
      </c>
      <c r="BU177" s="6">
        <f>AD177/AD$182</f>
        <v>1.0351078038542263</v>
      </c>
      <c r="BV177" s="6">
        <f>AE177/AE$182</f>
        <v>1.1009652886115444</v>
      </c>
      <c r="BW177" s="6">
        <f>AF177/AF$182</f>
        <v>1.4319437927693517</v>
      </c>
      <c r="BX177" s="6">
        <f>AG177/AG$182</f>
        <v>1.0911900112856707</v>
      </c>
      <c r="BY177" s="6">
        <f>AH177/AH$182</f>
        <v>1.0148885270761943</v>
      </c>
      <c r="BZ177" s="6">
        <f>AI177/AI$182</f>
        <v>1.1700074199420285</v>
      </c>
      <c r="CA177" s="6">
        <f>AJ177/AJ$182</f>
        <v>1.1766694375173177</v>
      </c>
      <c r="CB177" s="6">
        <f>AK177/AK$182</f>
        <v>1.0528362072950859</v>
      </c>
      <c r="CC177" s="6">
        <f>AL177/AL$182</f>
        <v>1.0105291956241713</v>
      </c>
      <c r="CD177" s="6">
        <f>AM177/AM$182</f>
        <v>1.1197726591188135</v>
      </c>
      <c r="CE177" s="6">
        <f>AN177/AN$182</f>
        <v>0.96547091226655912</v>
      </c>
      <c r="CF177" s="6">
        <f>AO177/AO$182</f>
        <v>1.0349587766106207</v>
      </c>
      <c r="CG177" s="6">
        <f>AP177/AP$182</f>
        <v>1.0283015959016646</v>
      </c>
      <c r="CH177" s="6">
        <f>AQ177/AQ$182</f>
        <v>1.0098288359436698</v>
      </c>
      <c r="CI177" s="6">
        <f>AR177/AR$182</f>
        <v>1.0123437837591969</v>
      </c>
      <c r="CJ177" s="6">
        <f>AVERAGE(AU177:CI177)</f>
        <v>0.9977612665794181</v>
      </c>
      <c r="CK177" s="6">
        <f>STDEV(AU177:CI177)/SQRT(41)</f>
        <v>3.0551192756650691E-2</v>
      </c>
    </row>
    <row r="178" spans="3:89" x14ac:dyDescent="0.3">
      <c r="C178" s="7">
        <v>40.4</v>
      </c>
      <c r="D178" s="6">
        <v>472.95100000000002</v>
      </c>
      <c r="E178" s="6">
        <v>931.87300000000005</v>
      </c>
      <c r="F178" s="6">
        <v>273.63600000000002</v>
      </c>
      <c r="G178" s="6">
        <v>1663.7750000000001</v>
      </c>
      <c r="H178" s="6">
        <v>953.98299999999995</v>
      </c>
      <c r="I178" s="6">
        <v>1166.0920000000001</v>
      </c>
      <c r="J178" s="6">
        <v>1110.7349999999999</v>
      </c>
      <c r="K178" s="6">
        <v>1158.952</v>
      </c>
      <c r="L178" s="6">
        <v>915.93299999999999</v>
      </c>
      <c r="M178" s="6">
        <v>1339.2760000000001</v>
      </c>
      <c r="N178" s="6">
        <v>939.91899999999998</v>
      </c>
      <c r="O178" s="6">
        <v>571.18899999999996</v>
      </c>
      <c r="P178" s="6">
        <v>1276.57</v>
      </c>
      <c r="Q178" s="6">
        <v>1032.2860000000001</v>
      </c>
      <c r="R178" s="6">
        <v>1003.597</v>
      </c>
      <c r="S178" s="6">
        <v>3337.67</v>
      </c>
      <c r="T178" s="6">
        <v>1840.5360000000001</v>
      </c>
      <c r="U178" s="6">
        <v>1150.721</v>
      </c>
      <c r="V178" s="6">
        <v>106.821</v>
      </c>
      <c r="W178" s="6">
        <v>243.29499999999999</v>
      </c>
      <c r="X178" s="6">
        <v>188.15700000000001</v>
      </c>
      <c r="Y178" s="6">
        <v>679.24099999999999</v>
      </c>
      <c r="Z178" s="6">
        <v>670.79600000000005</v>
      </c>
      <c r="AA178" s="6">
        <v>876.91800000000001</v>
      </c>
      <c r="AB178" s="6">
        <v>302.36500000000001</v>
      </c>
      <c r="AC178" s="6">
        <v>132.05699999999999</v>
      </c>
      <c r="AD178" s="6">
        <v>135.30799999999999</v>
      </c>
      <c r="AE178" s="6">
        <v>154.953</v>
      </c>
      <c r="AF178" s="6">
        <v>216.91399999999999</v>
      </c>
      <c r="AG178" s="6">
        <v>121.41200000000001</v>
      </c>
      <c r="AH178" s="6">
        <v>169.77500000000001</v>
      </c>
      <c r="AI178" s="6">
        <v>187.26</v>
      </c>
      <c r="AJ178" s="6">
        <v>721.63900000000001</v>
      </c>
      <c r="AK178" s="6">
        <v>225.68100000000001</v>
      </c>
      <c r="AL178" s="6">
        <v>269.61700000000002</v>
      </c>
      <c r="AM178" s="6">
        <v>398.84399999999999</v>
      </c>
      <c r="AN178" s="6">
        <v>174.19200000000001</v>
      </c>
      <c r="AO178" s="6">
        <v>275.89299999999997</v>
      </c>
      <c r="AP178" s="6">
        <v>226.75899999999999</v>
      </c>
      <c r="AQ178" s="6">
        <v>258.18099999999998</v>
      </c>
      <c r="AR178" s="6">
        <v>174.22</v>
      </c>
      <c r="AT178" s="7">
        <v>40.4</v>
      </c>
      <c r="AU178" s="6">
        <f>D178/D$182</f>
        <v>1.0238696758131731</v>
      </c>
      <c r="AV178" s="6">
        <f>E178/E$182</f>
        <v>1.0098484479049834</v>
      </c>
      <c r="AW178" s="6">
        <f>F178/F$182</f>
        <v>0.83542518341215311</v>
      </c>
      <c r="AX178" s="6">
        <f>G178/G$182</f>
        <v>1.0492541342041304</v>
      </c>
      <c r="AY178" s="6">
        <f>H178/H$182</f>
        <v>1.0063345351896351</v>
      </c>
      <c r="AZ178" s="6">
        <f>I178/I$182</f>
        <v>1.0231830063237548</v>
      </c>
      <c r="BA178" s="6">
        <f>J178/J$182</f>
        <v>1.0311957761947688</v>
      </c>
      <c r="BB178" s="6">
        <f>K178/K$182</f>
        <v>0.93604428585505017</v>
      </c>
      <c r="BC178" s="6">
        <f>L178/L$182</f>
        <v>0.92556722928967627</v>
      </c>
      <c r="BD178" s="6">
        <f>M178/M$182</f>
        <v>0.98955748040688363</v>
      </c>
      <c r="BE178" s="6">
        <f>N178/N$182</f>
        <v>0.95899924905928347</v>
      </c>
      <c r="BF178" s="6">
        <f>O178/O$182</f>
        <v>0.95782278931014297</v>
      </c>
      <c r="BG178" s="6">
        <f>P178/P$182</f>
        <v>1.0175610323792246</v>
      </c>
      <c r="BH178" s="6">
        <f>Q178/Q$182</f>
        <v>1.085678587241973</v>
      </c>
      <c r="BI178" s="6">
        <f>R178/R$182</f>
        <v>1.0621389103201135</v>
      </c>
      <c r="BJ178" s="6">
        <f>S178/S$182</f>
        <v>1.0392678446822867</v>
      </c>
      <c r="BK178" s="6">
        <f>T178/T$182</f>
        <v>1.0220946950407859</v>
      </c>
      <c r="BL178" s="6">
        <f>U178/U$182</f>
        <v>0.96265241160649673</v>
      </c>
      <c r="BM178" s="6">
        <f>V178/V$182</f>
        <v>0.32371079035967865</v>
      </c>
      <c r="BN178" s="6">
        <f>W178/W$182</f>
        <v>0.18819593510084892</v>
      </c>
      <c r="BO178" s="6">
        <f>X178/X$182</f>
        <v>1.0365120724512338</v>
      </c>
      <c r="BP178" s="6">
        <f>Y178/Y$182</f>
        <v>1.0373322378267429</v>
      </c>
      <c r="BQ178" s="6">
        <f>Z178/Z$182</f>
        <v>1.0404890389689356</v>
      </c>
      <c r="BR178" s="6">
        <f>AA178/AA$182</f>
        <v>1.0437971582732528</v>
      </c>
      <c r="BS178" s="6">
        <f>AB178/AB$182</f>
        <v>0.64430858793997692</v>
      </c>
      <c r="BT178" s="6">
        <f>AC178/AC$182</f>
        <v>1.0741756007093004</v>
      </c>
      <c r="BU178" s="6">
        <f>AD178/AD$182</f>
        <v>1.0326884182407936</v>
      </c>
      <c r="BV178" s="6">
        <f>AE178/AE$182</f>
        <v>1.0791801314909739</v>
      </c>
      <c r="BW178" s="6">
        <f>AF178/AF$182</f>
        <v>1.3217839580273845</v>
      </c>
      <c r="BX178" s="6">
        <f>AG178/AG$182</f>
        <v>1.0874729054332444</v>
      </c>
      <c r="BY178" s="6">
        <f>AH178/AH$182</f>
        <v>0.99790749481282071</v>
      </c>
      <c r="BZ178" s="6">
        <f>AI178/AI$182</f>
        <v>0.99961031959131597</v>
      </c>
      <c r="CA178" s="6">
        <f>AJ178/AJ$182</f>
        <v>1.1426022245972369</v>
      </c>
      <c r="CB178" s="6">
        <f>AK178/AK$182</f>
        <v>1.0433220840460451</v>
      </c>
      <c r="CC178" s="6">
        <f>AL178/AL$182</f>
        <v>1.0244857945153949</v>
      </c>
      <c r="CD178" s="6">
        <f>AM178/AM$182</f>
        <v>1.1283417921341639</v>
      </c>
      <c r="CE178" s="6">
        <f>AN178/AN$182</f>
        <v>0.97514443100900172</v>
      </c>
      <c r="CF178" s="6">
        <f>AO178/AO$182</f>
        <v>1.0287873872462925</v>
      </c>
      <c r="CG178" s="6">
        <f>AP178/AP$182</f>
        <v>0.99885472141098308</v>
      </c>
      <c r="CH178" s="6">
        <f>AQ178/AQ$182</f>
        <v>1.0093948658602381</v>
      </c>
      <c r="CI178" s="6">
        <f>AR178/AR$182</f>
        <v>0.99057301083705762</v>
      </c>
      <c r="CJ178" s="6">
        <f>AVERAGE(AU178:CI178)</f>
        <v>0.98012600573457176</v>
      </c>
      <c r="CK178" s="6">
        <f>STDEV(AU178:CI178)/SQRT(41)</f>
        <v>2.9814593725893866E-2</v>
      </c>
    </row>
    <row r="179" spans="3:89" x14ac:dyDescent="0.3">
      <c r="C179" s="7">
        <v>45.45</v>
      </c>
      <c r="D179" s="6">
        <v>457.60599999999999</v>
      </c>
      <c r="E179" s="6">
        <v>937.28499999999997</v>
      </c>
      <c r="F179" s="6">
        <v>296.50900000000001</v>
      </c>
      <c r="G179" s="6">
        <v>1661.1669999999999</v>
      </c>
      <c r="H179" s="6">
        <v>956.35500000000002</v>
      </c>
      <c r="I179" s="6">
        <v>1137.3620000000001</v>
      </c>
      <c r="J179" s="6">
        <v>1059.221</v>
      </c>
      <c r="K179" s="6">
        <v>1171.8409999999999</v>
      </c>
      <c r="L179" s="6">
        <v>918.29200000000003</v>
      </c>
      <c r="M179" s="6">
        <v>1337.239</v>
      </c>
      <c r="N179" s="6">
        <v>966.52300000000002</v>
      </c>
      <c r="O179" s="6">
        <v>554.12900000000002</v>
      </c>
      <c r="P179" s="6">
        <v>1261.873</v>
      </c>
      <c r="Q179" s="6">
        <v>1000</v>
      </c>
      <c r="R179" s="6">
        <v>985.17499999999995</v>
      </c>
      <c r="S179" s="6">
        <v>3258.7640000000001</v>
      </c>
      <c r="T179" s="6">
        <v>1821.482</v>
      </c>
      <c r="U179" s="6">
        <v>1162.6220000000001</v>
      </c>
      <c r="V179" s="6">
        <v>103.547</v>
      </c>
      <c r="W179" s="6">
        <v>271.85700000000003</v>
      </c>
      <c r="X179" s="6">
        <v>186.55600000000001</v>
      </c>
      <c r="Y179" s="6">
        <v>675.27499999999998</v>
      </c>
      <c r="Z179" s="6">
        <v>653.58399999999995</v>
      </c>
      <c r="AA179" s="6">
        <v>876.54399999999998</v>
      </c>
      <c r="AB179" s="6">
        <v>289.91500000000002</v>
      </c>
      <c r="AC179" s="6">
        <v>128.43100000000001</v>
      </c>
      <c r="AD179" s="6">
        <v>135.13399999999999</v>
      </c>
      <c r="AE179" s="6">
        <v>150.53700000000001</v>
      </c>
      <c r="AF179" s="6">
        <v>214.733</v>
      </c>
      <c r="AG179" s="6">
        <v>116.56</v>
      </c>
      <c r="AH179" s="6">
        <v>173.87899999999999</v>
      </c>
      <c r="AI179" s="6">
        <v>188.58500000000001</v>
      </c>
      <c r="AJ179" s="6">
        <v>684.76199999999994</v>
      </c>
      <c r="AK179" s="6">
        <v>223.56100000000001</v>
      </c>
      <c r="AL179" s="6">
        <v>268.48099999999999</v>
      </c>
      <c r="AM179" s="6">
        <v>380.892</v>
      </c>
      <c r="AN179" s="6">
        <v>175.17599999999999</v>
      </c>
      <c r="AO179" s="6">
        <v>276.22800000000001</v>
      </c>
      <c r="AP179" s="6">
        <v>217.22200000000001</v>
      </c>
      <c r="AQ179" s="6">
        <v>260.25</v>
      </c>
      <c r="AR179" s="6">
        <v>173.43199999999999</v>
      </c>
      <c r="AT179" s="7">
        <v>45.45</v>
      </c>
      <c r="AU179" s="6">
        <f>D179/D$182</f>
        <v>0.99064999729393299</v>
      </c>
      <c r="AV179" s="6">
        <f>E179/E$182</f>
        <v>1.0157133026653011</v>
      </c>
      <c r="AW179" s="6">
        <f>F179/F$182</f>
        <v>0.90525766239951644</v>
      </c>
      <c r="AX179" s="6">
        <f>G179/G$182</f>
        <v>1.0476094077345028</v>
      </c>
      <c r="AY179" s="6">
        <f>H179/H$182</f>
        <v>1.0088367029614611</v>
      </c>
      <c r="AZ179" s="6">
        <f>I179/I$182</f>
        <v>0.99797397670029331</v>
      </c>
      <c r="BA179" s="6">
        <f>J179/J$182</f>
        <v>0.98337067010294921</v>
      </c>
      <c r="BB179" s="6">
        <f>K179/K$182</f>
        <v>0.94645427246397407</v>
      </c>
      <c r="BC179" s="6">
        <f>L179/L$182</f>
        <v>0.92795104240034521</v>
      </c>
      <c r="BD179" s="6">
        <f>M179/M$182</f>
        <v>0.98805239214457707</v>
      </c>
      <c r="BE179" s="6">
        <f>N179/N$182</f>
        <v>0.98614330724086419</v>
      </c>
      <c r="BF179" s="6">
        <f>O179/O$182</f>
        <v>0.92921499611799296</v>
      </c>
      <c r="BG179" s="6">
        <f>P179/P$182</f>
        <v>1.0058459721060884</v>
      </c>
      <c r="BH179" s="6">
        <f>Q179/Q$182</f>
        <v>1.0517226691459276</v>
      </c>
      <c r="BI179" s="6">
        <f>R179/R$182</f>
        <v>1.0426423165619447</v>
      </c>
      <c r="BJ179" s="6">
        <f>S179/S$182</f>
        <v>1.0146984688744625</v>
      </c>
      <c r="BK179" s="6">
        <f>T179/T$182</f>
        <v>1.011513542420404</v>
      </c>
      <c r="BL179" s="6">
        <f>U179/U$182</f>
        <v>0.97260836648220428</v>
      </c>
      <c r="BM179" s="6">
        <f>V179/V$182</f>
        <v>0.31378924752037191</v>
      </c>
      <c r="BN179" s="6">
        <f>W179/W$182</f>
        <v>0.21028949353135698</v>
      </c>
      <c r="BO179" s="6">
        <f>X179/X$182</f>
        <v>1.0276925449928112</v>
      </c>
      <c r="BP179" s="6">
        <f>Y179/Y$182</f>
        <v>1.0312753895869857</v>
      </c>
      <c r="BQ179" s="6">
        <f>Z179/Z$182</f>
        <v>1.013791060241076</v>
      </c>
      <c r="BR179" s="6">
        <f>AA179/AA$182</f>
        <v>1.0433519853640478</v>
      </c>
      <c r="BS179" s="6">
        <f>AB179/AB$182</f>
        <v>0.61777892372668275</v>
      </c>
      <c r="BT179" s="6">
        <f>AC179/AC$182</f>
        <v>1.0446810587450586</v>
      </c>
      <c r="BU179" s="6">
        <f>AD179/AD$182</f>
        <v>1.0313604273993511</v>
      </c>
      <c r="BV179" s="6">
        <f>AE179/AE$182</f>
        <v>1.0484246155560508</v>
      </c>
      <c r="BW179" s="6">
        <f>AF179/AF$182</f>
        <v>1.308493848525657</v>
      </c>
      <c r="BX179" s="6">
        <f>AG179/AG$182</f>
        <v>1.0440141160453578</v>
      </c>
      <c r="BY179" s="6">
        <f>AH179/AH$182</f>
        <v>1.0220300827009774</v>
      </c>
      <c r="BZ179" s="6">
        <f>AI179/AI$182</f>
        <v>1.0066832859133201</v>
      </c>
      <c r="CA179" s="6">
        <f>AJ179/AJ$182</f>
        <v>1.0842132763329768</v>
      </c>
      <c r="CB179" s="6">
        <f>AK179/AK$182</f>
        <v>1.0335213351208914</v>
      </c>
      <c r="CC179" s="6">
        <f>AL179/AL$182</f>
        <v>1.0201692422854929</v>
      </c>
      <c r="CD179" s="6">
        <f>AM179/AM$182</f>
        <v>1.0775550387860064</v>
      </c>
      <c r="CE179" s="6">
        <f>AN179/AN$182</f>
        <v>0.9806529625151148</v>
      </c>
      <c r="CF179" s="6">
        <f>AO179/AO$182</f>
        <v>1.0300365808638454</v>
      </c>
      <c r="CG179" s="6">
        <f>AP179/AP$182</f>
        <v>0.95684502178231778</v>
      </c>
      <c r="CH179" s="6">
        <f>AQ179/AQ$182</f>
        <v>1.01748391182979</v>
      </c>
      <c r="CI179" s="6">
        <f>AR179/AR$182</f>
        <v>0.98609263239290879</v>
      </c>
      <c r="CJ179" s="6">
        <f>AVERAGE(AU179:CI179)</f>
        <v>0.97015817433110252</v>
      </c>
      <c r="CK179" s="6">
        <f>STDEV(AU179:CI179)/SQRT(41)</f>
        <v>2.879834331176126E-2</v>
      </c>
    </row>
    <row r="180" spans="3:89" x14ac:dyDescent="0.3">
      <c r="C180" s="7">
        <v>50.5</v>
      </c>
      <c r="D180" s="6">
        <v>454.238</v>
      </c>
      <c r="E180" s="6">
        <v>892.87</v>
      </c>
      <c r="F180" s="6">
        <v>291.39100000000002</v>
      </c>
      <c r="G180" s="6">
        <v>1592.9860000000001</v>
      </c>
      <c r="H180" s="6">
        <v>976.85699999999997</v>
      </c>
      <c r="I180" s="6">
        <v>1142.954</v>
      </c>
      <c r="J180" s="6">
        <v>1054.5619999999999</v>
      </c>
      <c r="K180" s="6">
        <v>1213.4690000000001</v>
      </c>
      <c r="L180" s="6">
        <v>959.66499999999996</v>
      </c>
      <c r="M180" s="6">
        <v>1387.422</v>
      </c>
      <c r="N180" s="6">
        <v>988.83299999999997</v>
      </c>
      <c r="O180" s="6">
        <v>552.21199999999999</v>
      </c>
      <c r="P180" s="6">
        <v>1260.1020000000001</v>
      </c>
      <c r="Q180" s="6">
        <v>983.08199999999999</v>
      </c>
      <c r="R180" s="6">
        <v>950.56299999999999</v>
      </c>
      <c r="S180" s="6">
        <v>3195.9459999999999</v>
      </c>
      <c r="T180" s="6">
        <v>1813.3119999999999</v>
      </c>
      <c r="U180" s="6">
        <v>1188.191</v>
      </c>
      <c r="V180" s="6">
        <v>92.233999999999995</v>
      </c>
      <c r="W180" s="6">
        <v>347.06099999999998</v>
      </c>
      <c r="X180" s="6">
        <v>184.93899999999999</v>
      </c>
      <c r="Y180" s="6">
        <v>656.62300000000005</v>
      </c>
      <c r="Z180" s="6">
        <v>654.85799999999995</v>
      </c>
      <c r="AA180" s="6">
        <v>882.25099999999998</v>
      </c>
      <c r="AB180" s="6">
        <v>264.45600000000002</v>
      </c>
      <c r="AC180" s="6">
        <v>129.697</v>
      </c>
      <c r="AD180" s="6">
        <v>136.07599999999999</v>
      </c>
      <c r="AE180" s="6">
        <v>149.376</v>
      </c>
      <c r="AF180" s="6">
        <v>186.35</v>
      </c>
      <c r="AG180" s="6">
        <v>117.32899999999999</v>
      </c>
      <c r="AH180" s="6">
        <v>175.98599999999999</v>
      </c>
      <c r="AI180" s="6">
        <v>284.84800000000001</v>
      </c>
      <c r="AJ180" s="6">
        <v>578.84199999999998</v>
      </c>
      <c r="AK180" s="6">
        <v>218.916</v>
      </c>
      <c r="AL180" s="6">
        <v>262.822</v>
      </c>
      <c r="AM180" s="6">
        <v>365.35500000000002</v>
      </c>
      <c r="AN180" s="6">
        <v>175.93600000000001</v>
      </c>
      <c r="AO180" s="6">
        <v>273.35000000000002</v>
      </c>
      <c r="AP180" s="6">
        <v>205</v>
      </c>
      <c r="AQ180" s="6">
        <v>258.97899999999998</v>
      </c>
      <c r="AR180" s="6">
        <v>172.19900000000001</v>
      </c>
      <c r="AT180" s="7">
        <v>50.5</v>
      </c>
      <c r="AU180" s="6">
        <f>D180/D$182</f>
        <v>0.98335877036315411</v>
      </c>
      <c r="AV180" s="6">
        <f>E180/E$182</f>
        <v>0.9675818310874148</v>
      </c>
      <c r="AW180" s="6">
        <f>F180/F$182</f>
        <v>0.8896321376560492</v>
      </c>
      <c r="AX180" s="6">
        <f>G180/G$182</f>
        <v>1.0046112883228204</v>
      </c>
      <c r="AY180" s="6">
        <f>H180/H$182</f>
        <v>1.0304637871343005</v>
      </c>
      <c r="AZ180" s="6">
        <f>I180/I$182</f>
        <v>1.002880655908591</v>
      </c>
      <c r="BA180" s="6">
        <f>J180/J$182</f>
        <v>0.9790452989556534</v>
      </c>
      <c r="BB180" s="6">
        <f>K180/K$182</f>
        <v>0.98007572661528852</v>
      </c>
      <c r="BC180" s="6">
        <f>L180/L$182</f>
        <v>0.96975922376011903</v>
      </c>
      <c r="BD180" s="6">
        <f>M180/M$182</f>
        <v>1.0251313534932898</v>
      </c>
      <c r="BE180" s="6">
        <f>N180/N$182</f>
        <v>1.0089061977096307</v>
      </c>
      <c r="BF180" s="6">
        <f>O180/O$182</f>
        <v>0.92600039239294296</v>
      </c>
      <c r="BG180" s="6">
        <f>P180/P$182</f>
        <v>1.0044342981764618</v>
      </c>
      <c r="BH180" s="6">
        <f>Q180/Q$182</f>
        <v>1.0339296250293166</v>
      </c>
      <c r="BI180" s="6">
        <f>R180/R$182</f>
        <v>1.006011326270025</v>
      </c>
      <c r="BJ180" s="6">
        <f>S180/S$182</f>
        <v>0.99513849815619138</v>
      </c>
      <c r="BK180" s="6">
        <f>T180/T$182</f>
        <v>1.0069765414280389</v>
      </c>
      <c r="BL180" s="6">
        <f>U180/U$182</f>
        <v>0.99399848581813921</v>
      </c>
      <c r="BM180" s="6">
        <f>V180/V$182</f>
        <v>0.27950628657318882</v>
      </c>
      <c r="BN180" s="6">
        <f>W180/W$182</f>
        <v>0.26846202935545627</v>
      </c>
      <c r="BO180" s="6">
        <f>X180/X$182</f>
        <v>1.0187848773474211</v>
      </c>
      <c r="BP180" s="6">
        <f>Y180/Y$182</f>
        <v>1.002790181980342</v>
      </c>
      <c r="BQ180" s="6">
        <f>Z180/Z$182</f>
        <v>1.0157671946182136</v>
      </c>
      <c r="BR180" s="6">
        <f>AA180/AA$182</f>
        <v>1.0501450382860604</v>
      </c>
      <c r="BS180" s="6">
        <f>AB180/AB$182</f>
        <v>0.56352842403140091</v>
      </c>
      <c r="BT180" s="6">
        <f>AC180/AC$182</f>
        <v>1.0549789324700256</v>
      </c>
      <c r="BU180" s="6">
        <f>AD180/AD$182</f>
        <v>1.0385498950581948</v>
      </c>
      <c r="BV180" s="6">
        <f>AE180/AE$182</f>
        <v>1.0403387564073991</v>
      </c>
      <c r="BW180" s="6">
        <f>AF180/AF$182</f>
        <v>1.1355396174447159</v>
      </c>
      <c r="BX180" s="6">
        <f>AG180/AG$182</f>
        <v>1.0509019579743115</v>
      </c>
      <c r="BY180" s="6">
        <f>AH180/AH$182</f>
        <v>1.0344146569408279</v>
      </c>
      <c r="BZ180" s="6">
        <f>AI180/AI$182</f>
        <v>1.5205436308605531</v>
      </c>
      <c r="CA180" s="6">
        <f>AJ180/AJ$182</f>
        <v>0.91650556149309259</v>
      </c>
      <c r="CB180" s="6">
        <f>AK180/AK$182</f>
        <v>1.0120475243862974</v>
      </c>
      <c r="CC180" s="6">
        <f>AL180/AL$182</f>
        <v>0.99866627655572571</v>
      </c>
      <c r="CD180" s="6">
        <f>AM180/AM$182</f>
        <v>1.0336003938010287</v>
      </c>
      <c r="CE180" s="6">
        <f>AN180/AN$182</f>
        <v>0.98490751936942988</v>
      </c>
      <c r="CF180" s="6">
        <f>AO180/AO$182</f>
        <v>1.0193047025614064</v>
      </c>
      <c r="CG180" s="6">
        <f>AP180/AP$182</f>
        <v>0.90300811826322902</v>
      </c>
      <c r="CH180" s="6">
        <f>AQ180/AQ$182</f>
        <v>1.012514758892477</v>
      </c>
      <c r="CI180" s="6">
        <f>AR180/AR$182</f>
        <v>0.97908209099489429</v>
      </c>
      <c r="CJ180" s="6">
        <f>AVERAGE(AU180:CI180)</f>
        <v>0.96931277716934439</v>
      </c>
      <c r="CK180" s="6">
        <f>STDEV(AU180:CI180)/SQRT(41)</f>
        <v>3.0753711958426688E-2</v>
      </c>
    </row>
    <row r="181" spans="3:89" x14ac:dyDescent="0.3">
      <c r="C181" s="7">
        <v>55.55</v>
      </c>
      <c r="D181" s="6">
        <v>452.09100000000001</v>
      </c>
      <c r="E181" s="6">
        <v>895.29100000000005</v>
      </c>
      <c r="F181" s="6">
        <v>357.5</v>
      </c>
      <c r="G181" s="6">
        <v>1619.7539999999999</v>
      </c>
      <c r="H181" s="6">
        <v>957.06100000000004</v>
      </c>
      <c r="I181" s="6">
        <v>1130.6510000000001</v>
      </c>
      <c r="J181" s="6">
        <v>1076.1199999999999</v>
      </c>
      <c r="K181" s="6">
        <v>1256.317</v>
      </c>
      <c r="L181" s="6">
        <v>995.44200000000001</v>
      </c>
      <c r="M181" s="6">
        <v>1379.528</v>
      </c>
      <c r="N181" s="6">
        <v>1010.005</v>
      </c>
      <c r="O181" s="6">
        <v>563.82600000000002</v>
      </c>
      <c r="P181" s="6">
        <v>1259.296</v>
      </c>
      <c r="Q181" s="6">
        <v>987.88800000000003</v>
      </c>
      <c r="R181" s="6">
        <v>964.505</v>
      </c>
      <c r="S181" s="6">
        <v>3232.636</v>
      </c>
      <c r="T181" s="6">
        <v>1810.4639999999999</v>
      </c>
      <c r="U181" s="6">
        <v>1203.9839999999999</v>
      </c>
      <c r="V181" s="6">
        <v>106.26300000000001</v>
      </c>
      <c r="W181" s="6">
        <v>541.28300000000002</v>
      </c>
      <c r="X181" s="6">
        <v>184.98</v>
      </c>
      <c r="Y181" s="6">
        <v>655.39200000000005</v>
      </c>
      <c r="Z181" s="6">
        <v>641.91200000000003</v>
      </c>
      <c r="AA181" s="6">
        <v>850.81299999999999</v>
      </c>
      <c r="AB181" s="6">
        <v>385.45600000000002</v>
      </c>
      <c r="AC181" s="6">
        <v>127.02800000000001</v>
      </c>
      <c r="AD181" s="6">
        <v>133.00299999999999</v>
      </c>
      <c r="AE181" s="6">
        <v>146.43600000000001</v>
      </c>
      <c r="AF181" s="6">
        <v>164.51</v>
      </c>
      <c r="AG181" s="6">
        <v>113.708</v>
      </c>
      <c r="AH181" s="6">
        <v>175.15199999999999</v>
      </c>
      <c r="AI181" s="6">
        <v>222.24</v>
      </c>
      <c r="AJ181" s="6">
        <v>630.48099999999999</v>
      </c>
      <c r="AK181" s="6">
        <v>219.11</v>
      </c>
      <c r="AL181" s="6">
        <v>264.48099999999999</v>
      </c>
      <c r="AM181" s="6">
        <v>355.17500000000001</v>
      </c>
      <c r="AN181" s="6">
        <v>177.68799999999999</v>
      </c>
      <c r="AO181" s="6">
        <v>272.178</v>
      </c>
      <c r="AP181" s="6">
        <v>216.70400000000001</v>
      </c>
      <c r="AQ181" s="6">
        <v>256.47899999999998</v>
      </c>
      <c r="AR181" s="6">
        <v>173.36600000000001</v>
      </c>
      <c r="AT181" s="7">
        <v>55.55</v>
      </c>
      <c r="AU181" s="6">
        <f>D181/D$182</f>
        <v>0.97871082968014289</v>
      </c>
      <c r="AV181" s="6">
        <f>E181/E$182</f>
        <v>0.97020541079449718</v>
      </c>
      <c r="AW181" s="6">
        <f>F181/F$182</f>
        <v>1.091466411838518</v>
      </c>
      <c r="AX181" s="6">
        <f>G181/G$182</f>
        <v>1.0214924379159902</v>
      </c>
      <c r="AY181" s="6">
        <f>H181/H$182</f>
        <v>1.0095814459829238</v>
      </c>
      <c r="AZ181" s="6">
        <f>I181/I$182</f>
        <v>0.99208543518260972</v>
      </c>
      <c r="BA181" s="6">
        <f>J181/J$182</f>
        <v>0.99905954046529055</v>
      </c>
      <c r="BB181" s="6">
        <f>K181/K$182</f>
        <v>1.0146825313494943</v>
      </c>
      <c r="BC181" s="6">
        <f>L181/L$182</f>
        <v>1.0059125436670302</v>
      </c>
      <c r="BD181" s="6">
        <f>M181/M$182</f>
        <v>1.0192986746800117</v>
      </c>
      <c r="BE181" s="6">
        <f>N181/N$182</f>
        <v>1.0305079869075118</v>
      </c>
      <c r="BF181" s="6">
        <f>O181/O$182</f>
        <v>0.9454758267501312</v>
      </c>
      <c r="BG181" s="6">
        <f>P181/P$182</f>
        <v>1.0037918311028993</v>
      </c>
      <c r="BH181" s="6">
        <f>Q181/Q$182</f>
        <v>1.0389842041772321</v>
      </c>
      <c r="BI181" s="6">
        <f>R181/R$182</f>
        <v>1.0207665922659208</v>
      </c>
      <c r="BJ181" s="6">
        <f>S181/S$182</f>
        <v>1.0065628562327518</v>
      </c>
      <c r="BK181" s="6">
        <f>T181/T$182</f>
        <v>1.0053949773122184</v>
      </c>
      <c r="BL181" s="6">
        <f>U181/U$182</f>
        <v>1.0072103499767853</v>
      </c>
      <c r="BM181" s="6">
        <f>V181/V$182</f>
        <v>0.32201982490325437</v>
      </c>
      <c r="BN181" s="6">
        <f>W181/W$182</f>
        <v>0.41869853609483476</v>
      </c>
      <c r="BO181" s="6">
        <f>X181/X$182</f>
        <v>1.0190107365765249</v>
      </c>
      <c r="BP181" s="6">
        <f>Y181/Y$182</f>
        <v>1.0009102071484859</v>
      </c>
      <c r="BQ181" s="6">
        <f>Z181/Z$182</f>
        <v>0.99568631891458426</v>
      </c>
      <c r="BR181" s="6">
        <f>AA181/AA$182</f>
        <v>1.0127243272711257</v>
      </c>
      <c r="BS181" s="6">
        <f>AB181/AB$182</f>
        <v>0.82136692763048547</v>
      </c>
      <c r="BT181" s="6">
        <f>AC181/AC$182</f>
        <v>1.0332688021604386</v>
      </c>
      <c r="BU181" s="6">
        <f>AD181/AD$182</f>
        <v>1.0150963556573172</v>
      </c>
      <c r="BV181" s="6">
        <f>AE181/AE$182</f>
        <v>1.019862937374638</v>
      </c>
      <c r="BW181" s="6">
        <f>AF181/AF$182</f>
        <v>1.0024557148689575</v>
      </c>
      <c r="BX181" s="6">
        <f>AG181/AG$182</f>
        <v>1.0184690898016946</v>
      </c>
      <c r="BY181" s="6">
        <f>AH181/AH$182</f>
        <v>1.0295125520922113</v>
      </c>
      <c r="BZ181" s="6">
        <f>AI181/AI$182</f>
        <v>1.1863366304922252</v>
      </c>
      <c r="CA181" s="6">
        <f>AJ181/AJ$182</f>
        <v>0.9982678225072239</v>
      </c>
      <c r="CB181" s="6">
        <f>AK181/AK$182</f>
        <v>1.0129443853728446</v>
      </c>
      <c r="CC181" s="6">
        <f>AL181/AL$182</f>
        <v>1.0049701147154153</v>
      </c>
      <c r="CD181" s="6">
        <f>AM181/AM$182</f>
        <v>1.0048008645516835</v>
      </c>
      <c r="CE181" s="6">
        <f>AN181/AN$182</f>
        <v>0.99471539253885077</v>
      </c>
      <c r="CF181" s="6">
        <f>AO181/AO$182</f>
        <v>1.0149343893680571</v>
      </c>
      <c r="CG181" s="6">
        <f>AP181/AP$182</f>
        <v>0.95456327443958433</v>
      </c>
      <c r="CH181" s="6">
        <f>AQ181/AQ$182</f>
        <v>1.002740657914285</v>
      </c>
      <c r="CI181" s="6">
        <f>AR181/AR$182</f>
        <v>0.98571737226941414</v>
      </c>
      <c r="CJ181" s="6">
        <f>AVERAGE(AU181:CI181)</f>
        <v>0.9763478809986853</v>
      </c>
      <c r="CK181" s="6">
        <f>STDEV(AU181:CI181)/SQRT(41)</f>
        <v>2.2958594215099534E-2</v>
      </c>
    </row>
    <row r="182" spans="3:89" x14ac:dyDescent="0.3">
      <c r="C182" s="3">
        <v>60.6</v>
      </c>
      <c r="D182" s="3">
        <v>461.92500000000001</v>
      </c>
      <c r="E182" s="3">
        <v>922.78499999999997</v>
      </c>
      <c r="F182" s="3">
        <v>327.541</v>
      </c>
      <c r="G182" s="3">
        <v>1585.674</v>
      </c>
      <c r="H182" s="3">
        <v>947.97799999999995</v>
      </c>
      <c r="I182" s="3">
        <v>1139.671</v>
      </c>
      <c r="J182" s="3">
        <v>1077.133</v>
      </c>
      <c r="K182" s="3">
        <v>1238.1379999999999</v>
      </c>
      <c r="L182" s="3">
        <v>989.59100000000001</v>
      </c>
      <c r="M182" s="3">
        <v>1353.4090000000001</v>
      </c>
      <c r="N182" s="3">
        <v>980.10400000000004</v>
      </c>
      <c r="O182" s="3">
        <v>596.34100000000001</v>
      </c>
      <c r="P182" s="3">
        <v>1254.539</v>
      </c>
      <c r="Q182" s="3">
        <v>950.82100000000003</v>
      </c>
      <c r="R182" s="3">
        <v>944.88300000000004</v>
      </c>
      <c r="S182" s="3">
        <v>3211.5590000000002</v>
      </c>
      <c r="T182" s="3">
        <v>1800.749</v>
      </c>
      <c r="U182" s="3">
        <v>1195.365</v>
      </c>
      <c r="V182" s="3">
        <v>329.98899999999998</v>
      </c>
      <c r="W182" s="3">
        <v>1292.7750000000001</v>
      </c>
      <c r="X182" s="3">
        <v>181.529</v>
      </c>
      <c r="Y182" s="3">
        <v>654.79600000000005</v>
      </c>
      <c r="Z182" s="3">
        <v>644.69299999999998</v>
      </c>
      <c r="AA182" s="3">
        <v>840.12300000000005</v>
      </c>
      <c r="AB182" s="3">
        <v>469.286</v>
      </c>
      <c r="AC182" s="3">
        <v>122.938</v>
      </c>
      <c r="AD182" s="3">
        <v>131.02500000000001</v>
      </c>
      <c r="AE182" s="3">
        <v>143.584</v>
      </c>
      <c r="AF182" s="3">
        <v>164.107</v>
      </c>
      <c r="AG182" s="3">
        <v>111.646</v>
      </c>
      <c r="AH182" s="3">
        <v>170.131</v>
      </c>
      <c r="AI182" s="3">
        <v>187.333</v>
      </c>
      <c r="AJ182" s="3">
        <v>631.57500000000005</v>
      </c>
      <c r="AK182" s="3">
        <v>216.31</v>
      </c>
      <c r="AL182" s="3">
        <v>263.173</v>
      </c>
      <c r="AM182" s="3">
        <v>353.47800000000001</v>
      </c>
      <c r="AN182" s="3">
        <v>178.63200000000001</v>
      </c>
      <c r="AO182" s="3">
        <v>268.173</v>
      </c>
      <c r="AP182" s="3">
        <v>227.01900000000001</v>
      </c>
      <c r="AQ182" s="3">
        <v>255.77799999999999</v>
      </c>
      <c r="AR182" s="3">
        <v>175.87799999999999</v>
      </c>
      <c r="AS182" s="14"/>
      <c r="AT182" s="3">
        <v>60.6</v>
      </c>
      <c r="AU182" s="3">
        <f>D182/D$182</f>
        <v>1</v>
      </c>
      <c r="AV182" s="3">
        <f>E182/E$182</f>
        <v>1</v>
      </c>
      <c r="AW182" s="3">
        <f>F182/F$182</f>
        <v>1</v>
      </c>
      <c r="AX182" s="3">
        <f>G182/G$182</f>
        <v>1</v>
      </c>
      <c r="AY182" s="3">
        <f>H182/H$182</f>
        <v>1</v>
      </c>
      <c r="AZ182" s="3">
        <f>I182/I$182</f>
        <v>1</v>
      </c>
      <c r="BA182" s="3">
        <f>J182/J$182</f>
        <v>1</v>
      </c>
      <c r="BB182" s="3">
        <f>K182/K$182</f>
        <v>1</v>
      </c>
      <c r="BC182" s="3">
        <f>L182/L$182</f>
        <v>1</v>
      </c>
      <c r="BD182" s="3">
        <f>M182/M$182</f>
        <v>1</v>
      </c>
      <c r="BE182" s="3">
        <f>N182/N$182</f>
        <v>1</v>
      </c>
      <c r="BF182" s="3">
        <f>O182/O$182</f>
        <v>1</v>
      </c>
      <c r="BG182" s="3">
        <f>P182/P$182</f>
        <v>1</v>
      </c>
      <c r="BH182" s="3">
        <f>Q182/Q$182</f>
        <v>1</v>
      </c>
      <c r="BI182" s="3">
        <f>R182/R$182</f>
        <v>1</v>
      </c>
      <c r="BJ182" s="3">
        <f>S182/S$182</f>
        <v>1</v>
      </c>
      <c r="BK182" s="3">
        <f>T182/T$182</f>
        <v>1</v>
      </c>
      <c r="BL182" s="3">
        <f>U182/U$182</f>
        <v>1</v>
      </c>
      <c r="BM182" s="3">
        <f>V182/V$182</f>
        <v>1</v>
      </c>
      <c r="BN182" s="3">
        <f>W182/W$182</f>
        <v>1</v>
      </c>
      <c r="BO182" s="3">
        <f>X182/X$182</f>
        <v>1</v>
      </c>
      <c r="BP182" s="3">
        <f>Y182/Y$182</f>
        <v>1</v>
      </c>
      <c r="BQ182" s="3">
        <f>Z182/Z$182</f>
        <v>1</v>
      </c>
      <c r="BR182" s="3">
        <f>AA182/AA$182</f>
        <v>1</v>
      </c>
      <c r="BS182" s="3">
        <f>AB182/AB$182</f>
        <v>1</v>
      </c>
      <c r="BT182" s="3">
        <f>AC182/AC$182</f>
        <v>1</v>
      </c>
      <c r="BU182" s="3">
        <f>AD182/AD$182</f>
        <v>1</v>
      </c>
      <c r="BV182" s="3">
        <f>AE182/AE$182</f>
        <v>1</v>
      </c>
      <c r="BW182" s="3">
        <f>AF182/AF$182</f>
        <v>1</v>
      </c>
      <c r="BX182" s="3">
        <f>AG182/AG$182</f>
        <v>1</v>
      </c>
      <c r="BY182" s="3">
        <f>AH182/AH$182</f>
        <v>1</v>
      </c>
      <c r="BZ182" s="3">
        <f>AI182/AI$182</f>
        <v>1</v>
      </c>
      <c r="CA182" s="3">
        <f>AJ182/AJ$182</f>
        <v>1</v>
      </c>
      <c r="CB182" s="3">
        <f>AK182/AK$182</f>
        <v>1</v>
      </c>
      <c r="CC182" s="3">
        <f>AL182/AL$182</f>
        <v>1</v>
      </c>
      <c r="CD182" s="3">
        <f>AM182/AM$182</f>
        <v>1</v>
      </c>
      <c r="CE182" s="3">
        <f>AN182/AN$182</f>
        <v>1</v>
      </c>
      <c r="CF182" s="3">
        <f>AO182/AO$182</f>
        <v>1</v>
      </c>
      <c r="CG182" s="3">
        <f>AP182/AP$182</f>
        <v>1</v>
      </c>
      <c r="CH182" s="3">
        <f>AQ182/AQ$182</f>
        <v>1</v>
      </c>
      <c r="CI182" s="3">
        <f>AR182/AR$182</f>
        <v>1</v>
      </c>
      <c r="CJ182" s="3">
        <f>AVERAGE(AU182:CI182)</f>
        <v>1</v>
      </c>
      <c r="CK182" s="3">
        <f>STDEV(AU182:CI182)/SQRT(41)</f>
        <v>0</v>
      </c>
    </row>
    <row r="183" spans="3:89" x14ac:dyDescent="0.3">
      <c r="C183" s="3">
        <v>65.650000000000006</v>
      </c>
      <c r="D183" s="3">
        <v>455.87900000000002</v>
      </c>
      <c r="E183" s="3">
        <v>926.42100000000005</v>
      </c>
      <c r="F183" s="3">
        <v>311.03199999999998</v>
      </c>
      <c r="G183" s="3">
        <v>1741.471</v>
      </c>
      <c r="H183" s="3">
        <v>961.33299999999997</v>
      </c>
      <c r="I183" s="3">
        <v>1188.2629999999999</v>
      </c>
      <c r="J183" s="3">
        <v>1100.8879999999999</v>
      </c>
      <c r="K183" s="3">
        <v>1266.241</v>
      </c>
      <c r="L183" s="3">
        <v>1036.539</v>
      </c>
      <c r="M183" s="3">
        <v>1396.412</v>
      </c>
      <c r="N183" s="3">
        <v>1028.491</v>
      </c>
      <c r="O183" s="3">
        <v>620.053</v>
      </c>
      <c r="P183" s="3">
        <v>1105.644</v>
      </c>
      <c r="Q183" s="3">
        <v>943.94899999999996</v>
      </c>
      <c r="R183" s="3">
        <v>883.505</v>
      </c>
      <c r="S183" s="3">
        <v>3157.4810000000002</v>
      </c>
      <c r="T183" s="3">
        <v>1760.9</v>
      </c>
      <c r="U183" s="3">
        <v>1190.1369999999999</v>
      </c>
      <c r="V183" s="3">
        <v>231.53299999999999</v>
      </c>
      <c r="W183" s="3">
        <v>1498.828</v>
      </c>
      <c r="X183" s="3">
        <v>179.42400000000001</v>
      </c>
      <c r="Y183" s="3">
        <v>655.67600000000004</v>
      </c>
      <c r="Z183" s="3">
        <v>648.71500000000003</v>
      </c>
      <c r="AA183" s="3">
        <v>825.39800000000002</v>
      </c>
      <c r="AB183" s="3">
        <v>533.68600000000004</v>
      </c>
      <c r="AC183" s="3">
        <v>122.30800000000001</v>
      </c>
      <c r="AD183" s="3">
        <v>128.17099999999999</v>
      </c>
      <c r="AE183" s="3">
        <v>143.054</v>
      </c>
      <c r="AF183" s="3">
        <v>206.85599999999999</v>
      </c>
      <c r="AG183" s="3">
        <v>108.09099999999999</v>
      </c>
      <c r="AH183" s="3">
        <v>165.62299999999999</v>
      </c>
      <c r="AI183" s="3">
        <v>168.749</v>
      </c>
      <c r="AJ183" s="3">
        <v>515.01499999999999</v>
      </c>
      <c r="AK183" s="3">
        <v>217.25200000000001</v>
      </c>
      <c r="AL183" s="3">
        <v>263.911</v>
      </c>
      <c r="AM183" s="3">
        <v>347.94900000000001</v>
      </c>
      <c r="AN183" s="3">
        <v>185.98400000000001</v>
      </c>
      <c r="AO183" s="3">
        <v>282.64999999999998</v>
      </c>
      <c r="AP183" s="3">
        <v>215.78700000000001</v>
      </c>
      <c r="AQ183" s="3">
        <v>260.54899999999998</v>
      </c>
      <c r="AR183" s="3">
        <v>173.17099999999999</v>
      </c>
      <c r="AS183" s="14"/>
      <c r="AT183" s="3">
        <v>65.650000000000006</v>
      </c>
      <c r="AU183" s="3">
        <f>D183/D$182</f>
        <v>0.98691129512366726</v>
      </c>
      <c r="AV183" s="3">
        <f>E183/E$182</f>
        <v>1.0039402461028302</v>
      </c>
      <c r="AW183" s="3">
        <f>F183/F$182</f>
        <v>0.94959714966981223</v>
      </c>
      <c r="AX183" s="3">
        <f>G183/G$182</f>
        <v>1.0982528565140124</v>
      </c>
      <c r="AY183" s="3">
        <f>H183/H$182</f>
        <v>1.0140878796765327</v>
      </c>
      <c r="AZ183" s="3">
        <f>I183/I$182</f>
        <v>1.0426368662535064</v>
      </c>
      <c r="BA183" s="3">
        <f>J183/J$182</f>
        <v>1.022053915347501</v>
      </c>
      <c r="BB183" s="3">
        <f>K183/K$182</f>
        <v>1.0226977929762273</v>
      </c>
      <c r="BC183" s="3">
        <f>L183/L$182</f>
        <v>1.0474418219244113</v>
      </c>
      <c r="BD183" s="3">
        <f>M183/M$182</f>
        <v>1.0317738392459337</v>
      </c>
      <c r="BE183" s="3">
        <f>N183/N$182</f>
        <v>1.0493692506101393</v>
      </c>
      <c r="BF183" s="3">
        <f>O183/O$182</f>
        <v>1.0397624848870026</v>
      </c>
      <c r="BG183" s="3">
        <f>P183/P$182</f>
        <v>0.88131496908426121</v>
      </c>
      <c r="BH183" s="3">
        <f>Q183/Q$182</f>
        <v>0.99277256181762907</v>
      </c>
      <c r="BI183" s="3">
        <f>R183/R$182</f>
        <v>0.93504169299267736</v>
      </c>
      <c r="BJ183" s="3">
        <f>S183/S$182</f>
        <v>0.98316144900342795</v>
      </c>
      <c r="BK183" s="3">
        <f>T183/T$182</f>
        <v>0.97787087484152435</v>
      </c>
      <c r="BL183" s="3">
        <f>U183/U$182</f>
        <v>0.99562644045960846</v>
      </c>
      <c r="BM183" s="3">
        <f>V183/V$182</f>
        <v>0.70163853946646704</v>
      </c>
      <c r="BN183" s="3">
        <f>W183/W$182</f>
        <v>1.159388137920365</v>
      </c>
      <c r="BO183" s="3">
        <f>X183/X$182</f>
        <v>0.98840405665210518</v>
      </c>
      <c r="BP183" s="3">
        <f>Y183/Y$182</f>
        <v>1.0013439300178988</v>
      </c>
      <c r="BQ183" s="3">
        <f>Z183/Z$182</f>
        <v>1.0062386283083578</v>
      </c>
      <c r="BR183" s="3">
        <f>AA183/AA$182</f>
        <v>0.98247280457742492</v>
      </c>
      <c r="BS183" s="3">
        <f>AB183/AB$182</f>
        <v>1.1372297490229839</v>
      </c>
      <c r="BT183" s="3">
        <f>AC183/AC$182</f>
        <v>0.99487546568188845</v>
      </c>
      <c r="BU183" s="3">
        <f>AD183/AD$182</f>
        <v>0.97821789734783426</v>
      </c>
      <c r="BV183" s="3">
        <f>AE183/AE$182</f>
        <v>0.9963087809226655</v>
      </c>
      <c r="BW183" s="3">
        <f>AF183/AF$182</f>
        <v>1.2604946772532555</v>
      </c>
      <c r="BX183" s="3">
        <f>AG183/AG$182</f>
        <v>0.96815828601114229</v>
      </c>
      <c r="BY183" s="3">
        <f>AH183/AH$182</f>
        <v>0.97350277139380825</v>
      </c>
      <c r="BZ183" s="3">
        <f>AI183/AI$182</f>
        <v>0.90079697650707558</v>
      </c>
      <c r="CA183" s="3">
        <f>AJ183/AJ$182</f>
        <v>0.81544551320112413</v>
      </c>
      <c r="CB183" s="3">
        <f>AK183/AK$182</f>
        <v>1.004354861079007</v>
      </c>
      <c r="CC183" s="3">
        <f>AL183/AL$182</f>
        <v>1.0028042390366794</v>
      </c>
      <c r="CD183" s="3">
        <f>AM183/AM$182</f>
        <v>0.98435829103932915</v>
      </c>
      <c r="CE183" s="3">
        <f>AN183/AN$182</f>
        <v>1.0411572394643738</v>
      </c>
      <c r="CF183" s="3">
        <f>AO183/AO$182</f>
        <v>1.053983808959142</v>
      </c>
      <c r="CG183" s="3">
        <f>AP183/AP$182</f>
        <v>0.95052396495447522</v>
      </c>
      <c r="CH183" s="3">
        <f>AQ183/AQ$182</f>
        <v>1.0186528943067816</v>
      </c>
      <c r="CI183" s="3">
        <f>AR183/AR$182</f>
        <v>0.98460864917727065</v>
      </c>
      <c r="CJ183" s="3">
        <f>AVERAGE(AU183:CI183)</f>
        <v>0.99949447680078463</v>
      </c>
      <c r="CK183" s="3">
        <f>STDEV(AU183:CI183)/SQRT(41)</f>
        <v>1.3467614477599373E-2</v>
      </c>
    </row>
    <row r="184" spans="3:89" x14ac:dyDescent="0.3">
      <c r="C184" s="3">
        <v>70.7</v>
      </c>
      <c r="D184" s="3">
        <v>503.52800000000002</v>
      </c>
      <c r="E184" s="3">
        <v>999.51199999999994</v>
      </c>
      <c r="F184" s="3">
        <v>1095.732</v>
      </c>
      <c r="G184" s="3">
        <v>1770.4059999999999</v>
      </c>
      <c r="H184" s="3">
        <v>874.87400000000002</v>
      </c>
      <c r="I184" s="3">
        <v>1060.6379999999999</v>
      </c>
      <c r="J184" s="3">
        <v>1116.5419999999999</v>
      </c>
      <c r="K184" s="3">
        <v>1207.8689999999999</v>
      </c>
      <c r="L184" s="3">
        <v>1009.496</v>
      </c>
      <c r="M184" s="3">
        <v>1401.8140000000001</v>
      </c>
      <c r="N184" s="3">
        <v>933.40099999999995</v>
      </c>
      <c r="O184" s="3">
        <v>553.25</v>
      </c>
      <c r="P184" s="3">
        <v>969.697</v>
      </c>
      <c r="Q184" s="3">
        <v>885.68399999999997</v>
      </c>
      <c r="R184" s="3">
        <v>848.86400000000003</v>
      </c>
      <c r="S184" s="3">
        <v>3512.828</v>
      </c>
      <c r="T184" s="3">
        <v>1767.5609999999999</v>
      </c>
      <c r="U184" s="3">
        <v>1228.1130000000001</v>
      </c>
      <c r="V184" s="3">
        <v>1541.5329999999999</v>
      </c>
      <c r="W184" s="3">
        <v>1904.7950000000001</v>
      </c>
      <c r="X184" s="3">
        <v>1371.645</v>
      </c>
      <c r="Y184" s="3">
        <v>634.82100000000003</v>
      </c>
      <c r="Z184" s="3">
        <v>640.17499999999995</v>
      </c>
      <c r="AA184" s="3">
        <v>797.17499999999995</v>
      </c>
      <c r="AB184" s="3">
        <v>1092.1759999999999</v>
      </c>
      <c r="AC184" s="3">
        <v>657.01900000000001</v>
      </c>
      <c r="AD184" s="3">
        <v>835.80700000000002</v>
      </c>
      <c r="AE184" s="3">
        <v>732.70500000000004</v>
      </c>
      <c r="AF184" s="3">
        <v>901.92600000000004</v>
      </c>
      <c r="AG184" s="3">
        <v>106.819</v>
      </c>
      <c r="AH184" s="3">
        <v>165.93799999999999</v>
      </c>
      <c r="AI184" s="3">
        <v>155.30699999999999</v>
      </c>
      <c r="AJ184" s="3">
        <v>420.279</v>
      </c>
      <c r="AK184" s="3">
        <v>222.48699999999999</v>
      </c>
      <c r="AL184" s="3">
        <v>278.86399999999998</v>
      </c>
      <c r="AM184" s="3">
        <v>334.73700000000002</v>
      </c>
      <c r="AN184" s="3">
        <v>179.072</v>
      </c>
      <c r="AO184" s="3">
        <v>271.142</v>
      </c>
      <c r="AP184" s="3">
        <v>204</v>
      </c>
      <c r="AQ184" s="3">
        <v>250.93799999999999</v>
      </c>
      <c r="AR184" s="3">
        <v>283.25099999999998</v>
      </c>
      <c r="AS184" s="14"/>
      <c r="AT184" s="3">
        <v>70.7</v>
      </c>
      <c r="AU184" s="3">
        <f>D184/D$182</f>
        <v>1.0900644043946528</v>
      </c>
      <c r="AV184" s="3">
        <f>E184/E$182</f>
        <v>1.083147211972453</v>
      </c>
      <c r="AW184" s="3">
        <f>F184/F$182</f>
        <v>3.3453277604941061</v>
      </c>
      <c r="AX184" s="3">
        <f>G184/G$182</f>
        <v>1.1165006174030727</v>
      </c>
      <c r="AY184" s="3">
        <f>H184/H$182</f>
        <v>0.92288428634419795</v>
      </c>
      <c r="AZ184" s="3">
        <f>I184/I$182</f>
        <v>0.93065279365711673</v>
      </c>
      <c r="BA184" s="3">
        <f>J184/J$182</f>
        <v>1.0365869395887044</v>
      </c>
      <c r="BB184" s="3">
        <f>K184/K$182</f>
        <v>0.97555280590693438</v>
      </c>
      <c r="BC184" s="3">
        <f>L184/L$182</f>
        <v>1.0201143704823508</v>
      </c>
      <c r="BD184" s="3">
        <f>M184/M$182</f>
        <v>1.0357652416970775</v>
      </c>
      <c r="BE184" s="3">
        <f>N184/N$182</f>
        <v>0.95234893439879842</v>
      </c>
      <c r="BF184" s="3">
        <f>O184/O$182</f>
        <v>0.92774100724250053</v>
      </c>
      <c r="BG184" s="3">
        <f>P184/P$182</f>
        <v>0.77295086083413911</v>
      </c>
      <c r="BH184" s="3">
        <f>Q184/Q$182</f>
        <v>0.93149394049984169</v>
      </c>
      <c r="BI184" s="3">
        <f>R184/R$182</f>
        <v>0.89838001107015364</v>
      </c>
      <c r="BJ184" s="3">
        <f>S184/S$182</f>
        <v>1.0938077114572704</v>
      </c>
      <c r="BK184" s="3">
        <f>T184/T$182</f>
        <v>0.98156989119527482</v>
      </c>
      <c r="BL184" s="3">
        <f>U184/U$182</f>
        <v>1.0273958163406156</v>
      </c>
      <c r="BM184" s="3">
        <f>V184/V$182</f>
        <v>4.6714678368066815</v>
      </c>
      <c r="BN184" s="3">
        <f>W184/W$182</f>
        <v>1.4734157142580881</v>
      </c>
      <c r="BO184" s="3">
        <f>X184/X$182</f>
        <v>7.5560654220537762</v>
      </c>
      <c r="BP184" s="3">
        <f>Y184/Y$182</f>
        <v>0.96949431578690148</v>
      </c>
      <c r="BQ184" s="3">
        <f>Z184/Z$182</f>
        <v>0.99299201325281949</v>
      </c>
      <c r="BR184" s="3">
        <f>AA184/AA$182</f>
        <v>0.94887891415899805</v>
      </c>
      <c r="BS184" s="3">
        <f>AB184/AB$182</f>
        <v>2.3273142603870558</v>
      </c>
      <c r="BT184" s="3">
        <f>AC184/AC$182</f>
        <v>5.3443117669068965</v>
      </c>
      <c r="BU184" s="3">
        <f>AD184/AD$182</f>
        <v>6.3789887426063725</v>
      </c>
      <c r="BV184" s="3">
        <f>AE184/AE$182</f>
        <v>5.1029710831290398</v>
      </c>
      <c r="BW184" s="3">
        <f>AF184/AF$182</f>
        <v>5.4959629997501631</v>
      </c>
      <c r="BX184" s="3">
        <f>AG184/AG$182</f>
        <v>0.95676513265141605</v>
      </c>
      <c r="BY184" s="3">
        <f>AH184/AH$182</f>
        <v>0.97535428581504835</v>
      </c>
      <c r="BZ184" s="3">
        <f>AI184/AI$182</f>
        <v>0.82904240043131738</v>
      </c>
      <c r="CA184" s="3">
        <f>AJ184/AJ$182</f>
        <v>0.66544590903693146</v>
      </c>
      <c r="CB184" s="3">
        <f>AK184/AK$182</f>
        <v>1.0285562387314502</v>
      </c>
      <c r="CC184" s="3">
        <f>AL184/AL$182</f>
        <v>1.0596223776755214</v>
      </c>
      <c r="CD184" s="3">
        <f>AM184/AM$182</f>
        <v>0.94698114168349945</v>
      </c>
      <c r="CE184" s="3">
        <f>AN184/AN$182</f>
        <v>1.0024631644946034</v>
      </c>
      <c r="CF184" s="3">
        <f>AO184/AO$182</f>
        <v>1.0110712114940728</v>
      </c>
      <c r="CG184" s="3">
        <f>AP184/AP$182</f>
        <v>0.89860320061316457</v>
      </c>
      <c r="CH184" s="3">
        <f>AQ184/AQ$182</f>
        <v>0.9810773405062202</v>
      </c>
      <c r="CI184" s="3">
        <f>AR184/AR$182</f>
        <v>1.610497049090847</v>
      </c>
      <c r="CJ184" s="3">
        <f>AVERAGE(AU184:CI184)</f>
        <v>1.789503100641467</v>
      </c>
      <c r="CK184" s="3">
        <f>STDEV(AU184:CI184)/SQRT(41)</f>
        <v>0.27487427444160673</v>
      </c>
    </row>
    <row r="185" spans="3:89" x14ac:dyDescent="0.3">
      <c r="C185" s="3">
        <v>75.75</v>
      </c>
      <c r="D185" s="3">
        <v>2580.6190000000001</v>
      </c>
      <c r="E185" s="3">
        <v>1076.1389999999999</v>
      </c>
      <c r="F185" s="3">
        <v>1267.836</v>
      </c>
      <c r="G185" s="3">
        <v>1802.4639999999999</v>
      </c>
      <c r="H185" s="3">
        <v>839.697</v>
      </c>
      <c r="I185" s="3">
        <v>857.46100000000001</v>
      </c>
      <c r="J185" s="3">
        <v>1022.643</v>
      </c>
      <c r="K185" s="3">
        <v>969.59299999999996</v>
      </c>
      <c r="L185" s="3">
        <v>880.98099999999999</v>
      </c>
      <c r="M185" s="3">
        <v>1241.422</v>
      </c>
      <c r="N185" s="3">
        <v>755.60400000000004</v>
      </c>
      <c r="O185" s="3">
        <v>504.40899999999999</v>
      </c>
      <c r="P185" s="3">
        <v>933.077</v>
      </c>
      <c r="Q185" s="3">
        <v>870.93399999999997</v>
      </c>
      <c r="R185" s="3">
        <v>865.61699999999996</v>
      </c>
      <c r="S185" s="3">
        <v>3705.9160000000002</v>
      </c>
      <c r="T185" s="3">
        <v>1795.2149999999999</v>
      </c>
      <c r="U185" s="3">
        <v>1242.146</v>
      </c>
      <c r="V185" s="3">
        <v>2257.7849999999999</v>
      </c>
      <c r="W185" s="3">
        <v>1583.7660000000001</v>
      </c>
      <c r="X185" s="3">
        <v>1694.539</v>
      </c>
      <c r="Y185" s="3">
        <v>3094.451</v>
      </c>
      <c r="Z185" s="3">
        <v>4073.6460000000002</v>
      </c>
      <c r="AA185" s="3">
        <v>4021.538</v>
      </c>
      <c r="AB185" s="3">
        <v>1086.28</v>
      </c>
      <c r="AC185" s="3">
        <v>759.73500000000001</v>
      </c>
      <c r="AD185" s="3">
        <v>816.16200000000003</v>
      </c>
      <c r="AE185" s="3">
        <v>813.38900000000001</v>
      </c>
      <c r="AF185" s="3">
        <v>908.50599999999997</v>
      </c>
      <c r="AG185" s="3">
        <v>109.432</v>
      </c>
      <c r="AH185" s="3">
        <v>385.685</v>
      </c>
      <c r="AI185" s="3">
        <v>861.54399999999998</v>
      </c>
      <c r="AJ185" s="3">
        <v>497.01799999999997</v>
      </c>
      <c r="AK185" s="3">
        <v>219.584</v>
      </c>
      <c r="AL185" s="3">
        <v>269.40699999999998</v>
      </c>
      <c r="AM185" s="3">
        <v>367.53500000000003</v>
      </c>
      <c r="AN185" s="3">
        <v>177.416</v>
      </c>
      <c r="AO185" s="3">
        <v>287.01499999999999</v>
      </c>
      <c r="AP185" s="3">
        <v>212.76900000000001</v>
      </c>
      <c r="AQ185" s="3">
        <v>235.19399999999999</v>
      </c>
      <c r="AR185" s="3">
        <v>582.54399999999998</v>
      </c>
      <c r="AS185" s="14"/>
      <c r="AT185" s="3">
        <v>75.75</v>
      </c>
      <c r="AU185" s="3">
        <f>D185/D$182</f>
        <v>5.5866623369594635</v>
      </c>
      <c r="AV185" s="3">
        <f>E185/E$182</f>
        <v>1.1661860563403175</v>
      </c>
      <c r="AW185" s="3">
        <f>F185/F$182</f>
        <v>3.8707703768383195</v>
      </c>
      <c r="AX185" s="3">
        <f>G185/G$182</f>
        <v>1.1367178877877797</v>
      </c>
      <c r="AY185" s="3">
        <f>H185/H$182</f>
        <v>0.88577688511758712</v>
      </c>
      <c r="AZ185" s="3">
        <f>I185/I$182</f>
        <v>0.7523759049760852</v>
      </c>
      <c r="BA185" s="3">
        <f>J185/J$182</f>
        <v>0.94941200390295344</v>
      </c>
      <c r="BB185" s="3">
        <f>K185/K$182</f>
        <v>0.78310576042412072</v>
      </c>
      <c r="BC185" s="3">
        <f>L185/L$182</f>
        <v>0.89024758713448282</v>
      </c>
      <c r="BD185" s="3">
        <f>M185/M$182</f>
        <v>0.91725561157048607</v>
      </c>
      <c r="BE185" s="3">
        <f>N185/N$182</f>
        <v>0.77094267547117445</v>
      </c>
      <c r="BF185" s="3">
        <f>O185/O$182</f>
        <v>0.8458398802027699</v>
      </c>
      <c r="BG185" s="3">
        <f>P185/P$182</f>
        <v>0.74376085558121352</v>
      </c>
      <c r="BH185" s="3">
        <f>Q185/Q$182</f>
        <v>0.91598103112993923</v>
      </c>
      <c r="BI185" s="3">
        <f>R185/R$182</f>
        <v>0.91611024857045786</v>
      </c>
      <c r="BJ185" s="3">
        <f>S185/S$182</f>
        <v>1.1539305365400419</v>
      </c>
      <c r="BK185" s="3">
        <f>T185/T$182</f>
        <v>0.99692683433393547</v>
      </c>
      <c r="BL185" s="3">
        <f>U185/U$182</f>
        <v>1.0391353268666892</v>
      </c>
      <c r="BM185" s="3">
        <f>V185/V$182</f>
        <v>6.8420007939658598</v>
      </c>
      <c r="BN185" s="3">
        <f>W185/W$182</f>
        <v>1.2250902129140802</v>
      </c>
      <c r="BO185" s="3">
        <f>X185/X$182</f>
        <v>9.3348115177189328</v>
      </c>
      <c r="BP185" s="3">
        <f>Y185/Y$182</f>
        <v>4.7258245316098444</v>
      </c>
      <c r="BQ185" s="3">
        <f>Z185/Z$182</f>
        <v>6.3187377558000479</v>
      </c>
      <c r="BR185" s="3">
        <f>AA185/AA$182</f>
        <v>4.7868443073216653</v>
      </c>
      <c r="BS185" s="3">
        <f>AB185/AB$182</f>
        <v>2.3147504933025917</v>
      </c>
      <c r="BT185" s="3">
        <f>AC185/AC$182</f>
        <v>6.1798223494769724</v>
      </c>
      <c r="BU185" s="3">
        <f>AD185/AD$182</f>
        <v>6.2290555237550089</v>
      </c>
      <c r="BV185" s="3">
        <f>AE185/AE$182</f>
        <v>5.6648999888566971</v>
      </c>
      <c r="BW185" s="3">
        <f>AF185/AF$182</f>
        <v>5.5360587909108077</v>
      </c>
      <c r="BX185" s="3">
        <f>AG185/AG$182</f>
        <v>0.98016946419934436</v>
      </c>
      <c r="BY185" s="3">
        <f>AH185/AH$182</f>
        <v>2.266988379542823</v>
      </c>
      <c r="BZ185" s="3">
        <f>AI185/AI$182</f>
        <v>4.598997507113002</v>
      </c>
      <c r="CA185" s="3">
        <f>AJ185/AJ$182</f>
        <v>0.78695008510469844</v>
      </c>
      <c r="CB185" s="3">
        <f>AK185/AK$182</f>
        <v>1.0151356848966762</v>
      </c>
      <c r="CC185" s="3">
        <f>AL185/AL$182</f>
        <v>1.0236878403179657</v>
      </c>
      <c r="CD185" s="3">
        <f>AM185/AM$182</f>
        <v>1.0397676800253481</v>
      </c>
      <c r="CE185" s="3">
        <f>AN185/AN$182</f>
        <v>0.99319270903309598</v>
      </c>
      <c r="CF185" s="3">
        <f>AO185/AO$182</f>
        <v>1.070260615349047</v>
      </c>
      <c r="CG185" s="3">
        <f>AP185/AP$182</f>
        <v>0.93722992348658041</v>
      </c>
      <c r="CH185" s="3">
        <f>AQ185/AQ$182</f>
        <v>0.91952396218595811</v>
      </c>
      <c r="CI185" s="3">
        <f>AR185/AR$182</f>
        <v>3.3122050512286929</v>
      </c>
      <c r="CJ185" s="3">
        <f>AVERAGE(AU185:CI185)</f>
        <v>2.4981254382405749</v>
      </c>
      <c r="CK185" s="3">
        <f>STDEV(AU185:CI185)/SQRT(41)</f>
        <v>0.3629120242675003</v>
      </c>
    </row>
    <row r="186" spans="3:89" x14ac:dyDescent="0.3">
      <c r="C186" s="3">
        <v>80.8</v>
      </c>
      <c r="D186" s="3">
        <v>3039.3939999999998</v>
      </c>
      <c r="E186" s="3">
        <v>1153.2909999999999</v>
      </c>
      <c r="F186" s="3">
        <v>1179.559</v>
      </c>
      <c r="G186" s="3">
        <v>1988.7170000000001</v>
      </c>
      <c r="H186" s="3">
        <v>869.54499999999996</v>
      </c>
      <c r="I186" s="3">
        <v>785.52599999999995</v>
      </c>
      <c r="J186" s="3">
        <v>1024.213</v>
      </c>
      <c r="K186" s="3">
        <v>914.94500000000005</v>
      </c>
      <c r="L186" s="3">
        <v>882.827</v>
      </c>
      <c r="M186" s="3">
        <v>1163.2059999999999</v>
      </c>
      <c r="N186" s="3">
        <v>720.52300000000002</v>
      </c>
      <c r="O186" s="3">
        <v>506.50799999999998</v>
      </c>
      <c r="P186" s="3">
        <v>949.32</v>
      </c>
      <c r="Q186" s="3">
        <v>867.69399999999996</v>
      </c>
      <c r="R186" s="3">
        <v>875.51</v>
      </c>
      <c r="S186" s="3">
        <v>3843.29</v>
      </c>
      <c r="T186" s="3">
        <v>1825.7449999999999</v>
      </c>
      <c r="U186" s="3">
        <v>1253.797</v>
      </c>
      <c r="V186" s="3">
        <v>1559.854</v>
      </c>
      <c r="W186" s="3">
        <v>1462.422</v>
      </c>
      <c r="X186" s="3">
        <v>1706.306</v>
      </c>
      <c r="Y186" s="3">
        <v>4082.3580000000002</v>
      </c>
      <c r="Z186" s="3">
        <v>4090.7809999999999</v>
      </c>
      <c r="AA186" s="3">
        <v>3964.3980000000001</v>
      </c>
      <c r="AB186" s="3">
        <v>1077.818</v>
      </c>
      <c r="AC186" s="3">
        <v>763.33199999999999</v>
      </c>
      <c r="AD186" s="3">
        <v>789.59400000000005</v>
      </c>
      <c r="AE186" s="3">
        <v>854.45600000000002</v>
      </c>
      <c r="AF186" s="3">
        <v>910.63400000000001</v>
      </c>
      <c r="AG186" s="3">
        <v>118.04900000000001</v>
      </c>
      <c r="AH186" s="3">
        <v>461.58100000000002</v>
      </c>
      <c r="AI186" s="3">
        <v>958.43899999999996</v>
      </c>
      <c r="AJ186" s="3">
        <v>637.45699999999999</v>
      </c>
      <c r="AK186" s="3">
        <v>188.245</v>
      </c>
      <c r="AL186" s="3">
        <v>227.69200000000001</v>
      </c>
      <c r="AM186" s="3">
        <v>452.08100000000002</v>
      </c>
      <c r="AN186" s="3">
        <v>184.45599999999999</v>
      </c>
      <c r="AO186" s="3">
        <v>319.47199999999998</v>
      </c>
      <c r="AP186" s="3">
        <v>287.17599999999999</v>
      </c>
      <c r="AQ186" s="3">
        <v>230.09</v>
      </c>
      <c r="AR186" s="3">
        <v>598.73900000000003</v>
      </c>
      <c r="AS186" s="14"/>
      <c r="AT186" s="3">
        <v>80.8</v>
      </c>
      <c r="AU186" s="3">
        <f>D186/D$182</f>
        <v>6.5798430481138706</v>
      </c>
      <c r="AV186" s="3">
        <f>E186/E$182</f>
        <v>1.2497938306322707</v>
      </c>
      <c r="AW186" s="3">
        <f>F186/F$182</f>
        <v>3.6012560259631616</v>
      </c>
      <c r="AX186" s="3">
        <f>G186/G$182</f>
        <v>1.2541777187492511</v>
      </c>
      <c r="AY186" s="3">
        <f>H186/H$182</f>
        <v>0.91726284787199708</v>
      </c>
      <c r="AZ186" s="3">
        <f>I186/I$182</f>
        <v>0.68925681183429244</v>
      </c>
      <c r="BA186" s="3">
        <f>J186/J$182</f>
        <v>0.95086957692318397</v>
      </c>
      <c r="BB186" s="3">
        <f>K186/K$182</f>
        <v>0.7389685156258835</v>
      </c>
      <c r="BC186" s="3">
        <f>L186/L$182</f>
        <v>0.89211300426135642</v>
      </c>
      <c r="BD186" s="3">
        <f>M186/M$182</f>
        <v>0.85946376889765019</v>
      </c>
      <c r="BE186" s="3">
        <f>N186/N$182</f>
        <v>0.73514953515137171</v>
      </c>
      <c r="BF186" s="3">
        <f>O186/O$182</f>
        <v>0.84935967843901383</v>
      </c>
      <c r="BG186" s="3">
        <f>P186/P$182</f>
        <v>0.75670824103515322</v>
      </c>
      <c r="BH186" s="3">
        <f>Q186/Q$182</f>
        <v>0.91257344968190646</v>
      </c>
      <c r="BI186" s="3">
        <f>R186/R$182</f>
        <v>0.92658032793478129</v>
      </c>
      <c r="BJ186" s="3">
        <f>S186/S$182</f>
        <v>1.1967054007103715</v>
      </c>
      <c r="BK186" s="3">
        <f>T186/T$182</f>
        <v>1.013880890673825</v>
      </c>
      <c r="BL186" s="3">
        <f>U186/U$182</f>
        <v>1.0488821406014064</v>
      </c>
      <c r="BM186" s="3">
        <f>V186/V$182</f>
        <v>4.7269878692926133</v>
      </c>
      <c r="BN186" s="3">
        <f>W186/W$182</f>
        <v>1.1312270116609617</v>
      </c>
      <c r="BO186" s="3">
        <f>X186/X$182</f>
        <v>9.3996331164717493</v>
      </c>
      <c r="BP186" s="3">
        <f>Y186/Y$182</f>
        <v>6.2345493863737715</v>
      </c>
      <c r="BQ186" s="3">
        <f>Z186/Z$182</f>
        <v>6.3453162978347839</v>
      </c>
      <c r="BR186" s="3">
        <f>AA186/AA$182</f>
        <v>4.7188304569688011</v>
      </c>
      <c r="BS186" s="3">
        <f>AB186/AB$182</f>
        <v>2.2967188452244471</v>
      </c>
      <c r="BT186" s="3">
        <f>AC186/AC$182</f>
        <v>6.2090810001789523</v>
      </c>
      <c r="BU186" s="3">
        <f>AD186/AD$182</f>
        <v>6.0262850601030342</v>
      </c>
      <c r="BV186" s="3">
        <f>AE186/AE$182</f>
        <v>5.9509137508357481</v>
      </c>
      <c r="BW186" s="3">
        <f>AF186/AF$182</f>
        <v>5.549025940392549</v>
      </c>
      <c r="BX186" s="3">
        <f>AG186/AG$182</f>
        <v>1.0573509127062322</v>
      </c>
      <c r="BY186" s="3">
        <f>AH186/AH$182</f>
        <v>2.7130916764140576</v>
      </c>
      <c r="BZ186" s="3">
        <f>AI186/AI$182</f>
        <v>5.116231523543636</v>
      </c>
      <c r="CA186" s="3">
        <f>AJ186/AJ$182</f>
        <v>1.009313224874322</v>
      </c>
      <c r="CB186" s="3">
        <f>AK186/AK$182</f>
        <v>0.87025565161111373</v>
      </c>
      <c r="CC186" s="3">
        <f>AL186/AL$182</f>
        <v>0.86517993867152032</v>
      </c>
      <c r="CD186" s="3">
        <f>AM186/AM$182</f>
        <v>1.278950882374575</v>
      </c>
      <c r="CE186" s="3">
        <f>AN186/AN$182</f>
        <v>1.0326033409467508</v>
      </c>
      <c r="CF186" s="3">
        <f>AO186/AO$182</f>
        <v>1.1912906966771448</v>
      </c>
      <c r="CG186" s="3">
        <f>AP186/AP$182</f>
        <v>1.264986631074932</v>
      </c>
      <c r="CH186" s="3">
        <f>AQ186/AQ$182</f>
        <v>0.89956915762888134</v>
      </c>
      <c r="CI186" s="3">
        <f>AR186/AR$182</f>
        <v>3.4042859254710658</v>
      </c>
      <c r="CJ186" s="3">
        <f>AVERAGE(AU186:CI186)</f>
        <v>2.5479151978154237</v>
      </c>
      <c r="CK186" s="3">
        <f>STDEV(AU186:CI186)/SQRT(41)</f>
        <v>0.36596331699656592</v>
      </c>
    </row>
    <row r="187" spans="3:89" x14ac:dyDescent="0.3">
      <c r="C187" s="3">
        <v>85.85</v>
      </c>
      <c r="D187" s="3">
        <v>3090.86</v>
      </c>
      <c r="E187" s="3">
        <v>1204.5820000000001</v>
      </c>
      <c r="F187" s="3">
        <v>1115.1179999999999</v>
      </c>
      <c r="G187" s="3">
        <v>2098.5219999999999</v>
      </c>
      <c r="H187" s="3">
        <v>904.16</v>
      </c>
      <c r="I187" s="3">
        <v>798.74300000000005</v>
      </c>
      <c r="J187" s="3">
        <v>1049.9480000000001</v>
      </c>
      <c r="K187" s="3">
        <v>918.39300000000003</v>
      </c>
      <c r="L187" s="3">
        <v>912.64800000000002</v>
      </c>
      <c r="M187" s="3">
        <v>1144.538</v>
      </c>
      <c r="N187" s="3">
        <v>746.61699999999996</v>
      </c>
      <c r="O187" s="3">
        <v>536.447</v>
      </c>
      <c r="P187" s="3">
        <v>959.59199999999998</v>
      </c>
      <c r="Q187" s="3">
        <v>854.65300000000002</v>
      </c>
      <c r="R187" s="3">
        <v>878.15</v>
      </c>
      <c r="S187" s="3">
        <v>3889.768</v>
      </c>
      <c r="T187" s="3">
        <v>1825.8150000000001</v>
      </c>
      <c r="U187" s="3">
        <v>1270.0519999999999</v>
      </c>
      <c r="V187" s="3">
        <v>1873.6969999999999</v>
      </c>
      <c r="W187" s="3">
        <v>1458.6110000000001</v>
      </c>
      <c r="X187" s="3">
        <v>1678.9659999999999</v>
      </c>
      <c r="Y187" s="3">
        <v>4091.0430000000001</v>
      </c>
      <c r="Z187" s="3">
        <v>4092.2919999999999</v>
      </c>
      <c r="AA187" s="3">
        <v>3887.52</v>
      </c>
      <c r="AB187" s="3">
        <v>1064.201</v>
      </c>
      <c r="AC187" s="3">
        <v>788.54</v>
      </c>
      <c r="AD187" s="3">
        <v>765.15099999999995</v>
      </c>
      <c r="AE187" s="3">
        <v>881.33600000000001</v>
      </c>
      <c r="AF187" s="3">
        <v>903.91399999999999</v>
      </c>
      <c r="AG187" s="3">
        <v>686.84400000000005</v>
      </c>
      <c r="AH187" s="3">
        <v>495.298</v>
      </c>
      <c r="AI187" s="3">
        <v>983.80399999999997</v>
      </c>
      <c r="AJ187" s="3">
        <v>676.49</v>
      </c>
      <c r="AK187" s="3">
        <v>178.435</v>
      </c>
      <c r="AL187" s="3">
        <v>212.38800000000001</v>
      </c>
      <c r="AM187" s="3">
        <v>534.83900000000006</v>
      </c>
      <c r="AN187" s="3">
        <v>191.11199999999999</v>
      </c>
      <c r="AO187" s="3">
        <v>347.29399999999998</v>
      </c>
      <c r="AP187" s="3">
        <v>305.63</v>
      </c>
      <c r="AQ187" s="3">
        <v>233.52799999999999</v>
      </c>
      <c r="AR187" s="3">
        <v>562.40800000000002</v>
      </c>
      <c r="AS187" s="14"/>
      <c r="AT187" s="3">
        <v>85.85</v>
      </c>
      <c r="AU187" s="3">
        <f>D187/D$182</f>
        <v>6.6912594035828326</v>
      </c>
      <c r="AV187" s="3">
        <f>E187/E$182</f>
        <v>1.305376658701648</v>
      </c>
      <c r="AW187" s="3">
        <f>F187/F$182</f>
        <v>3.4045142440183058</v>
      </c>
      <c r="AX187" s="3">
        <f>G187/G$182</f>
        <v>1.323425874423116</v>
      </c>
      <c r="AY187" s="3">
        <f>H187/H$182</f>
        <v>0.95377740833648039</v>
      </c>
      <c r="AZ187" s="3">
        <f>I187/I$182</f>
        <v>0.70085401839653727</v>
      </c>
      <c r="BA187" s="3">
        <f>J187/J$182</f>
        <v>0.97476170537900153</v>
      </c>
      <c r="BB187" s="3">
        <f>K187/K$182</f>
        <v>0.74175334251917002</v>
      </c>
      <c r="BC187" s="3">
        <f>L187/L$182</f>
        <v>0.92224767606010971</v>
      </c>
      <c r="BD187" s="3">
        <f>M187/M$182</f>
        <v>0.84567045143042485</v>
      </c>
      <c r="BE187" s="3">
        <f>N187/N$182</f>
        <v>0.76177324039081562</v>
      </c>
      <c r="BF187" s="3">
        <f>O187/O$182</f>
        <v>0.8995641755304431</v>
      </c>
      <c r="BG187" s="3">
        <f>P187/P$182</f>
        <v>0.76489610924809825</v>
      </c>
      <c r="BH187" s="3">
        <f>Q187/Q$182</f>
        <v>0.89885793435357442</v>
      </c>
      <c r="BI187" s="3">
        <f>R187/R$182</f>
        <v>0.92937432465183512</v>
      </c>
      <c r="BJ187" s="3">
        <f>S187/S$182</f>
        <v>1.2111774997750313</v>
      </c>
      <c r="BK187" s="3">
        <f>T187/T$182</f>
        <v>1.013919763387346</v>
      </c>
      <c r="BL187" s="3">
        <f>U187/U$182</f>
        <v>1.0624804975886026</v>
      </c>
      <c r="BM187" s="3">
        <f>V187/V$182</f>
        <v>5.6780589656018838</v>
      </c>
      <c r="BN187" s="3">
        <f>W187/W$182</f>
        <v>1.1282790895554138</v>
      </c>
      <c r="BO187" s="3">
        <f>X187/X$182</f>
        <v>9.2490235719912519</v>
      </c>
      <c r="BP187" s="3">
        <f>Y187/Y$182</f>
        <v>6.2478130593345096</v>
      </c>
      <c r="BQ187" s="3">
        <f>Z187/Z$182</f>
        <v>6.3476600490466009</v>
      </c>
      <c r="BR187" s="3">
        <f>AA187/AA$182</f>
        <v>4.6273224277873597</v>
      </c>
      <c r="BS187" s="3">
        <f>AB187/AB$182</f>
        <v>2.2677024245342925</v>
      </c>
      <c r="BT187" s="3">
        <f>AC187/AC$182</f>
        <v>6.4141274463550726</v>
      </c>
      <c r="BU187" s="3">
        <f>AD187/AD$182</f>
        <v>5.8397328754054563</v>
      </c>
      <c r="BV187" s="3">
        <f>AE187/AE$182</f>
        <v>6.1381212391352795</v>
      </c>
      <c r="BW187" s="3">
        <f>AF187/AF$182</f>
        <v>5.5080770472923151</v>
      </c>
      <c r="BX187" s="3">
        <f>AG187/AG$182</f>
        <v>6.1519803665155948</v>
      </c>
      <c r="BY187" s="3">
        <f>AH187/AH$182</f>
        <v>2.9112742533694624</v>
      </c>
      <c r="BZ187" s="3">
        <f>AI187/AI$182</f>
        <v>5.251632120341851</v>
      </c>
      <c r="CA187" s="3">
        <f>AJ187/AJ$182</f>
        <v>1.0711158611407987</v>
      </c>
      <c r="CB187" s="3">
        <f>AK187/AK$182</f>
        <v>0.82490407285839762</v>
      </c>
      <c r="CC187" s="3">
        <f>AL187/AL$182</f>
        <v>0.80702807658840381</v>
      </c>
      <c r="CD187" s="3">
        <f>AM187/AM$182</f>
        <v>1.5130757784077087</v>
      </c>
      <c r="CE187" s="3">
        <f>AN187/AN$182</f>
        <v>1.0698643020287517</v>
      </c>
      <c r="CF187" s="3">
        <f>AO187/AO$182</f>
        <v>1.295037158848952</v>
      </c>
      <c r="CG187" s="3">
        <f>AP187/AP$182</f>
        <v>1.346274981389223</v>
      </c>
      <c r="CH187" s="3">
        <f>AQ187/AQ$182</f>
        <v>0.913010501294091</v>
      </c>
      <c r="CI187" s="3">
        <f>AR187/AR$182</f>
        <v>3.1977165990061298</v>
      </c>
      <c r="CJ187" s="3">
        <f>AVERAGE(AU187:CI187)</f>
        <v>2.7123052828195657</v>
      </c>
      <c r="CK187" s="3">
        <f>STDEV(AU187:CI187)/SQRT(41)</f>
        <v>0.37652011584517786</v>
      </c>
    </row>
    <row r="188" spans="3:89" x14ac:dyDescent="0.3">
      <c r="C188" s="3">
        <v>90.9</v>
      </c>
      <c r="D188" s="3">
        <v>2980.4659999999999</v>
      </c>
      <c r="E188" s="3">
        <v>1280.739</v>
      </c>
      <c r="F188" s="3">
        <v>1091.355</v>
      </c>
      <c r="G188" s="3">
        <v>2121.913</v>
      </c>
      <c r="H188" s="3">
        <v>923.38099999999997</v>
      </c>
      <c r="I188" s="3">
        <v>835.05899999999997</v>
      </c>
      <c r="J188" s="3">
        <v>1074.9639999999999</v>
      </c>
      <c r="K188" s="3">
        <v>926.76599999999996</v>
      </c>
      <c r="L188" s="3">
        <v>936.52300000000002</v>
      </c>
      <c r="M188" s="3">
        <v>1177.0070000000001</v>
      </c>
      <c r="N188" s="3">
        <v>741.32399999999996</v>
      </c>
      <c r="O188" s="3">
        <v>541.90200000000004</v>
      </c>
      <c r="P188" s="3">
        <v>972.12300000000005</v>
      </c>
      <c r="Q188" s="3">
        <v>858.76</v>
      </c>
      <c r="R188" s="3">
        <v>883</v>
      </c>
      <c r="S188" s="3">
        <v>3921.1210000000001</v>
      </c>
      <c r="T188" s="3">
        <v>1870.8230000000001</v>
      </c>
      <c r="U188" s="3">
        <v>1297.1890000000001</v>
      </c>
      <c r="V188" s="3">
        <v>1695.0070000000001</v>
      </c>
      <c r="W188" s="3">
        <v>1499.0940000000001</v>
      </c>
      <c r="X188" s="3">
        <v>1597.65</v>
      </c>
      <c r="Y188" s="3">
        <v>4090.5990000000002</v>
      </c>
      <c r="Z188" s="3">
        <v>4088.6309999999999</v>
      </c>
      <c r="AA188" s="3">
        <v>3839.5790000000002</v>
      </c>
      <c r="AB188" s="3">
        <v>1050.9059999999999</v>
      </c>
      <c r="AC188" s="3">
        <v>805.17100000000005</v>
      </c>
      <c r="AD188" s="3">
        <v>751.97500000000002</v>
      </c>
      <c r="AE188" s="3">
        <v>883.12099999999998</v>
      </c>
      <c r="AF188" s="3">
        <v>891.39099999999996</v>
      </c>
      <c r="AG188" s="3">
        <v>883.84799999999996</v>
      </c>
      <c r="AH188" s="3">
        <v>448.00700000000001</v>
      </c>
      <c r="AI188" s="3">
        <v>925.19</v>
      </c>
      <c r="AJ188" s="3">
        <v>727.25800000000004</v>
      </c>
      <c r="AK188" s="3">
        <v>181.06100000000001</v>
      </c>
      <c r="AL188" s="3">
        <v>213.55099999999999</v>
      </c>
      <c r="AM188" s="3">
        <v>586.89200000000005</v>
      </c>
      <c r="AN188" s="3">
        <v>196.10400000000001</v>
      </c>
      <c r="AO188" s="3">
        <v>372.66500000000002</v>
      </c>
      <c r="AP188" s="3">
        <v>301.30599999999998</v>
      </c>
      <c r="AQ188" s="3">
        <v>237.51400000000001</v>
      </c>
      <c r="AR188" s="3">
        <v>539.279</v>
      </c>
      <c r="AS188" s="14"/>
      <c r="AT188" s="3">
        <v>90.9</v>
      </c>
      <c r="AU188" s="3">
        <f>D188/D$182</f>
        <v>6.452272555068463</v>
      </c>
      <c r="AV188" s="3">
        <f>E188/E$182</f>
        <v>1.3879061753279476</v>
      </c>
      <c r="AW188" s="3">
        <f>F188/F$182</f>
        <v>3.3319645479497226</v>
      </c>
      <c r="AX188" s="3">
        <f>G188/G$182</f>
        <v>1.3381773302709132</v>
      </c>
      <c r="AY188" s="3">
        <f>H188/H$182</f>
        <v>0.97405319532731771</v>
      </c>
      <c r="AZ188" s="3">
        <f>I188/I$182</f>
        <v>0.73271935497174179</v>
      </c>
      <c r="BA188" s="3">
        <f>J188/J$182</f>
        <v>0.99798632109498076</v>
      </c>
      <c r="BB188" s="3">
        <f>K188/K$182</f>
        <v>0.74851591664257133</v>
      </c>
      <c r="BC188" s="3">
        <f>L188/L$182</f>
        <v>0.94637380493557444</v>
      </c>
      <c r="BD188" s="3">
        <f>M188/M$182</f>
        <v>0.869660982009134</v>
      </c>
      <c r="BE188" s="3">
        <f>N188/N$182</f>
        <v>0.75637279309134531</v>
      </c>
      <c r="BF188" s="3">
        <f>O188/O$182</f>
        <v>0.90871162640167291</v>
      </c>
      <c r="BG188" s="3">
        <f>P188/P$182</f>
        <v>0.77488463889922921</v>
      </c>
      <c r="BH188" s="3">
        <f>Q188/Q$182</f>
        <v>0.90317735935575671</v>
      </c>
      <c r="BI188" s="3">
        <f>R188/R$182</f>
        <v>0.93450723528733182</v>
      </c>
      <c r="BJ188" s="3">
        <f>S188/S$182</f>
        <v>1.2209400481199317</v>
      </c>
      <c r="BK188" s="3">
        <f>T188/T$182</f>
        <v>1.0389138075323101</v>
      </c>
      <c r="BL188" s="3">
        <f>U188/U$182</f>
        <v>1.0851823501608295</v>
      </c>
      <c r="BM188" s="3">
        <f>V188/V$182</f>
        <v>5.1365560670204164</v>
      </c>
      <c r="BN188" s="3">
        <f>W188/W$182</f>
        <v>1.1595938968497999</v>
      </c>
      <c r="BO188" s="3">
        <f>X188/X$182</f>
        <v>8.8010731067763288</v>
      </c>
      <c r="BP188" s="3">
        <f>Y188/Y$182</f>
        <v>6.2471349855527523</v>
      </c>
      <c r="BQ188" s="3">
        <f>Z188/Z$182</f>
        <v>6.3419813771826279</v>
      </c>
      <c r="BR188" s="3">
        <f>AA188/AA$182</f>
        <v>4.5702581645782816</v>
      </c>
      <c r="BS188" s="3">
        <f>AB188/AB$182</f>
        <v>2.2393721525892527</v>
      </c>
      <c r="BT188" s="3">
        <f>AC188/AC$182</f>
        <v>6.5494070181717614</v>
      </c>
      <c r="BU188" s="3">
        <f>AD188/AD$182</f>
        <v>5.7391719137569162</v>
      </c>
      <c r="BV188" s="3">
        <f>AE188/AE$182</f>
        <v>6.1505529864051702</v>
      </c>
      <c r="BW188" s="3">
        <f>AF188/AF$182</f>
        <v>5.4317670787961507</v>
      </c>
      <c r="BX188" s="3">
        <f>AG188/AG$182</f>
        <v>7.9165218637479171</v>
      </c>
      <c r="BY188" s="3">
        <f>AH188/AH$182</f>
        <v>2.6333060994175077</v>
      </c>
      <c r="BZ188" s="3">
        <f>AI188/AI$182</f>
        <v>4.9387454426075497</v>
      </c>
      <c r="CA188" s="3">
        <f>AJ188/AJ$182</f>
        <v>1.1514990302022721</v>
      </c>
      <c r="CB188" s="3">
        <f>AK188/AK$182</f>
        <v>0.83704405714021546</v>
      </c>
      <c r="CC188" s="3">
        <f>AL188/AL$182</f>
        <v>0.81144722292940386</v>
      </c>
      <c r="CD188" s="3">
        <f>AM188/AM$182</f>
        <v>1.6603352966804159</v>
      </c>
      <c r="CE188" s="3">
        <f>AN188/AN$182</f>
        <v>1.0978100228402525</v>
      </c>
      <c r="CF188" s="3">
        <f>AO188/AO$182</f>
        <v>1.3896439984636784</v>
      </c>
      <c r="CG188" s="3">
        <f>AP188/AP$182</f>
        <v>1.3272281174703437</v>
      </c>
      <c r="CH188" s="3">
        <f>AQ188/AQ$182</f>
        <v>0.92859432789372043</v>
      </c>
      <c r="CI188" s="3">
        <f>AR188/AR$182</f>
        <v>3.0662106687590263</v>
      </c>
      <c r="CJ188" s="3">
        <f>AVERAGE(AU188:CI188)</f>
        <v>2.72018475459216</v>
      </c>
      <c r="CK188" s="3">
        <f>STDEV(AU188:CI188)/SQRT(41)</f>
        <v>0.37717485702991083</v>
      </c>
    </row>
    <row r="189" spans="3:89" x14ac:dyDescent="0.3">
      <c r="C189" s="3">
        <v>95.95</v>
      </c>
      <c r="D189" s="3">
        <v>2802.163</v>
      </c>
      <c r="E189" s="3">
        <v>1348.915</v>
      </c>
      <c r="F189" s="3">
        <v>1072.527</v>
      </c>
      <c r="G189" s="3">
        <v>2165.826</v>
      </c>
      <c r="H189" s="3">
        <v>944.61900000000003</v>
      </c>
      <c r="I189" s="3">
        <v>851.13800000000003</v>
      </c>
      <c r="J189" s="3">
        <v>1117.6310000000001</v>
      </c>
      <c r="K189" s="3">
        <v>952.75900000000001</v>
      </c>
      <c r="L189" s="3">
        <v>935.24699999999996</v>
      </c>
      <c r="M189" s="3">
        <v>1174.4349999999999</v>
      </c>
      <c r="N189" s="3">
        <v>780.45500000000004</v>
      </c>
      <c r="O189" s="3">
        <v>552.63599999999997</v>
      </c>
      <c r="P189" s="3">
        <v>989.25699999999995</v>
      </c>
      <c r="Q189" s="3">
        <v>849.80100000000004</v>
      </c>
      <c r="R189" s="3">
        <v>857.63099999999997</v>
      </c>
      <c r="S189" s="3">
        <v>3950.933</v>
      </c>
      <c r="T189" s="3">
        <v>1906.056</v>
      </c>
      <c r="U189" s="3">
        <v>1308.8309999999999</v>
      </c>
      <c r="V189" s="3">
        <v>1642.752</v>
      </c>
      <c r="W189" s="3">
        <v>1572.3979999999999</v>
      </c>
      <c r="X189" s="3">
        <v>1509.6690000000001</v>
      </c>
      <c r="Y189" s="3">
        <v>4085.2809999999999</v>
      </c>
      <c r="Z189" s="3">
        <v>4092.0549999999998</v>
      </c>
      <c r="AA189" s="3">
        <v>3783.3629999999998</v>
      </c>
      <c r="AB189" s="3">
        <v>1066.009</v>
      </c>
      <c r="AC189" s="3">
        <v>808.44100000000003</v>
      </c>
      <c r="AD189" s="3">
        <v>765.53200000000004</v>
      </c>
      <c r="AE189" s="3">
        <v>860.49</v>
      </c>
      <c r="AF189" s="3">
        <v>898.94200000000001</v>
      </c>
      <c r="AG189" s="3">
        <v>968.20600000000002</v>
      </c>
      <c r="AH189" s="3">
        <v>404.142</v>
      </c>
      <c r="AI189" s="3">
        <v>870.202</v>
      </c>
      <c r="AJ189" s="3">
        <v>756.84199999999998</v>
      </c>
      <c r="AK189" s="3">
        <v>185.55799999999999</v>
      </c>
      <c r="AL189" s="3">
        <v>220.64500000000001</v>
      </c>
      <c r="AM189" s="3">
        <v>635.77200000000005</v>
      </c>
      <c r="AN189" s="3">
        <v>204.45599999999999</v>
      </c>
      <c r="AO189" s="3">
        <v>388.59399999999999</v>
      </c>
      <c r="AP189" s="3">
        <v>305.48099999999999</v>
      </c>
      <c r="AQ189" s="3">
        <v>240.52099999999999</v>
      </c>
      <c r="AR189" s="3">
        <v>529.20899999999995</v>
      </c>
      <c r="AS189" s="14"/>
      <c r="AT189" s="3">
        <v>95.95</v>
      </c>
      <c r="AU189" s="3">
        <f>D189/D$182</f>
        <v>6.0662726633111435</v>
      </c>
      <c r="AV189" s="3">
        <f>E189/E$182</f>
        <v>1.4617868734320563</v>
      </c>
      <c r="AW189" s="3">
        <f>F189/F$182</f>
        <v>3.2744816679438604</v>
      </c>
      <c r="AX189" s="3">
        <f>G189/G$182</f>
        <v>1.3658709167205869</v>
      </c>
      <c r="AY189" s="3">
        <f>H189/H$182</f>
        <v>0.99645666882564798</v>
      </c>
      <c r="AZ189" s="3">
        <f>I189/I$182</f>
        <v>0.74682781258801878</v>
      </c>
      <c r="BA189" s="3">
        <f>J189/J$182</f>
        <v>1.0375979567982785</v>
      </c>
      <c r="BB189" s="3">
        <f>K189/K$182</f>
        <v>0.76950953770904384</v>
      </c>
      <c r="BC189" s="3">
        <f>L189/L$182</f>
        <v>0.94508438334625111</v>
      </c>
      <c r="BD189" s="3">
        <f>M189/M$182</f>
        <v>0.86776059565142527</v>
      </c>
      <c r="BE189" s="3">
        <f>N189/N$182</f>
        <v>0.796298147951646</v>
      </c>
      <c r="BF189" s="3">
        <f>O189/O$182</f>
        <v>0.92671139499045008</v>
      </c>
      <c r="BG189" s="3">
        <f>P189/P$182</f>
        <v>0.78854224539850892</v>
      </c>
      <c r="BH189" s="3">
        <f>Q189/Q$182</f>
        <v>0.89375497596287845</v>
      </c>
      <c r="BI189" s="3">
        <f>R189/R$182</f>
        <v>0.90765840850136992</v>
      </c>
      <c r="BJ189" s="3">
        <f>S189/S$182</f>
        <v>1.2302227671981114</v>
      </c>
      <c r="BK189" s="3">
        <f>T189/T$182</f>
        <v>1.0584795548963237</v>
      </c>
      <c r="BL189" s="3">
        <f>U189/U$182</f>
        <v>1.0949216348144708</v>
      </c>
      <c r="BM189" s="3">
        <f>V189/V$182</f>
        <v>4.9782023037131546</v>
      </c>
      <c r="BN189" s="3">
        <f>W189/W$182</f>
        <v>1.2162967260350794</v>
      </c>
      <c r="BO189" s="3">
        <f>X189/X$182</f>
        <v>8.316406744927809</v>
      </c>
      <c r="BP189" s="3">
        <f>Y189/Y$182</f>
        <v>6.2390133721036776</v>
      </c>
      <c r="BQ189" s="3">
        <f>Z189/Z$182</f>
        <v>6.3472924322119209</v>
      </c>
      <c r="BR189" s="3">
        <f>AA189/AA$182</f>
        <v>4.5033441531775695</v>
      </c>
      <c r="BS189" s="3">
        <f>AB189/AB$182</f>
        <v>2.2715550858112112</v>
      </c>
      <c r="BT189" s="3">
        <f>AC189/AC$182</f>
        <v>6.5760057915371979</v>
      </c>
      <c r="BU189" s="3">
        <f>AD189/AD$182</f>
        <v>5.8426407174203394</v>
      </c>
      <c r="BV189" s="3">
        <f>AE189/AE$182</f>
        <v>5.9929379318029863</v>
      </c>
      <c r="BW189" s="3">
        <f>AF189/AF$182</f>
        <v>5.4777797412663691</v>
      </c>
      <c r="BX189" s="3">
        <f>AG189/AG$182</f>
        <v>8.6721064794081286</v>
      </c>
      <c r="BY189" s="3">
        <f>AH189/AH$182</f>
        <v>2.375475368980374</v>
      </c>
      <c r="BZ189" s="3">
        <f>AI189/AI$182</f>
        <v>4.6452146712004829</v>
      </c>
      <c r="CA189" s="3">
        <f>AJ189/AJ$182</f>
        <v>1.1983406562957684</v>
      </c>
      <c r="CB189" s="3">
        <f>AK189/AK$182</f>
        <v>0.85783366464795896</v>
      </c>
      <c r="CC189" s="3">
        <f>AL189/AL$182</f>
        <v>0.83840287567493632</v>
      </c>
      <c r="CD189" s="3">
        <f>AM189/AM$182</f>
        <v>1.7986183015633224</v>
      </c>
      <c r="CE189" s="3">
        <f>AN189/AN$182</f>
        <v>1.1445653634287249</v>
      </c>
      <c r="CF189" s="3">
        <f>AO189/AO$182</f>
        <v>1.4490422227442732</v>
      </c>
      <c r="CG189" s="3">
        <f>AP189/AP$182</f>
        <v>1.3456186486593633</v>
      </c>
      <c r="CH189" s="3">
        <f>AQ189/AQ$182</f>
        <v>0.94035061655028973</v>
      </c>
      <c r="CI189" s="3">
        <f>AR189/AR$182</f>
        <v>3.0089550711288506</v>
      </c>
      <c r="CJ189" s="3">
        <f>AVERAGE(AU189:CI189)</f>
        <v>2.7137618816178013</v>
      </c>
      <c r="CK189" s="3">
        <f>STDEV(AU189:CI189)/SQRT(41)</f>
        <v>0.37374966493732131</v>
      </c>
    </row>
    <row r="190" spans="3:89" x14ac:dyDescent="0.3">
      <c r="C190" s="3">
        <v>101</v>
      </c>
      <c r="D190" s="3">
        <v>2664.498</v>
      </c>
      <c r="E190" s="3">
        <v>1378.2850000000001</v>
      </c>
      <c r="F190" s="3">
        <v>1072.5820000000001</v>
      </c>
      <c r="G190" s="3">
        <v>2228.058</v>
      </c>
      <c r="H190" s="3">
        <v>977.88699999999994</v>
      </c>
      <c r="I190" s="3">
        <v>899.41399999999999</v>
      </c>
      <c r="J190" s="3">
        <v>1154.3130000000001</v>
      </c>
      <c r="K190" s="3">
        <v>956.45500000000004</v>
      </c>
      <c r="L190" s="3">
        <v>940.81700000000001</v>
      </c>
      <c r="M190" s="3">
        <v>1210.482</v>
      </c>
      <c r="N190" s="3">
        <v>801.54499999999996</v>
      </c>
      <c r="O190" s="3">
        <v>562.11400000000003</v>
      </c>
      <c r="P190" s="3">
        <v>1015.535</v>
      </c>
      <c r="Q190" s="3">
        <v>856.255</v>
      </c>
      <c r="R190" s="3">
        <v>865.12599999999998</v>
      </c>
      <c r="S190" s="3">
        <v>3961.8890000000001</v>
      </c>
      <c r="T190" s="3">
        <v>1939.374</v>
      </c>
      <c r="U190" s="3">
        <v>1331.6220000000001</v>
      </c>
      <c r="V190" s="3">
        <v>1462.741</v>
      </c>
      <c r="W190" s="3">
        <v>1652.664</v>
      </c>
      <c r="X190" s="3">
        <v>1430.6759999999999</v>
      </c>
      <c r="Y190" s="3">
        <v>4075.2869999999998</v>
      </c>
      <c r="Z190" s="3">
        <v>4087.1970000000001</v>
      </c>
      <c r="AA190" s="3">
        <v>3743.1750000000002</v>
      </c>
      <c r="AB190" s="3">
        <v>1065.4469999999999</v>
      </c>
      <c r="AC190" s="3">
        <v>768.73</v>
      </c>
      <c r="AD190" s="3">
        <v>758.64400000000001</v>
      </c>
      <c r="AE190" s="3">
        <v>840.07399999999996</v>
      </c>
      <c r="AF190" s="3">
        <v>888.31299999999999</v>
      </c>
      <c r="AG190" s="3">
        <v>1013.728</v>
      </c>
      <c r="AH190" s="3">
        <v>386.79899999999998</v>
      </c>
      <c r="AI190" s="3">
        <v>814.13199999999995</v>
      </c>
      <c r="AJ190" s="3">
        <v>776.06200000000001</v>
      </c>
      <c r="AK190" s="3">
        <v>194.226</v>
      </c>
      <c r="AL190" s="3">
        <v>231.864</v>
      </c>
      <c r="AM190" s="3">
        <v>664.66700000000003</v>
      </c>
      <c r="AN190" s="3">
        <v>205.672</v>
      </c>
      <c r="AO190" s="3">
        <v>404.66</v>
      </c>
      <c r="AP190" s="3">
        <v>301.48099999999999</v>
      </c>
      <c r="AQ190" s="3">
        <v>246.88900000000001</v>
      </c>
      <c r="AR190" s="3">
        <v>521.25800000000004</v>
      </c>
      <c r="AS190" s="14"/>
      <c r="AT190" s="3">
        <v>101</v>
      </c>
      <c r="AU190" s="3">
        <f>D190/D$182</f>
        <v>5.7682480922227635</v>
      </c>
      <c r="AV190" s="3">
        <f>E190/E$182</f>
        <v>1.4936144388996355</v>
      </c>
      <c r="AW190" s="3">
        <f>F190/F$182</f>
        <v>3.2746495858533744</v>
      </c>
      <c r="AX190" s="3">
        <f>G190/G$182</f>
        <v>1.4051173191967581</v>
      </c>
      <c r="AY190" s="3">
        <f>H190/H$182</f>
        <v>1.0315503102392671</v>
      </c>
      <c r="AZ190" s="3">
        <f>I190/I$182</f>
        <v>0.78918740583905356</v>
      </c>
      <c r="BA190" s="3">
        <f>J190/J$182</f>
        <v>1.0716531756059837</v>
      </c>
      <c r="BB190" s="3">
        <f>K190/K$182</f>
        <v>0.77249466537655742</v>
      </c>
      <c r="BC190" s="3">
        <f>L190/L$182</f>
        <v>0.95071297131845378</v>
      </c>
      <c r="BD190" s="3">
        <f>M190/M$182</f>
        <v>0.89439482078218768</v>
      </c>
      <c r="BE190" s="3">
        <f>N190/N$182</f>
        <v>0.81781627255883038</v>
      </c>
      <c r="BF190" s="3">
        <f>O190/O$182</f>
        <v>0.94260498607340437</v>
      </c>
      <c r="BG190" s="3">
        <f>P190/P$182</f>
        <v>0.80948858504996657</v>
      </c>
      <c r="BH190" s="3">
        <f>Q190/Q$182</f>
        <v>0.90054279406954618</v>
      </c>
      <c r="BI190" s="3">
        <f>R190/R$182</f>
        <v>0.91559060751436949</v>
      </c>
      <c r="BJ190" s="3">
        <f>S190/S$182</f>
        <v>1.2336341944831155</v>
      </c>
      <c r="BK190" s="3">
        <f>T190/T$182</f>
        <v>1.076981855883302</v>
      </c>
      <c r="BL190" s="3">
        <f>U190/U$182</f>
        <v>1.1139877777917206</v>
      </c>
      <c r="BM190" s="3">
        <f>V190/V$182</f>
        <v>4.4326962413898645</v>
      </c>
      <c r="BN190" s="3">
        <f>W190/W$182</f>
        <v>1.2783848697569182</v>
      </c>
      <c r="BO190" s="3">
        <f>X190/X$182</f>
        <v>7.8812531331082081</v>
      </c>
      <c r="BP190" s="3">
        <f>Y190/Y$182</f>
        <v>6.2237506032413137</v>
      </c>
      <c r="BQ190" s="3">
        <f>Z190/Z$182</f>
        <v>6.339757062663935</v>
      </c>
      <c r="BR190" s="3">
        <f>AA190/AA$182</f>
        <v>4.4555083005702736</v>
      </c>
      <c r="BS190" s="3">
        <f>AB190/AB$182</f>
        <v>2.2703575218523455</v>
      </c>
      <c r="BT190" s="3">
        <f>AC190/AC$182</f>
        <v>6.2529893116855648</v>
      </c>
      <c r="BU190" s="3">
        <f>AD190/AD$182</f>
        <v>5.7900705972142719</v>
      </c>
      <c r="BV190" s="3">
        <f>AE190/AE$182</f>
        <v>5.8507493871183414</v>
      </c>
      <c r="BW190" s="3">
        <f>AF190/AF$182</f>
        <v>5.4130110232957769</v>
      </c>
      <c r="BX190" s="3">
        <f>AG190/AG$182</f>
        <v>9.079841642333804</v>
      </c>
      <c r="BY190" s="3">
        <f>AH190/AH$182</f>
        <v>2.2735362749880972</v>
      </c>
      <c r="BZ190" s="3">
        <f>AI190/AI$182</f>
        <v>4.3459080888044284</v>
      </c>
      <c r="CA190" s="3">
        <f>AJ190/AJ$182</f>
        <v>1.2287725131615406</v>
      </c>
      <c r="CB190" s="3">
        <f>AK190/AK$182</f>
        <v>0.89790578336646476</v>
      </c>
      <c r="CC190" s="3">
        <f>AL190/AL$182</f>
        <v>0.88103262872711108</v>
      </c>
      <c r="CD190" s="3">
        <f>AM190/AM$182</f>
        <v>1.8803631343393366</v>
      </c>
      <c r="CE190" s="3">
        <f>AN190/AN$182</f>
        <v>1.1513726543956289</v>
      </c>
      <c r="CF190" s="3">
        <f>AO190/AO$182</f>
        <v>1.5089513112804049</v>
      </c>
      <c r="CG190" s="3">
        <f>AP190/AP$182</f>
        <v>1.3279989780591051</v>
      </c>
      <c r="CH190" s="3">
        <f>AQ190/AQ$182</f>
        <v>0.96524720656194052</v>
      </c>
      <c r="CI190" s="3">
        <f>AR190/AR$182</f>
        <v>2.9637475977666341</v>
      </c>
      <c r="CJ190" s="3">
        <f>AVERAGE(AU190:CI190)</f>
        <v>2.6818408713277955</v>
      </c>
      <c r="CK190" s="3">
        <f>STDEV(AU190:CI190)/SQRT(41)</f>
        <v>0.36453735967260126</v>
      </c>
    </row>
    <row r="191" spans="3:89" x14ac:dyDescent="0.3">
      <c r="C191" s="3">
        <v>106.05</v>
      </c>
      <c r="D191" s="3">
        <v>2544.6840000000002</v>
      </c>
      <c r="E191" s="3">
        <v>1361.0730000000001</v>
      </c>
      <c r="F191" s="3">
        <v>944.98199999999997</v>
      </c>
      <c r="G191" s="3">
        <v>2259.261</v>
      </c>
      <c r="H191" s="3">
        <v>1003.407</v>
      </c>
      <c r="I191" s="3">
        <v>944.27599999999995</v>
      </c>
      <c r="J191" s="3">
        <v>1142.145</v>
      </c>
      <c r="K191" s="3">
        <v>1009.7380000000001</v>
      </c>
      <c r="L191" s="3">
        <v>947.83600000000001</v>
      </c>
      <c r="M191" s="3">
        <v>1232.213</v>
      </c>
      <c r="N191" s="3">
        <v>838.66200000000003</v>
      </c>
      <c r="O191" s="3">
        <v>563.59799999999996</v>
      </c>
      <c r="P191" s="3">
        <v>1038.9190000000001</v>
      </c>
      <c r="Q191" s="3">
        <v>857.11199999999997</v>
      </c>
      <c r="R191" s="3">
        <v>872.16499999999996</v>
      </c>
      <c r="S191" s="3">
        <v>3970.768</v>
      </c>
      <c r="T191" s="3">
        <v>1954.2639999999999</v>
      </c>
      <c r="U191" s="3">
        <v>1347.5609999999999</v>
      </c>
      <c r="V191" s="3">
        <v>1565.799</v>
      </c>
      <c r="W191" s="3">
        <v>1832.365</v>
      </c>
      <c r="X191" s="3">
        <v>1364.8330000000001</v>
      </c>
      <c r="Y191" s="3">
        <v>4060.9290000000001</v>
      </c>
      <c r="Z191" s="3">
        <v>4073.8760000000002</v>
      </c>
      <c r="AA191" s="3">
        <v>3770.7489999999998</v>
      </c>
      <c r="AB191" s="3">
        <v>1064.4179999999999</v>
      </c>
      <c r="AC191" s="3">
        <v>719.351</v>
      </c>
      <c r="AD191" s="3">
        <v>759.221</v>
      </c>
      <c r="AE191" s="3">
        <v>820.93299999999999</v>
      </c>
      <c r="AF191" s="3">
        <v>885.06600000000003</v>
      </c>
      <c r="AG191" s="3">
        <v>1046.634</v>
      </c>
      <c r="AH191" s="3">
        <v>374.88600000000002</v>
      </c>
      <c r="AI191" s="3">
        <v>778.07299999999998</v>
      </c>
      <c r="AJ191" s="3">
        <v>799.72400000000005</v>
      </c>
      <c r="AK191" s="3">
        <v>199.83500000000001</v>
      </c>
      <c r="AL191" s="3">
        <v>243.5</v>
      </c>
      <c r="AM191" s="3">
        <v>693.37900000000002</v>
      </c>
      <c r="AN191" s="3">
        <v>213.65600000000001</v>
      </c>
      <c r="AO191" s="3">
        <v>416.447</v>
      </c>
      <c r="AP191" s="3">
        <v>298.92599999999999</v>
      </c>
      <c r="AQ191" s="3">
        <v>255.285</v>
      </c>
      <c r="AR191" s="3">
        <v>512.49099999999999</v>
      </c>
      <c r="AS191" s="14"/>
      <c r="AT191" s="3">
        <v>106.05</v>
      </c>
      <c r="AU191" s="3">
        <f>D191/D$182</f>
        <v>5.508868322779672</v>
      </c>
      <c r="AV191" s="3">
        <f>E191/E$182</f>
        <v>1.4749622067979</v>
      </c>
      <c r="AW191" s="3">
        <f>F191/F$182</f>
        <v>2.8850800357817801</v>
      </c>
      <c r="AX191" s="3">
        <f>G191/G$182</f>
        <v>1.4247953866936078</v>
      </c>
      <c r="AY191" s="3">
        <f>H191/H$182</f>
        <v>1.0584707661992157</v>
      </c>
      <c r="AZ191" s="3">
        <f>I191/I$182</f>
        <v>0.82855139772794073</v>
      </c>
      <c r="BA191" s="3">
        <f>J191/J$182</f>
        <v>1.0603565205039673</v>
      </c>
      <c r="BB191" s="3">
        <f>K191/K$182</f>
        <v>0.81552944825213358</v>
      </c>
      <c r="BC191" s="3">
        <f>L191/L$182</f>
        <v>0.95780580057821874</v>
      </c>
      <c r="BD191" s="3">
        <f>M191/M$182</f>
        <v>0.9104513122049579</v>
      </c>
      <c r="BE191" s="3">
        <f>N191/N$182</f>
        <v>0.85568674344763418</v>
      </c>
      <c r="BF191" s="3">
        <f>O191/O$182</f>
        <v>0.94509349516467922</v>
      </c>
      <c r="BG191" s="3">
        <f>P191/P$182</f>
        <v>0.82812810123878178</v>
      </c>
      <c r="BH191" s="3">
        <f>Q191/Q$182</f>
        <v>0.90144412039700417</v>
      </c>
      <c r="BI191" s="3">
        <f>R191/R$182</f>
        <v>0.92304020709442325</v>
      </c>
      <c r="BJ191" s="3">
        <f>S191/S$182</f>
        <v>1.2363988953651481</v>
      </c>
      <c r="BK191" s="3">
        <f>T191/T$182</f>
        <v>1.0852506373736706</v>
      </c>
      <c r="BL191" s="3">
        <f>U191/U$182</f>
        <v>1.1273217803767051</v>
      </c>
      <c r="BM191" s="3">
        <f>V191/V$182</f>
        <v>4.7450036213328328</v>
      </c>
      <c r="BN191" s="3">
        <f>W191/W$182</f>
        <v>1.4173889501266654</v>
      </c>
      <c r="BO191" s="3">
        <f>X191/X$182</f>
        <v>7.5185397374524188</v>
      </c>
      <c r="BP191" s="3">
        <f>Y191/Y$182</f>
        <v>6.2018231632447351</v>
      </c>
      <c r="BQ191" s="3">
        <f>Z191/Z$182</f>
        <v>6.3190945147535347</v>
      </c>
      <c r="BR191" s="3">
        <f>AA191/AA$182</f>
        <v>4.4883296850580212</v>
      </c>
      <c r="BS191" s="3">
        <f>AB191/AB$182</f>
        <v>2.2681648291233913</v>
      </c>
      <c r="BT191" s="3">
        <f>AC191/AC$182</f>
        <v>5.8513315655045632</v>
      </c>
      <c r="BU191" s="3">
        <f>AD191/AD$182</f>
        <v>5.7944743369585954</v>
      </c>
      <c r="BV191" s="3">
        <f>AE191/AE$182</f>
        <v>5.7174406619121907</v>
      </c>
      <c r="BW191" s="3">
        <f>AF191/AF$182</f>
        <v>5.3932251518826133</v>
      </c>
      <c r="BX191" s="3">
        <f>AG191/AG$182</f>
        <v>9.3745767873457186</v>
      </c>
      <c r="BY191" s="3">
        <f>AH191/AH$182</f>
        <v>2.2035137629238646</v>
      </c>
      <c r="BZ191" s="3">
        <f>AI191/AI$182</f>
        <v>4.1534219811779023</v>
      </c>
      <c r="CA191" s="3">
        <f>AJ191/AJ$182</f>
        <v>1.2662375806515458</v>
      </c>
      <c r="CB191" s="3">
        <f>AK191/AK$182</f>
        <v>0.923836161065138</v>
      </c>
      <c r="CC191" s="3">
        <f>AL191/AL$182</f>
        <v>0.92524689082846645</v>
      </c>
      <c r="CD191" s="3">
        <f>AM191/AM$182</f>
        <v>1.9615902545561534</v>
      </c>
      <c r="CE191" s="3">
        <f>AN191/AN$182</f>
        <v>1.196067893770433</v>
      </c>
      <c r="CF191" s="3">
        <f>AO191/AO$182</f>
        <v>1.5529042819374062</v>
      </c>
      <c r="CG191" s="3">
        <f>AP191/AP$182</f>
        <v>1.3167444134631903</v>
      </c>
      <c r="CH191" s="3">
        <f>AQ191/AQ$182</f>
        <v>0.9980725472871006</v>
      </c>
      <c r="CI191" s="3">
        <f>AR191/AR$182</f>
        <v>2.9139005446957551</v>
      </c>
      <c r="CJ191" s="3">
        <f>AVERAGE(AU191:CI191)</f>
        <v>2.6665405974397478</v>
      </c>
      <c r="CK191" s="3">
        <f>STDEV(AU191:CI191)/SQRT(41)</f>
        <v>0.3588455871588046</v>
      </c>
    </row>
    <row r="192" spans="3:89" x14ac:dyDescent="0.3">
      <c r="C192" s="3">
        <v>111.1</v>
      </c>
      <c r="D192" s="3">
        <v>2377.4690000000001</v>
      </c>
      <c r="E192" s="3">
        <v>1350.6120000000001</v>
      </c>
      <c r="F192" s="3">
        <v>843.33600000000001</v>
      </c>
      <c r="G192" s="3">
        <v>2298.877</v>
      </c>
      <c r="H192" s="3">
        <v>1013.082</v>
      </c>
      <c r="I192" s="3">
        <v>952.32899999999995</v>
      </c>
      <c r="J192" s="3">
        <v>1163.723</v>
      </c>
      <c r="K192" s="3">
        <v>1013.683</v>
      </c>
      <c r="L192" s="3">
        <v>957.43200000000002</v>
      </c>
      <c r="M192" s="3">
        <v>1300.106</v>
      </c>
      <c r="N192" s="3">
        <v>857.5</v>
      </c>
      <c r="O192" s="3">
        <v>582.59799999999996</v>
      </c>
      <c r="P192" s="3">
        <v>1064.4929999999999</v>
      </c>
      <c r="Q192" s="3">
        <v>853.92899999999997</v>
      </c>
      <c r="R192" s="3">
        <v>859.17499999999995</v>
      </c>
      <c r="S192" s="3">
        <v>3973.71</v>
      </c>
      <c r="T192" s="3">
        <v>1993.653</v>
      </c>
      <c r="U192" s="3">
        <v>1346.4259999999999</v>
      </c>
      <c r="V192" s="3">
        <v>1819.934</v>
      </c>
      <c r="W192" s="3">
        <v>1889.422</v>
      </c>
      <c r="X192" s="3">
        <v>1244.9849999999999</v>
      </c>
      <c r="Y192" s="3">
        <v>4038.04</v>
      </c>
      <c r="Z192" s="3">
        <v>4072.4639999999999</v>
      </c>
      <c r="AA192" s="3">
        <v>3707.3330000000001</v>
      </c>
      <c r="AB192" s="3">
        <v>1072.4059999999999</v>
      </c>
      <c r="AC192" s="3">
        <v>670.92399999999998</v>
      </c>
      <c r="AD192" s="3">
        <v>751.28</v>
      </c>
      <c r="AE192" s="3">
        <v>807.846</v>
      </c>
      <c r="AF192" s="3">
        <v>882.33299999999997</v>
      </c>
      <c r="AG192" s="3">
        <v>1028.4069999999999</v>
      </c>
      <c r="AH192" s="3">
        <v>365.17599999999999</v>
      </c>
      <c r="AI192" s="3">
        <v>745.77499999999998</v>
      </c>
      <c r="AJ192" s="3">
        <v>817.17600000000004</v>
      </c>
      <c r="AK192" s="3">
        <v>205.55500000000001</v>
      </c>
      <c r="AL192" s="3">
        <v>247.76599999999999</v>
      </c>
      <c r="AM192" s="3">
        <v>719.245</v>
      </c>
      <c r="AN192" s="3">
        <v>214.976</v>
      </c>
      <c r="AO192" s="3">
        <v>430.67</v>
      </c>
      <c r="AP192" s="3">
        <v>290.77800000000002</v>
      </c>
      <c r="AQ192" s="3">
        <v>260.76400000000001</v>
      </c>
      <c r="AR192" s="3">
        <v>500.13200000000001</v>
      </c>
      <c r="AS192" s="14"/>
      <c r="AT192" s="3">
        <v>111.1</v>
      </c>
      <c r="AU192" s="3">
        <f>D192/D$182</f>
        <v>5.1468723277588353</v>
      </c>
      <c r="AV192" s="3">
        <f>E192/E$182</f>
        <v>1.4636258716819195</v>
      </c>
      <c r="AW192" s="3">
        <f>F192/F$182</f>
        <v>2.5747494206832124</v>
      </c>
      <c r="AX192" s="3">
        <f>G192/G$182</f>
        <v>1.4497790844776417</v>
      </c>
      <c r="AY192" s="3">
        <f>H192/H$182</f>
        <v>1.0686766992482948</v>
      </c>
      <c r="AZ192" s="3">
        <f>I192/I$182</f>
        <v>0.83561747205991899</v>
      </c>
      <c r="BA192" s="3">
        <f>J192/J$182</f>
        <v>1.0803893298227796</v>
      </c>
      <c r="BB192" s="3">
        <f>K192/K$182</f>
        <v>0.81871568435828646</v>
      </c>
      <c r="BC192" s="3">
        <f>L192/L$182</f>
        <v>0.96750273597880332</v>
      </c>
      <c r="BD192" s="3">
        <f>M192/M$182</f>
        <v>0.96061574882389578</v>
      </c>
      <c r="BE192" s="3">
        <f>N192/N$182</f>
        <v>0.8749071527103246</v>
      </c>
      <c r="BF192" s="3">
        <f>O192/O$182</f>
        <v>0.97695446061900815</v>
      </c>
      <c r="BG192" s="3">
        <f>P192/P$182</f>
        <v>0.84851327858281</v>
      </c>
      <c r="BH192" s="3">
        <f>Q192/Q$182</f>
        <v>0.89809648714111279</v>
      </c>
      <c r="BI192" s="3">
        <f>R192/R$182</f>
        <v>0.90929247324801055</v>
      </c>
      <c r="BJ192" s="3">
        <f>S192/S$182</f>
        <v>1.2373149613630015</v>
      </c>
      <c r="BK192" s="3">
        <f>T192/T$182</f>
        <v>1.1071243132718662</v>
      </c>
      <c r="BL192" s="3">
        <f>U192/U$182</f>
        <v>1.1263722795966085</v>
      </c>
      <c r="BM192" s="3">
        <f>V192/V$182</f>
        <v>5.5151353529966149</v>
      </c>
      <c r="BN192" s="3">
        <f>W192/W$182</f>
        <v>1.4615242404904178</v>
      </c>
      <c r="BO192" s="3">
        <f>X192/X$182</f>
        <v>6.8583256669733208</v>
      </c>
      <c r="BP192" s="3">
        <f>Y192/Y$182</f>
        <v>6.1668672380405498</v>
      </c>
      <c r="BQ192" s="3">
        <f>Z192/Z$182</f>
        <v>6.3169043250043044</v>
      </c>
      <c r="BR192" s="3">
        <f>AA192/AA$182</f>
        <v>4.412845500004166</v>
      </c>
      <c r="BS192" s="3">
        <f>AB192/AB$182</f>
        <v>2.2851864321543789</v>
      </c>
      <c r="BT192" s="3">
        <f>AC192/AC$182</f>
        <v>5.4574175600709296</v>
      </c>
      <c r="BU192" s="3">
        <f>AD192/AD$182</f>
        <v>5.7338675825224188</v>
      </c>
      <c r="BV192" s="3">
        <f>AE192/AE$182</f>
        <v>5.6262954089592156</v>
      </c>
      <c r="BW192" s="3">
        <f>AF192/AF$182</f>
        <v>5.3765713833047952</v>
      </c>
      <c r="BX192" s="3">
        <f>AG192/AG$182</f>
        <v>9.2113197069308335</v>
      </c>
      <c r="BY192" s="3">
        <f>AH192/AH$182</f>
        <v>2.1464400961611934</v>
      </c>
      <c r="BZ192" s="3">
        <f>AI192/AI$182</f>
        <v>3.9810124217302878</v>
      </c>
      <c r="CA192" s="3">
        <f>AJ192/AJ$182</f>
        <v>1.2938700866880417</v>
      </c>
      <c r="CB192" s="3">
        <f>AK192/AK$182</f>
        <v>0.95027969118394895</v>
      </c>
      <c r="CC192" s="3">
        <f>AL192/AL$182</f>
        <v>0.94145676038195403</v>
      </c>
      <c r="CD192" s="3">
        <f>AM192/AM$182</f>
        <v>2.0347659543168173</v>
      </c>
      <c r="CE192" s="3">
        <f>AN192/AN$182</f>
        <v>1.2034573872542433</v>
      </c>
      <c r="CF192" s="3">
        <f>AO192/AO$182</f>
        <v>1.6059409411089112</v>
      </c>
      <c r="CG192" s="3">
        <f>AP192/AP$182</f>
        <v>1.2808531444504645</v>
      </c>
      <c r="CH192" s="3">
        <f>AQ192/AQ$182</f>
        <v>1.0194934669909061</v>
      </c>
      <c r="CI192" s="3">
        <f>AR192/AR$182</f>
        <v>2.8436302436916501</v>
      </c>
      <c r="CJ192" s="3">
        <f>AVERAGE(AU192:CI192)</f>
        <v>2.6358190334838216</v>
      </c>
      <c r="CK192" s="3">
        <f>STDEV(AU192:CI192)/SQRT(41)</f>
        <v>0.34859716332189206</v>
      </c>
    </row>
    <row r="193" spans="3:89" x14ac:dyDescent="0.3">
      <c r="C193" s="3">
        <v>116.15</v>
      </c>
      <c r="D193" s="3">
        <v>2290.9540000000002</v>
      </c>
      <c r="E193" s="3">
        <v>1345.8820000000001</v>
      </c>
      <c r="F193" s="3">
        <v>877.23599999999999</v>
      </c>
      <c r="G193" s="3">
        <v>2290.9780000000001</v>
      </c>
      <c r="H193" s="3">
        <v>1036.615</v>
      </c>
      <c r="I193" s="3">
        <v>1024.164</v>
      </c>
      <c r="J193" s="3">
        <v>1201.807</v>
      </c>
      <c r="K193" s="3">
        <v>1056.414</v>
      </c>
      <c r="L193" s="3">
        <v>985.74300000000005</v>
      </c>
      <c r="M193" s="3">
        <v>1374.88</v>
      </c>
      <c r="N193" s="3">
        <v>913.21600000000001</v>
      </c>
      <c r="O193" s="3">
        <v>575.73500000000001</v>
      </c>
      <c r="P193" s="3">
        <v>1113.482</v>
      </c>
      <c r="Q193" s="3">
        <v>843.58699999999999</v>
      </c>
      <c r="R193" s="3">
        <v>870.16499999999996</v>
      </c>
      <c r="S193" s="3">
        <v>3973.5450000000001</v>
      </c>
      <c r="T193" s="3">
        <v>2029.4490000000001</v>
      </c>
      <c r="U193" s="3">
        <v>1368.9639999999999</v>
      </c>
      <c r="V193" s="3">
        <v>2380.4229999999998</v>
      </c>
      <c r="W193" s="3">
        <v>1928.0039999999999</v>
      </c>
      <c r="X193" s="3">
        <v>1106.23</v>
      </c>
      <c r="Y193" s="3">
        <v>3981.895</v>
      </c>
      <c r="Z193" s="3">
        <v>4069.0509999999999</v>
      </c>
      <c r="AA193" s="3">
        <v>3654.848</v>
      </c>
      <c r="AB193" s="3">
        <v>1076.818</v>
      </c>
      <c r="AC193" s="3">
        <v>608.005</v>
      </c>
      <c r="AD193" s="3">
        <v>752.89400000000001</v>
      </c>
      <c r="AE193" s="3">
        <v>790.95299999999997</v>
      </c>
      <c r="AF193" s="3">
        <v>879.21400000000006</v>
      </c>
      <c r="AG193" s="3">
        <v>999.20600000000002</v>
      </c>
      <c r="AH193" s="3">
        <v>356.36700000000002</v>
      </c>
      <c r="AI193" s="3">
        <v>708.71600000000001</v>
      </c>
      <c r="AJ193" s="3">
        <v>827.78599999999994</v>
      </c>
      <c r="AK193" s="3">
        <v>208.07400000000001</v>
      </c>
      <c r="AL193" s="3">
        <v>250.48099999999999</v>
      </c>
      <c r="AM193" s="3">
        <v>725.68</v>
      </c>
      <c r="AN193" s="3">
        <v>221.17599999999999</v>
      </c>
      <c r="AO193" s="3">
        <v>444.24400000000003</v>
      </c>
      <c r="AP193" s="3">
        <v>299.99099999999999</v>
      </c>
      <c r="AQ193" s="3">
        <v>267.16000000000003</v>
      </c>
      <c r="AR193" s="3">
        <v>506.49799999999999</v>
      </c>
      <c r="AS193" s="14"/>
      <c r="AT193" s="3">
        <v>116.15</v>
      </c>
      <c r="AU193" s="3">
        <f>D193/D$182</f>
        <v>4.9595800184012555</v>
      </c>
      <c r="AV193" s="3">
        <f>E193/E$182</f>
        <v>1.4585000839848936</v>
      </c>
      <c r="AW193" s="3">
        <f>F193/F$182</f>
        <v>2.6782479140016058</v>
      </c>
      <c r="AX193" s="3">
        <f>G193/G$182</f>
        <v>1.4447976065698247</v>
      </c>
      <c r="AY193" s="3">
        <f>H193/H$182</f>
        <v>1.0935011150047786</v>
      </c>
      <c r="AZ193" s="3">
        <f>I193/I$182</f>
        <v>0.8986488205806763</v>
      </c>
      <c r="BA193" s="3">
        <f>J193/J$182</f>
        <v>1.115746152053646</v>
      </c>
      <c r="BB193" s="3">
        <f>K193/K$182</f>
        <v>0.85322799235626401</v>
      </c>
      <c r="BC193" s="3">
        <f>L193/L$182</f>
        <v>0.9961115248622916</v>
      </c>
      <c r="BD193" s="3">
        <f>M193/M$182</f>
        <v>1.0158643839371542</v>
      </c>
      <c r="BE193" s="3">
        <f>N193/N$182</f>
        <v>0.93175418118893505</v>
      </c>
      <c r="BF193" s="3">
        <f>O193/O$182</f>
        <v>0.96544594451832089</v>
      </c>
      <c r="BG193" s="3">
        <f>P193/P$182</f>
        <v>0.88756268238771374</v>
      </c>
      <c r="BH193" s="3">
        <f>Q193/Q$182</f>
        <v>0.88721957129680562</v>
      </c>
      <c r="BI193" s="3">
        <f>R193/R$182</f>
        <v>0.92092354291483702</v>
      </c>
      <c r="BJ193" s="3">
        <f>S193/S$182</f>
        <v>1.2372635844460587</v>
      </c>
      <c r="BK193" s="3">
        <f>T193/T$182</f>
        <v>1.1270027083174834</v>
      </c>
      <c r="BL193" s="3">
        <f>U193/U$182</f>
        <v>1.1452267717391758</v>
      </c>
      <c r="BM193" s="3">
        <f>V193/V$182</f>
        <v>7.2136434850858659</v>
      </c>
      <c r="BN193" s="3">
        <f>W193/W$182</f>
        <v>1.4913685676161743</v>
      </c>
      <c r="BO193" s="3">
        <f>X193/X$182</f>
        <v>6.0939574393072187</v>
      </c>
      <c r="BP193" s="3">
        <f>Y193/Y$182</f>
        <v>6.0811229757054104</v>
      </c>
      <c r="BQ193" s="3">
        <f>Z193/Z$182</f>
        <v>6.3116103323597432</v>
      </c>
      <c r="BR193" s="3">
        <f>AA193/AA$182</f>
        <v>4.350372504978437</v>
      </c>
      <c r="BS193" s="3">
        <f>AB193/AB$182</f>
        <v>2.2945879485004879</v>
      </c>
      <c r="BT193" s="3">
        <f>AC193/AC$182</f>
        <v>4.945622996957816</v>
      </c>
      <c r="BU193" s="3">
        <f>AD193/AD$182</f>
        <v>5.7461858423964891</v>
      </c>
      <c r="BV193" s="3">
        <f>AE193/AE$182</f>
        <v>5.5086430242924003</v>
      </c>
      <c r="BW193" s="3">
        <f>AF193/AF$182</f>
        <v>5.3575654908078274</v>
      </c>
      <c r="BX193" s="3">
        <f>AG193/AG$182</f>
        <v>8.9497698081435964</v>
      </c>
      <c r="BY193" s="3">
        <f>AH193/AH$182</f>
        <v>2.0946623484256253</v>
      </c>
      <c r="BZ193" s="3">
        <f>AI193/AI$182</f>
        <v>3.7831882263135701</v>
      </c>
      <c r="CA193" s="3">
        <f>AJ193/AJ$182</f>
        <v>1.3106693583501561</v>
      </c>
      <c r="CB193" s="3">
        <f>AK193/AK$182</f>
        <v>0.96192501502473304</v>
      </c>
      <c r="CC193" s="3">
        <f>AL193/AL$182</f>
        <v>0.95177316822014413</v>
      </c>
      <c r="CD193" s="3">
        <f>AM193/AM$182</f>
        <v>2.0529707648000723</v>
      </c>
      <c r="CE193" s="3">
        <f>AN193/AN$182</f>
        <v>1.2381656142236552</v>
      </c>
      <c r="CF193" s="3">
        <f>AO193/AO$182</f>
        <v>1.6565575207049181</v>
      </c>
      <c r="CG193" s="3">
        <f>AP193/AP$182</f>
        <v>1.321435650760509</v>
      </c>
      <c r="CH193" s="3">
        <f>AQ193/AQ$182</f>
        <v>1.0444995269335129</v>
      </c>
      <c r="CI193" s="3">
        <f>AR193/AR$182</f>
        <v>2.8798257883305474</v>
      </c>
      <c r="CJ193" s="3">
        <f>AVERAGE(AU193:CI193)</f>
        <v>2.6404084877268446</v>
      </c>
      <c r="CK193" s="3">
        <f>STDEV(AU193:CI193)/SQRT(41)</f>
        <v>0.3451584075485985</v>
      </c>
    </row>
    <row r="194" spans="3:89" x14ac:dyDescent="0.3">
      <c r="C194" s="3">
        <v>121.2</v>
      </c>
      <c r="D194" s="3">
        <v>2165.3449999999998</v>
      </c>
      <c r="E194" s="3">
        <v>1362.7270000000001</v>
      </c>
      <c r="F194" s="3">
        <v>885.29499999999996</v>
      </c>
      <c r="G194" s="3">
        <v>2361.29</v>
      </c>
      <c r="H194" s="3">
        <v>1104.251</v>
      </c>
      <c r="I194" s="3">
        <v>1095.296</v>
      </c>
      <c r="J194" s="3">
        <v>1269.088</v>
      </c>
      <c r="K194" s="3">
        <v>1088.021</v>
      </c>
      <c r="L194" s="3">
        <v>977.2</v>
      </c>
      <c r="M194" s="3">
        <v>1355.306</v>
      </c>
      <c r="N194" s="3">
        <v>954.98199999999997</v>
      </c>
      <c r="O194" s="3">
        <v>596.803</v>
      </c>
      <c r="P194" s="3">
        <v>1135.585</v>
      </c>
      <c r="Q194" s="3">
        <v>856.62800000000004</v>
      </c>
      <c r="R194" s="3">
        <v>867.28599999999994</v>
      </c>
      <c r="S194" s="3">
        <v>3966.32</v>
      </c>
      <c r="T194" s="3">
        <v>2027.4280000000001</v>
      </c>
      <c r="U194" s="3">
        <v>1384.239</v>
      </c>
      <c r="V194" s="3">
        <v>2067.54</v>
      </c>
      <c r="W194" s="3">
        <v>1996.8030000000001</v>
      </c>
      <c r="X194" s="3">
        <v>988.21299999999997</v>
      </c>
      <c r="Y194" s="3">
        <v>3847.5520000000001</v>
      </c>
      <c r="Z194" s="3">
        <v>4061.0909999999999</v>
      </c>
      <c r="AA194" s="3">
        <v>3637.07</v>
      </c>
      <c r="AB194" s="3">
        <v>1090.1189999999999</v>
      </c>
      <c r="AC194" s="3">
        <v>543.98099999999999</v>
      </c>
      <c r="AD194" s="3">
        <v>757.48500000000001</v>
      </c>
      <c r="AE194" s="3">
        <v>769.577</v>
      </c>
      <c r="AF194" s="3">
        <v>869.67100000000005</v>
      </c>
      <c r="AG194" s="3">
        <v>940.27200000000005</v>
      </c>
      <c r="AH194" s="3">
        <v>354.25599999999997</v>
      </c>
      <c r="AI194" s="3">
        <v>670.88900000000001</v>
      </c>
      <c r="AJ194" s="3">
        <v>847.01800000000003</v>
      </c>
      <c r="AK194" s="3">
        <v>212.63499999999999</v>
      </c>
      <c r="AL194" s="3">
        <v>250.12100000000001</v>
      </c>
      <c r="AM194" s="3">
        <v>728.69899999999996</v>
      </c>
      <c r="AN194" s="3">
        <v>220.048</v>
      </c>
      <c r="AO194" s="3">
        <v>451.56299999999999</v>
      </c>
      <c r="AP194" s="3">
        <v>294.065</v>
      </c>
      <c r="AQ194" s="3">
        <v>271.86799999999999</v>
      </c>
      <c r="AR194" s="3">
        <v>494.87799999999999</v>
      </c>
      <c r="AS194" s="14"/>
      <c r="AT194" s="3">
        <v>121.2</v>
      </c>
      <c r="AU194" s="3">
        <f>D194/D$182</f>
        <v>4.6876549223358763</v>
      </c>
      <c r="AV194" s="3">
        <f>E194/E$182</f>
        <v>1.4767546069777902</v>
      </c>
      <c r="AW194" s="3">
        <f>F194/F$182</f>
        <v>2.7028524673247012</v>
      </c>
      <c r="AX194" s="3">
        <f>G194/G$182</f>
        <v>1.4891396339979088</v>
      </c>
      <c r="AY194" s="3">
        <f>H194/H$182</f>
        <v>1.1648487623130495</v>
      </c>
      <c r="AZ194" s="3">
        <f>I194/I$182</f>
        <v>0.96106332441555498</v>
      </c>
      <c r="BA194" s="3">
        <f>J194/J$182</f>
        <v>1.1782091905085073</v>
      </c>
      <c r="BB194" s="3">
        <f>K194/K$182</f>
        <v>0.87875584143286134</v>
      </c>
      <c r="BC194" s="3">
        <f>L194/L$182</f>
        <v>0.98747866542844476</v>
      </c>
      <c r="BD194" s="3">
        <f>M194/M$182</f>
        <v>1.0014016457700516</v>
      </c>
      <c r="BE194" s="3">
        <f>N194/N$182</f>
        <v>0.97436802625027541</v>
      </c>
      <c r="BF194" s="3">
        <f>O194/O$182</f>
        <v>1.0007747245284158</v>
      </c>
      <c r="BG194" s="3">
        <f>P194/P$182</f>
        <v>0.90518110636656179</v>
      </c>
      <c r="BH194" s="3">
        <f>Q194/Q$182</f>
        <v>0.90093508662513766</v>
      </c>
      <c r="BI194" s="3">
        <f>R194/R$182</f>
        <v>0.91787660482832256</v>
      </c>
      <c r="BJ194" s="3">
        <f>S194/S$182</f>
        <v>1.2350138982344712</v>
      </c>
      <c r="BK194" s="3">
        <f>T194/T$182</f>
        <v>1.1258803975456879</v>
      </c>
      <c r="BL194" s="3">
        <f>U194/U$182</f>
        <v>1.1580052954536899</v>
      </c>
      <c r="BM194" s="3">
        <f>V194/V$182</f>
        <v>6.2654815766586163</v>
      </c>
      <c r="BN194" s="3">
        <f>W194/W$182</f>
        <v>1.544586645007832</v>
      </c>
      <c r="BO194" s="3">
        <f>X194/X$182</f>
        <v>5.4438299114741993</v>
      </c>
      <c r="BP194" s="3">
        <f>Y194/Y$182</f>
        <v>5.8759552593479496</v>
      </c>
      <c r="BQ194" s="3">
        <f>Z194/Z$182</f>
        <v>6.2992633703173446</v>
      </c>
      <c r="BR194" s="3">
        <f>AA194/AA$182</f>
        <v>4.3292113178665508</v>
      </c>
      <c r="BS194" s="3">
        <f>AB194/AB$182</f>
        <v>2.3229310058258714</v>
      </c>
      <c r="BT194" s="3">
        <f>AC194/AC$182</f>
        <v>4.4248401633343635</v>
      </c>
      <c r="BU194" s="3">
        <f>AD194/AD$182</f>
        <v>5.7812249570692611</v>
      </c>
      <c r="BV194" s="3">
        <f>AE194/AE$182</f>
        <v>5.3597684978827722</v>
      </c>
      <c r="BW194" s="3">
        <f>AF194/AF$182</f>
        <v>5.2994144064543258</v>
      </c>
      <c r="BX194" s="3">
        <f>AG194/AG$182</f>
        <v>8.4219049495727578</v>
      </c>
      <c r="BY194" s="3">
        <f>AH194/AH$182</f>
        <v>2.0822542628915364</v>
      </c>
      <c r="BZ194" s="3">
        <f>AI194/AI$182</f>
        <v>3.5812643794739851</v>
      </c>
      <c r="CA194" s="3">
        <f>AJ194/AJ$182</f>
        <v>1.3411202153346791</v>
      </c>
      <c r="CB194" s="3">
        <f>AK194/AK$182</f>
        <v>0.98301049419814146</v>
      </c>
      <c r="CC194" s="3">
        <f>AL194/AL$182</f>
        <v>0.95040524673883719</v>
      </c>
      <c r="CD194" s="3">
        <f>AM194/AM$182</f>
        <v>2.0615116075116413</v>
      </c>
      <c r="CE194" s="3">
        <f>AN194/AN$182</f>
        <v>1.2318509561556719</v>
      </c>
      <c r="CF194" s="3">
        <f>AO194/AO$182</f>
        <v>1.6838496045463189</v>
      </c>
      <c r="CG194" s="3">
        <f>AP194/AP$182</f>
        <v>1.2953321087662266</v>
      </c>
      <c r="CH194" s="3">
        <f>AQ194/AQ$182</f>
        <v>1.0629061138956439</v>
      </c>
      <c r="CI194" s="3">
        <f>AR194/AR$182</f>
        <v>2.8137572635576937</v>
      </c>
      <c r="CJ194" s="3">
        <f>AVERAGE(AU194:CI194)</f>
        <v>2.5658992320541354</v>
      </c>
      <c r="CK194" s="3">
        <f>STDEV(AU194:CI194)/SQRT(41)</f>
        <v>0.3212387027373369</v>
      </c>
    </row>
    <row r="195" spans="3:89" x14ac:dyDescent="0.3">
      <c r="C195" s="3">
        <v>126.25</v>
      </c>
      <c r="D195" s="3">
        <v>2100.3939999999998</v>
      </c>
      <c r="E195" s="3">
        <v>1389.8820000000001</v>
      </c>
      <c r="F195" s="3">
        <v>873.31799999999998</v>
      </c>
      <c r="G195" s="3">
        <v>2452.826</v>
      </c>
      <c r="H195" s="3">
        <v>1153.797</v>
      </c>
      <c r="I195" s="3">
        <v>1155.3219999999999</v>
      </c>
      <c r="J195" s="3">
        <v>1339.2529999999999</v>
      </c>
      <c r="K195" s="3">
        <v>1115.248</v>
      </c>
      <c r="L195" s="3">
        <v>993.66</v>
      </c>
      <c r="M195" s="3">
        <v>1404.116</v>
      </c>
      <c r="N195" s="3">
        <v>982.59900000000005</v>
      </c>
      <c r="O195" s="3">
        <v>591.62900000000002</v>
      </c>
      <c r="P195" s="3">
        <v>1165.75</v>
      </c>
      <c r="Q195" s="3">
        <v>856.36199999999997</v>
      </c>
      <c r="R195" s="3">
        <v>855.80600000000004</v>
      </c>
      <c r="S195" s="3">
        <v>3978.6260000000002</v>
      </c>
      <c r="T195" s="3">
        <v>2071.9690000000001</v>
      </c>
      <c r="U195" s="3">
        <v>1385.3720000000001</v>
      </c>
      <c r="V195" s="3">
        <v>2133.1860000000001</v>
      </c>
      <c r="W195" s="3">
        <v>2010.152</v>
      </c>
      <c r="X195" s="3">
        <v>931.50699999999995</v>
      </c>
      <c r="Y195" s="3">
        <v>3640.84</v>
      </c>
      <c r="Z195" s="3">
        <v>4057.8690000000001</v>
      </c>
      <c r="AA195" s="3">
        <v>3497.433</v>
      </c>
      <c r="AB195" s="3">
        <v>1062.8810000000001</v>
      </c>
      <c r="AC195" s="3">
        <v>490.60700000000003</v>
      </c>
      <c r="AD195" s="3">
        <v>740.04499999999996</v>
      </c>
      <c r="AE195" s="3">
        <v>760</v>
      </c>
      <c r="AF195" s="3">
        <v>879.51900000000001</v>
      </c>
      <c r="AG195" s="3">
        <v>867.49400000000003</v>
      </c>
      <c r="AH195" s="3">
        <v>355.64400000000001</v>
      </c>
      <c r="AI195" s="3">
        <v>664.06700000000001</v>
      </c>
      <c r="AJ195" s="3">
        <v>852.47500000000002</v>
      </c>
      <c r="AK195" s="3">
        <v>211.845</v>
      </c>
      <c r="AL195" s="3">
        <v>250.22</v>
      </c>
      <c r="AM195" s="3">
        <v>742.80100000000004</v>
      </c>
      <c r="AN195" s="3">
        <v>223.52</v>
      </c>
      <c r="AO195" s="3">
        <v>461.65499999999997</v>
      </c>
      <c r="AP195" s="3">
        <v>294.88</v>
      </c>
      <c r="AQ195" s="3">
        <v>274.93099999999998</v>
      </c>
      <c r="AR195" s="3">
        <v>505.87799999999999</v>
      </c>
      <c r="AS195" s="14"/>
      <c r="AT195" s="3">
        <v>126.25</v>
      </c>
      <c r="AU195" s="3">
        <f>D195/D$182</f>
        <v>4.5470455160469765</v>
      </c>
      <c r="AV195" s="3">
        <f>E195/E$182</f>
        <v>1.5061818300037388</v>
      </c>
      <c r="AW195" s="3">
        <f>F195/F$182</f>
        <v>2.6662860527384358</v>
      </c>
      <c r="AX195" s="3">
        <f>G195/G$182</f>
        <v>1.5468665059778997</v>
      </c>
      <c r="AY195" s="3">
        <f>H195/H$182</f>
        <v>1.2171136882923443</v>
      </c>
      <c r="AZ195" s="3">
        <f>I195/I$182</f>
        <v>1.0137329106382456</v>
      </c>
      <c r="BA195" s="3">
        <f>J195/J$182</f>
        <v>1.2433497070463906</v>
      </c>
      <c r="BB195" s="3">
        <f>K195/K$182</f>
        <v>0.90074612038399604</v>
      </c>
      <c r="BC195" s="3">
        <f>L195/L$182</f>
        <v>1.00411179972332</v>
      </c>
      <c r="BD195" s="3">
        <f>M195/M$182</f>
        <v>1.0374661318197234</v>
      </c>
      <c r="BE195" s="3">
        <f>N195/N$182</f>
        <v>1.0025456482169239</v>
      </c>
      <c r="BF195" s="3">
        <f>O195/O$182</f>
        <v>0.99209848056732641</v>
      </c>
      <c r="BG195" s="3">
        <f>P195/P$182</f>
        <v>0.92922579529213523</v>
      </c>
      <c r="BH195" s="3">
        <f>Q195/Q$182</f>
        <v>0.90065532839514473</v>
      </c>
      <c r="BI195" s="3">
        <f>R195/R$182</f>
        <v>0.90572695243749757</v>
      </c>
      <c r="BJ195" s="3">
        <f>S195/S$182</f>
        <v>1.2388456821126437</v>
      </c>
      <c r="BK195" s="3">
        <f>T195/T$182</f>
        <v>1.1506151051590199</v>
      </c>
      <c r="BL195" s="3">
        <f>U195/U$182</f>
        <v>1.1589531231046584</v>
      </c>
      <c r="BM195" s="3">
        <f>V195/V$182</f>
        <v>6.4644154805160179</v>
      </c>
      <c r="BN195" s="3">
        <f>W195/W$182</f>
        <v>1.5549124944402544</v>
      </c>
      <c r="BO195" s="3">
        <f>X195/X$182</f>
        <v>5.1314500713384632</v>
      </c>
      <c r="BP195" s="3">
        <f>Y195/Y$182</f>
        <v>5.5602660981435434</v>
      </c>
      <c r="BQ195" s="3">
        <f>Z195/Z$182</f>
        <v>6.2942656427167663</v>
      </c>
      <c r="BR195" s="3">
        <f>AA195/AA$182</f>
        <v>4.1630011319771034</v>
      </c>
      <c r="BS195" s="3">
        <f>AB195/AB$182</f>
        <v>2.2648896408586663</v>
      </c>
      <c r="BT195" s="3">
        <f>AC195/AC$182</f>
        <v>3.9906863622313686</v>
      </c>
      <c r="BU195" s="3">
        <f>AD195/AD$182</f>
        <v>5.6481205876741072</v>
      </c>
      <c r="BV195" s="3">
        <f>AE195/AE$182</f>
        <v>5.293068865611767</v>
      </c>
      <c r="BW195" s="3">
        <f>AF195/AF$182</f>
        <v>5.3594240343190727</v>
      </c>
      <c r="BX195" s="3">
        <f>AG195/AG$182</f>
        <v>7.7700410225176002</v>
      </c>
      <c r="BY195" s="3">
        <f>AH195/AH$182</f>
        <v>2.0904126819921118</v>
      </c>
      <c r="BZ195" s="3">
        <f>AI195/AI$182</f>
        <v>3.5448479445692964</v>
      </c>
      <c r="CA195" s="3">
        <f>AJ195/AJ$182</f>
        <v>1.3497605193365791</v>
      </c>
      <c r="CB195" s="3">
        <f>AK195/AK$182</f>
        <v>0.97935832832508896</v>
      </c>
      <c r="CC195" s="3">
        <f>AL195/AL$182</f>
        <v>0.95078142514619657</v>
      </c>
      <c r="CD195" s="3">
        <f>AM195/AM$182</f>
        <v>2.1014065939040054</v>
      </c>
      <c r="CE195" s="3">
        <f>AN195/AN$182</f>
        <v>1.2512875632585427</v>
      </c>
      <c r="CF195" s="3">
        <f>AO195/AO$182</f>
        <v>1.7214820283921199</v>
      </c>
      <c r="CG195" s="3">
        <f>AP195/AP$182</f>
        <v>1.2989221166510292</v>
      </c>
      <c r="CH195" s="3">
        <f>AQ195/AQ$182</f>
        <v>1.0748813424141248</v>
      </c>
      <c r="CI195" s="3">
        <f>AR195/AR$182</f>
        <v>2.876300617473476</v>
      </c>
      <c r="CJ195" s="3">
        <f>AVERAGE(AU195:CI195)</f>
        <v>2.5291597310186282</v>
      </c>
      <c r="CK195" s="3">
        <f>STDEV(AU195:CI195)/SQRT(41)</f>
        <v>0.30740384893141853</v>
      </c>
    </row>
    <row r="196" spans="3:89" x14ac:dyDescent="0.3">
      <c r="C196" s="3">
        <v>131.30000000000001</v>
      </c>
      <c r="D196" s="3">
        <v>2000.9870000000001</v>
      </c>
      <c r="E196" s="3">
        <v>1418.1880000000001</v>
      </c>
      <c r="F196" s="3">
        <v>886.95</v>
      </c>
      <c r="G196" s="3">
        <v>2565.971</v>
      </c>
      <c r="H196" s="3">
        <v>1187.0909999999999</v>
      </c>
      <c r="I196" s="3">
        <v>1227.4670000000001</v>
      </c>
      <c r="J196" s="3">
        <v>1340.952</v>
      </c>
      <c r="K196" s="3">
        <v>1158.4760000000001</v>
      </c>
      <c r="L196" s="3">
        <v>1011.045</v>
      </c>
      <c r="M196" s="3">
        <v>1420.7180000000001</v>
      </c>
      <c r="N196" s="3">
        <v>1024.712</v>
      </c>
      <c r="O196" s="3">
        <v>608.697</v>
      </c>
      <c r="P196" s="3">
        <v>1229.6759999999999</v>
      </c>
      <c r="Q196" s="3">
        <v>850.41300000000001</v>
      </c>
      <c r="R196" s="3">
        <v>861.21799999999996</v>
      </c>
      <c r="S196" s="3">
        <v>3992.165</v>
      </c>
      <c r="T196" s="3">
        <v>2102.5340000000001</v>
      </c>
      <c r="U196" s="3">
        <v>1390.43</v>
      </c>
      <c r="V196" s="3">
        <v>2018.701</v>
      </c>
      <c r="W196" s="3">
        <v>2055.2339999999999</v>
      </c>
      <c r="X196" s="3">
        <v>836.34299999999996</v>
      </c>
      <c r="Y196" s="3">
        <v>3354.9009999999998</v>
      </c>
      <c r="Z196" s="3">
        <v>4053.5259999999998</v>
      </c>
      <c r="AA196" s="3">
        <v>3355.38</v>
      </c>
      <c r="AB196" s="3">
        <v>1045.173</v>
      </c>
      <c r="AC196" s="3">
        <v>435.70100000000002</v>
      </c>
      <c r="AD196" s="3">
        <v>727.81200000000001</v>
      </c>
      <c r="AE196" s="3">
        <v>716.87900000000002</v>
      </c>
      <c r="AF196" s="3">
        <v>860.13599999999997</v>
      </c>
      <c r="AG196" s="3">
        <v>751.38699999999994</v>
      </c>
      <c r="AH196" s="3">
        <v>348.63</v>
      </c>
      <c r="AI196" s="3">
        <v>620.66999999999996</v>
      </c>
      <c r="AJ196" s="3">
        <v>859.27</v>
      </c>
      <c r="AK196" s="3">
        <v>212.89400000000001</v>
      </c>
      <c r="AL196" s="3">
        <v>252.584</v>
      </c>
      <c r="AM196" s="3">
        <v>758.048</v>
      </c>
      <c r="AN196" s="3">
        <v>222.55199999999999</v>
      </c>
      <c r="AO196" s="3">
        <v>469.69</v>
      </c>
      <c r="AP196" s="3">
        <v>297.01900000000001</v>
      </c>
      <c r="AQ196" s="3">
        <v>280.45100000000002</v>
      </c>
      <c r="AR196" s="3">
        <v>512.73900000000003</v>
      </c>
      <c r="AS196" s="14"/>
      <c r="AT196" s="3">
        <v>131.30000000000001</v>
      </c>
      <c r="AU196" s="3">
        <f>D196/D$182</f>
        <v>4.3318439140553124</v>
      </c>
      <c r="AV196" s="3">
        <f>E196/E$182</f>
        <v>1.5368563641584987</v>
      </c>
      <c r="AW196" s="3">
        <f>F196/F$182</f>
        <v>2.7079052698746113</v>
      </c>
      <c r="AX196" s="3">
        <f>G196/G$182</f>
        <v>1.618221021470996</v>
      </c>
      <c r="AY196" s="3">
        <f>H196/H$182</f>
        <v>1.252234756502788</v>
      </c>
      <c r="AZ196" s="3">
        <f>I196/I$182</f>
        <v>1.0770362674842127</v>
      </c>
      <c r="BA196" s="3">
        <f>J196/J$182</f>
        <v>1.2449270424357994</v>
      </c>
      <c r="BB196" s="3">
        <f>K196/K$182</f>
        <v>0.93565983759484017</v>
      </c>
      <c r="BC196" s="3">
        <f>L196/L$182</f>
        <v>1.0216796636186061</v>
      </c>
      <c r="BD196" s="3">
        <f>M196/M$182</f>
        <v>1.0497329336512466</v>
      </c>
      <c r="BE196" s="3">
        <f>N196/N$182</f>
        <v>1.0455135373388946</v>
      </c>
      <c r="BF196" s="3">
        <f>O196/O$182</f>
        <v>1.0207196889028258</v>
      </c>
      <c r="BG196" s="3">
        <f>P196/P$182</f>
        <v>0.98018156470225315</v>
      </c>
      <c r="BH196" s="3">
        <f>Q196/Q$182</f>
        <v>0.89439863023639565</v>
      </c>
      <c r="BI196" s="3">
        <f>R196/R$182</f>
        <v>0.91145464570745793</v>
      </c>
      <c r="BJ196" s="3">
        <f>S196/S$182</f>
        <v>1.2430613916792435</v>
      </c>
      <c r="BK196" s="3">
        <f>T196/T$182</f>
        <v>1.1675885978556702</v>
      </c>
      <c r="BL196" s="3">
        <f>U196/U$182</f>
        <v>1.1631844666691764</v>
      </c>
      <c r="BM196" s="3">
        <f>V196/V$182</f>
        <v>6.1174796735648771</v>
      </c>
      <c r="BN196" s="3">
        <f>W196/W$182</f>
        <v>1.5897847653303938</v>
      </c>
      <c r="BO196" s="3">
        <f>X196/X$182</f>
        <v>4.6072142743032796</v>
      </c>
      <c r="BP196" s="3">
        <f>Y196/Y$182</f>
        <v>5.1235820011117958</v>
      </c>
      <c r="BQ196" s="3">
        <f>Z196/Z$182</f>
        <v>6.2875291029994118</v>
      </c>
      <c r="BR196" s="3">
        <f>AA196/AA$182</f>
        <v>3.9939151767062677</v>
      </c>
      <c r="BS196" s="3">
        <f>AB196/AB$182</f>
        <v>2.2271557216707936</v>
      </c>
      <c r="BT196" s="3">
        <f>AC196/AC$182</f>
        <v>3.5440709951357596</v>
      </c>
      <c r="BU196" s="3">
        <f>AD196/AD$182</f>
        <v>5.5547567258156842</v>
      </c>
      <c r="BV196" s="3">
        <f>AE196/AE$182</f>
        <v>4.992749888566971</v>
      </c>
      <c r="BW196" s="3">
        <f>AF196/AF$182</f>
        <v>5.2413120707830867</v>
      </c>
      <c r="BX196" s="3">
        <f>AG196/AG$182</f>
        <v>6.7300843738244085</v>
      </c>
      <c r="BY196" s="3">
        <f>AH196/AH$182</f>
        <v>2.0491856275458322</v>
      </c>
      <c r="BZ196" s="3">
        <f>AI196/AI$182</f>
        <v>3.3131909487383426</v>
      </c>
      <c r="CA196" s="3">
        <f>AJ196/AJ$182</f>
        <v>1.3605193365791868</v>
      </c>
      <c r="CB196" s="3">
        <f>AK196/AK$182</f>
        <v>0.98420784984512966</v>
      </c>
      <c r="CC196" s="3">
        <f>AL196/AL$182</f>
        <v>0.95976410954011238</v>
      </c>
      <c r="CD196" s="3">
        <f>AM196/AM$182</f>
        <v>2.1445408200793259</v>
      </c>
      <c r="CE196" s="3">
        <f>AN196/AN$182</f>
        <v>1.245868601370415</v>
      </c>
      <c r="CF196" s="3">
        <f>AO196/AO$182</f>
        <v>1.7514440305325294</v>
      </c>
      <c r="CG196" s="3">
        <f>AP196/AP$182</f>
        <v>1.3083442355045172</v>
      </c>
      <c r="CH196" s="3">
        <f>AQ196/AQ$182</f>
        <v>1.0964625573739728</v>
      </c>
      <c r="CI196" s="3">
        <f>AR196/AR$182</f>
        <v>2.9153106130385842</v>
      </c>
      <c r="CJ196" s="3">
        <f>AVERAGE(AU196:CI196)</f>
        <v>2.4473334900951103</v>
      </c>
      <c r="CK196" s="3">
        <f>STDEV(AU196:CI196)/SQRT(41)</f>
        <v>0.28190229189165911</v>
      </c>
    </row>
    <row r="197" spans="3:89" x14ac:dyDescent="0.3">
      <c r="C197" s="3">
        <v>136.35</v>
      </c>
      <c r="D197" s="3">
        <v>1884.6030000000001</v>
      </c>
      <c r="E197" s="3">
        <v>1417.5940000000001</v>
      </c>
      <c r="F197" s="3">
        <v>881.53200000000004</v>
      </c>
      <c r="G197" s="3">
        <v>2651.5219999999999</v>
      </c>
      <c r="H197" s="3">
        <v>1230.212</v>
      </c>
      <c r="I197" s="3">
        <v>1264.1780000000001</v>
      </c>
      <c r="J197" s="3">
        <v>1346.229</v>
      </c>
      <c r="K197" s="3">
        <v>1206.317</v>
      </c>
      <c r="L197" s="3">
        <v>1015.675</v>
      </c>
      <c r="M197" s="3">
        <v>1416.0530000000001</v>
      </c>
      <c r="N197" s="3">
        <v>1098.7750000000001</v>
      </c>
      <c r="O197" s="3">
        <v>621.35599999999999</v>
      </c>
      <c r="P197" s="3">
        <v>1242.6479999999999</v>
      </c>
      <c r="Q197" s="3">
        <v>866.93399999999997</v>
      </c>
      <c r="R197" s="3">
        <v>868.06799999999998</v>
      </c>
      <c r="S197" s="3">
        <v>4000.2730000000001</v>
      </c>
      <c r="T197" s="3">
        <v>2114.6460000000002</v>
      </c>
      <c r="U197" s="3">
        <v>1399.252</v>
      </c>
      <c r="V197" s="3">
        <v>2032.412</v>
      </c>
      <c r="W197" s="3">
        <v>2051.8649999999998</v>
      </c>
      <c r="X197" s="3">
        <v>756.92399999999998</v>
      </c>
      <c r="Y197" s="3">
        <v>3093.08</v>
      </c>
      <c r="Z197" s="3">
        <v>4039.4050000000002</v>
      </c>
      <c r="AA197" s="3">
        <v>3273.83</v>
      </c>
      <c r="AB197" s="3">
        <v>1054.0350000000001</v>
      </c>
      <c r="AC197" s="3">
        <v>392.80099999999999</v>
      </c>
      <c r="AD197" s="3">
        <v>732.67499999999995</v>
      </c>
      <c r="AE197" s="3">
        <v>675.221</v>
      </c>
      <c r="AF197" s="3">
        <v>844.03300000000002</v>
      </c>
      <c r="AG197" s="3">
        <v>643.33699999999999</v>
      </c>
      <c r="AH197" s="3">
        <v>339.46699999999998</v>
      </c>
      <c r="AI197" s="3">
        <v>545.70799999999997</v>
      </c>
      <c r="AJ197" s="3">
        <v>866.95</v>
      </c>
      <c r="AK197" s="3">
        <v>214.51900000000001</v>
      </c>
      <c r="AL197" s="3">
        <v>251.66800000000001</v>
      </c>
      <c r="AM197" s="3">
        <v>769.005</v>
      </c>
      <c r="AN197" s="3">
        <v>224.12799999999999</v>
      </c>
      <c r="AO197" s="3">
        <v>479.553</v>
      </c>
      <c r="AP197" s="3">
        <v>296.04599999999999</v>
      </c>
      <c r="AQ197" s="3">
        <v>283.55599999999998</v>
      </c>
      <c r="AR197" s="3">
        <v>513.23299999999995</v>
      </c>
      <c r="AS197" s="14"/>
      <c r="AT197" s="3">
        <v>136.35</v>
      </c>
      <c r="AU197" s="3">
        <f>D197/D$182</f>
        <v>4.0798895924663094</v>
      </c>
      <c r="AV197" s="3">
        <f>E197/E$182</f>
        <v>1.5362126605872441</v>
      </c>
      <c r="AW197" s="3">
        <f>F197/F$182</f>
        <v>2.6913638292610695</v>
      </c>
      <c r="AX197" s="3">
        <f>G197/G$182</f>
        <v>1.6721734732359868</v>
      </c>
      <c r="AY197" s="3">
        <f>H197/H$182</f>
        <v>1.2977220990360536</v>
      </c>
      <c r="AZ197" s="3">
        <f>I197/I$182</f>
        <v>1.1092481953125068</v>
      </c>
      <c r="BA197" s="3">
        <f>J197/J$182</f>
        <v>1.2498261588866</v>
      </c>
      <c r="BB197" s="3">
        <f>K197/K$182</f>
        <v>0.97429931073919074</v>
      </c>
      <c r="BC197" s="3">
        <f>L197/L$182</f>
        <v>1.026358364213094</v>
      </c>
      <c r="BD197" s="3">
        <f>M197/M$182</f>
        <v>1.0462860820343296</v>
      </c>
      <c r="BE197" s="3">
        <f>N197/N$182</f>
        <v>1.1210800078359031</v>
      </c>
      <c r="BF197" s="3">
        <f>O197/O$182</f>
        <v>1.0419474763600021</v>
      </c>
      <c r="BG197" s="3">
        <f>P197/P$182</f>
        <v>0.99052161790107751</v>
      </c>
      <c r="BH197" s="3">
        <f>Q197/Q$182</f>
        <v>0.91177414045335547</v>
      </c>
      <c r="BI197" s="3">
        <f>R197/R$182</f>
        <v>0.91870422052254086</v>
      </c>
      <c r="BJ197" s="3">
        <f>S197/S$182</f>
        <v>1.2455860222402888</v>
      </c>
      <c r="BK197" s="3">
        <f>T197/T$182</f>
        <v>1.1743146879437389</v>
      </c>
      <c r="BL197" s="3">
        <f>U197/U$182</f>
        <v>1.1705646392524458</v>
      </c>
      <c r="BM197" s="3">
        <f>V197/V$182</f>
        <v>6.159029543409023</v>
      </c>
      <c r="BN197" s="3">
        <f>W197/W$182</f>
        <v>1.5871787434008235</v>
      </c>
      <c r="BO197" s="3">
        <f>X197/X$182</f>
        <v>4.169713930005674</v>
      </c>
      <c r="BP197" s="3">
        <f>Y197/Y$182</f>
        <v>4.7237307497296861</v>
      </c>
      <c r="BQ197" s="3">
        <f>Z197/Z$182</f>
        <v>6.2656256543812328</v>
      </c>
      <c r="BR197" s="3">
        <f>AA197/AA$182</f>
        <v>3.8968460570654533</v>
      </c>
      <c r="BS197" s="3">
        <f>AB197/AB$182</f>
        <v>2.2460397284385216</v>
      </c>
      <c r="BT197" s="3">
        <f>AC197/AC$182</f>
        <v>3.1951146106167334</v>
      </c>
      <c r="BU197" s="3">
        <f>AD197/AD$182</f>
        <v>5.5918717801946185</v>
      </c>
      <c r="BV197" s="3">
        <f>AE197/AE$182</f>
        <v>4.7026200690884776</v>
      </c>
      <c r="BW197" s="3">
        <f>AF197/AF$182</f>
        <v>5.1431870669745958</v>
      </c>
      <c r="BX197" s="3">
        <f>AG197/AG$182</f>
        <v>5.7622933199577231</v>
      </c>
      <c r="BY197" s="3">
        <f>AH197/AH$182</f>
        <v>1.9953271302702034</v>
      </c>
      <c r="BZ197" s="3">
        <f>AI197/AI$182</f>
        <v>2.9130372118099852</v>
      </c>
      <c r="CA197" s="3">
        <f>AJ197/AJ$182</f>
        <v>1.372679412579662</v>
      </c>
      <c r="CB197" s="3">
        <f>AK197/AK$182</f>
        <v>0.99172021635615548</v>
      </c>
      <c r="CC197" s="3">
        <f>AL197/AL$182</f>
        <v>0.9562835093265647</v>
      </c>
      <c r="CD197" s="3">
        <f>AM197/AM$182</f>
        <v>2.1755385059324768</v>
      </c>
      <c r="CE197" s="3">
        <f>AN197/AN$182</f>
        <v>1.2546912087419946</v>
      </c>
      <c r="CF197" s="3">
        <f>AO197/AO$182</f>
        <v>1.7882225279949884</v>
      </c>
      <c r="CG197" s="3">
        <f>AP197/AP$182</f>
        <v>1.3040582506310043</v>
      </c>
      <c r="CH197" s="3">
        <f>AQ197/AQ$182</f>
        <v>1.1086019907888871</v>
      </c>
      <c r="CI197" s="3">
        <f>AR197/AR$182</f>
        <v>2.9181193782053469</v>
      </c>
      <c r="CJ197" s="3">
        <f>AVERAGE(AU197:CI197)</f>
        <v>2.3775464188824764</v>
      </c>
      <c r="CK197" s="3">
        <f>STDEV(AU197:CI197)/SQRT(41)</f>
        <v>0.263936086446038</v>
      </c>
    </row>
    <row r="198" spans="3:89" x14ac:dyDescent="0.3">
      <c r="C198" s="3">
        <v>141.4</v>
      </c>
      <c r="D198" s="3">
        <v>1854.4269999999999</v>
      </c>
      <c r="E198" s="3">
        <v>1452.3420000000001</v>
      </c>
      <c r="F198" s="3">
        <v>880.96400000000006</v>
      </c>
      <c r="G198" s="3">
        <v>2712.8409999999999</v>
      </c>
      <c r="H198" s="3">
        <v>1277.511</v>
      </c>
      <c r="I198" s="3">
        <v>1277.211</v>
      </c>
      <c r="J198" s="3">
        <v>1345.586</v>
      </c>
      <c r="K198" s="3">
        <v>1200.6759999999999</v>
      </c>
      <c r="L198" s="3">
        <v>1018.665</v>
      </c>
      <c r="M198" s="3">
        <v>1416.5150000000001</v>
      </c>
      <c r="N198" s="3">
        <v>1171.365</v>
      </c>
      <c r="O198" s="3">
        <v>634.62900000000002</v>
      </c>
      <c r="P198" s="3">
        <v>1299.327</v>
      </c>
      <c r="Q198" s="3">
        <v>875.73</v>
      </c>
      <c r="R198" s="3">
        <v>884.20399999999995</v>
      </c>
      <c r="S198" s="3">
        <v>3988.761</v>
      </c>
      <c r="T198" s="3">
        <v>2145.3980000000001</v>
      </c>
      <c r="U198" s="3">
        <v>1406.43</v>
      </c>
      <c r="V198" s="3">
        <v>1923.259</v>
      </c>
      <c r="W198" s="3">
        <v>2043.107</v>
      </c>
      <c r="X198" s="3">
        <v>694.92399999999998</v>
      </c>
      <c r="Y198" s="3">
        <v>2832.7440000000001</v>
      </c>
      <c r="Z198" s="3">
        <v>4030.7080000000001</v>
      </c>
      <c r="AA198" s="3">
        <v>3179.123</v>
      </c>
      <c r="AB198" s="3">
        <v>1060.6189999999999</v>
      </c>
      <c r="AC198" s="3">
        <v>367.24599999999998</v>
      </c>
      <c r="AD198" s="3">
        <v>735.68899999999996</v>
      </c>
      <c r="AE198" s="3">
        <v>617.02700000000004</v>
      </c>
      <c r="AF198" s="3">
        <v>834.86800000000005</v>
      </c>
      <c r="AG198" s="3">
        <v>545.83100000000002</v>
      </c>
      <c r="AH198" s="3">
        <v>326.17599999999999</v>
      </c>
      <c r="AI198" s="3">
        <v>487.16699999999997</v>
      </c>
      <c r="AJ198" s="3">
        <v>877.49300000000005</v>
      </c>
      <c r="AK198" s="3">
        <v>220.05199999999999</v>
      </c>
      <c r="AL198" s="3">
        <v>256.27600000000001</v>
      </c>
      <c r="AM198" s="3">
        <v>784.23699999999997</v>
      </c>
      <c r="AN198" s="3">
        <v>227.72800000000001</v>
      </c>
      <c r="AO198" s="3">
        <v>488.87799999999999</v>
      </c>
      <c r="AP198" s="3">
        <v>294.24099999999999</v>
      </c>
      <c r="AQ198" s="3">
        <v>281.27800000000002</v>
      </c>
      <c r="AR198" s="3">
        <v>527.64800000000002</v>
      </c>
      <c r="AS198" s="14"/>
      <c r="AT198" s="3">
        <v>141.4</v>
      </c>
      <c r="AU198" s="3">
        <f>D198/D$182</f>
        <v>4.0145629701791412</v>
      </c>
      <c r="AV198" s="3">
        <f>E198/E$182</f>
        <v>1.5738682358295812</v>
      </c>
      <c r="AW198" s="3">
        <f>F198/F$182</f>
        <v>2.6896296952137293</v>
      </c>
      <c r="AX198" s="3">
        <f>G198/G$182</f>
        <v>1.7108440953184576</v>
      </c>
      <c r="AY198" s="3">
        <f>H198/H$182</f>
        <v>1.3476167168436399</v>
      </c>
      <c r="AZ198" s="3">
        <f>I198/I$182</f>
        <v>1.1206839517720464</v>
      </c>
      <c r="BA198" s="3">
        <f>J198/J$182</f>
        <v>1.2492292038216264</v>
      </c>
      <c r="BB198" s="3">
        <f>K198/K$182</f>
        <v>0.96974327578993613</v>
      </c>
      <c r="BC198" s="3">
        <f>L198/L$182</f>
        <v>1.0293798144890161</v>
      </c>
      <c r="BD198" s="3">
        <f>M198/M$182</f>
        <v>1.0466274422587702</v>
      </c>
      <c r="BE198" s="3">
        <f>N198/N$182</f>
        <v>1.1951435766000342</v>
      </c>
      <c r="BF198" s="3">
        <f>O198/O$182</f>
        <v>1.0642048760692289</v>
      </c>
      <c r="BG198" s="3">
        <f>P198/P$182</f>
        <v>1.0357007633879856</v>
      </c>
      <c r="BH198" s="3">
        <f>Q198/Q$182</f>
        <v>0.9210250930511632</v>
      </c>
      <c r="BI198" s="3">
        <f>R198/R$182</f>
        <v>0.93578146712344268</v>
      </c>
      <c r="BJ198" s="3">
        <f>S198/S$182</f>
        <v>1.2420014703139501</v>
      </c>
      <c r="BK198" s="3">
        <f>T198/T$182</f>
        <v>1.1913920263179378</v>
      </c>
      <c r="BL198" s="3">
        <f>U198/U$182</f>
        <v>1.1765694996925626</v>
      </c>
      <c r="BM198" s="3">
        <f>V198/V$182</f>
        <v>5.82825185081927</v>
      </c>
      <c r="BN198" s="3">
        <f>W198/W$182</f>
        <v>1.5804041693256752</v>
      </c>
      <c r="BO198" s="3">
        <f>X198/X$182</f>
        <v>3.8281707055071088</v>
      </c>
      <c r="BP198" s="3">
        <f>Y198/Y$182</f>
        <v>4.326147380252781</v>
      </c>
      <c r="BQ198" s="3">
        <f>Z198/Z$182</f>
        <v>6.252135512561793</v>
      </c>
      <c r="BR198" s="3">
        <f>AA198/AA$182</f>
        <v>3.7841161353754149</v>
      </c>
      <c r="BS198" s="3">
        <f>AB198/AB$182</f>
        <v>2.2600695524690697</v>
      </c>
      <c r="BT198" s="3">
        <f>AC198/AC$182</f>
        <v>2.9872456034749222</v>
      </c>
      <c r="BU198" s="3">
        <f>AD198/AD$182</f>
        <v>5.6148750238504102</v>
      </c>
      <c r="BV198" s="3">
        <f>AE198/AE$182</f>
        <v>4.2973242143971477</v>
      </c>
      <c r="BW198" s="3">
        <f>AF198/AF$182</f>
        <v>5.0873393578579833</v>
      </c>
      <c r="BX198" s="3">
        <f>AG198/AG$182</f>
        <v>4.8889436253873848</v>
      </c>
      <c r="BY198" s="3">
        <f>AH198/AH$182</f>
        <v>1.91720497734099</v>
      </c>
      <c r="BZ198" s="3">
        <f>AI198/AI$182</f>
        <v>2.6005402144843672</v>
      </c>
      <c r="CA198" s="3">
        <f>AJ198/AJ$182</f>
        <v>1.3893726002454181</v>
      </c>
      <c r="CB198" s="3">
        <f>AK198/AK$182</f>
        <v>1.0172992464518515</v>
      </c>
      <c r="CC198" s="3">
        <f>AL198/AL$182</f>
        <v>0.97379290428729393</v>
      </c>
      <c r="CD198" s="3">
        <f>AM198/AM$182</f>
        <v>2.2186302966521252</v>
      </c>
      <c r="CE198" s="3">
        <f>AN198/AN$182</f>
        <v>1.27484437278875</v>
      </c>
      <c r="CF198" s="3">
        <f>AO198/AO$182</f>
        <v>1.822994857797019</v>
      </c>
      <c r="CG198" s="3">
        <f>AP198/AP$182</f>
        <v>1.2961073742726379</v>
      </c>
      <c r="CH198" s="3">
        <f>AQ198/AQ$182</f>
        <v>1.0996958299775588</v>
      </c>
      <c r="CI198" s="3">
        <f>AR198/AR$182</f>
        <v>3.0000796006322568</v>
      </c>
      <c r="CJ198" s="3">
        <f>AVERAGE(AU198:CI198)</f>
        <v>2.3136485263483286</v>
      </c>
      <c r="CK198" s="3">
        <f>STDEV(AU198:CI198)/SQRT(41)</f>
        <v>0.24678556240116634</v>
      </c>
    </row>
    <row r="199" spans="3:89" x14ac:dyDescent="0.3">
      <c r="C199" s="3">
        <v>146.44999999999999</v>
      </c>
      <c r="D199" s="3">
        <v>1790.3620000000001</v>
      </c>
      <c r="E199" s="3">
        <v>1446.164</v>
      </c>
      <c r="F199" s="3">
        <v>864.84500000000003</v>
      </c>
      <c r="G199" s="3">
        <v>2839.558</v>
      </c>
      <c r="H199" s="3">
        <v>1292.8530000000001</v>
      </c>
      <c r="I199" s="3">
        <v>1348.395</v>
      </c>
      <c r="J199" s="3">
        <v>1337.5740000000001</v>
      </c>
      <c r="K199" s="3">
        <v>1245.152</v>
      </c>
      <c r="L199" s="3">
        <v>1019.423</v>
      </c>
      <c r="M199" s="3">
        <v>1444.578</v>
      </c>
      <c r="N199" s="3">
        <v>1132.82</v>
      </c>
      <c r="O199" s="3">
        <v>645.97699999999998</v>
      </c>
      <c r="P199" s="3">
        <v>1327.0419999999999</v>
      </c>
      <c r="Q199" s="3">
        <v>874.86199999999997</v>
      </c>
      <c r="R199" s="3">
        <v>883.57799999999997</v>
      </c>
      <c r="S199" s="3">
        <v>4003.7710000000002</v>
      </c>
      <c r="T199" s="3">
        <v>2154.1179999999999</v>
      </c>
      <c r="U199" s="3">
        <v>1403.1220000000001</v>
      </c>
      <c r="V199" s="3">
        <v>1781.12</v>
      </c>
      <c r="W199" s="3">
        <v>2009.623</v>
      </c>
      <c r="X199" s="3">
        <v>639.35</v>
      </c>
      <c r="Y199" s="3">
        <v>2585.5859999999998</v>
      </c>
      <c r="Z199" s="3">
        <v>3998.9780000000001</v>
      </c>
      <c r="AA199" s="3">
        <v>3104.9180000000001</v>
      </c>
      <c r="AB199" s="3">
        <v>1061.336</v>
      </c>
      <c r="AC199" s="3">
        <v>338.88600000000002</v>
      </c>
      <c r="AD199" s="3">
        <v>726.51800000000003</v>
      </c>
      <c r="AE199" s="3">
        <v>576.91300000000001</v>
      </c>
      <c r="AF199" s="3">
        <v>824.38699999999994</v>
      </c>
      <c r="AG199" s="3">
        <v>466.65800000000002</v>
      </c>
      <c r="AH199" s="3">
        <v>310.53300000000002</v>
      </c>
      <c r="AI199" s="3">
        <v>431.46199999999999</v>
      </c>
      <c r="AJ199" s="3">
        <v>897.30499999999995</v>
      </c>
      <c r="AK199" s="3">
        <v>224.89</v>
      </c>
      <c r="AL199" s="3">
        <v>252.322</v>
      </c>
      <c r="AM199" s="3">
        <v>823.01099999999997</v>
      </c>
      <c r="AN199" s="3">
        <v>227.17599999999999</v>
      </c>
      <c r="AO199" s="3">
        <v>497.68</v>
      </c>
      <c r="AP199" s="3">
        <v>301.25900000000001</v>
      </c>
      <c r="AQ199" s="3">
        <v>285.48599999999999</v>
      </c>
      <c r="AR199" s="3">
        <v>534.31399999999996</v>
      </c>
      <c r="AS199" s="14"/>
      <c r="AT199" s="3">
        <v>146.44999999999999</v>
      </c>
      <c r="AU199" s="3">
        <f>D199/D$182</f>
        <v>3.8758716241814146</v>
      </c>
      <c r="AV199" s="3">
        <f>E199/E$182</f>
        <v>1.5671732852181168</v>
      </c>
      <c r="AW199" s="3">
        <f>F199/F$182</f>
        <v>2.6404175355146378</v>
      </c>
      <c r="AX199" s="3">
        <f>G199/G$182</f>
        <v>1.7907577471788023</v>
      </c>
      <c r="AY199" s="3">
        <f>H199/H$182</f>
        <v>1.3638006367236373</v>
      </c>
      <c r="AZ199" s="3">
        <f>I199/I$182</f>
        <v>1.1831440828098634</v>
      </c>
      <c r="BA199" s="3">
        <f>J199/J$182</f>
        <v>1.241790939466157</v>
      </c>
      <c r="BB199" s="3">
        <f>K199/K$182</f>
        <v>1.0056649581872135</v>
      </c>
      <c r="BC199" s="3">
        <f>L199/L$182</f>
        <v>1.0301457875021094</v>
      </c>
      <c r="BD199" s="3">
        <f>M199/M$182</f>
        <v>1.0673624898312335</v>
      </c>
      <c r="BE199" s="3">
        <f>N199/N$182</f>
        <v>1.1558161174732475</v>
      </c>
      <c r="BF199" s="3">
        <f>O199/O$182</f>
        <v>1.0832342569100564</v>
      </c>
      <c r="BG199" s="3">
        <f>P199/P$182</f>
        <v>1.0577925437152611</v>
      </c>
      <c r="BH199" s="3">
        <f>Q199/Q$182</f>
        <v>0.92011219777434439</v>
      </c>
      <c r="BI199" s="3">
        <f>R199/R$182</f>
        <v>0.93511895123523225</v>
      </c>
      <c r="BJ199" s="3">
        <f>S199/S$182</f>
        <v>1.2466752128794769</v>
      </c>
      <c r="BK199" s="3">
        <f>T199/T$182</f>
        <v>1.1962344557736808</v>
      </c>
      <c r="BL199" s="3">
        <f>U199/U$182</f>
        <v>1.1738021441149775</v>
      </c>
      <c r="BM199" s="3">
        <f>V199/V$182</f>
        <v>5.3975132504416816</v>
      </c>
      <c r="BN199" s="3">
        <f>W199/W$182</f>
        <v>1.5545032971708146</v>
      </c>
      <c r="BO199" s="3">
        <f>X199/X$182</f>
        <v>3.5220267835993151</v>
      </c>
      <c r="BP199" s="3">
        <f>Y199/Y$182</f>
        <v>3.9486893627939077</v>
      </c>
      <c r="BQ199" s="3">
        <f>Z199/Z$182</f>
        <v>6.2029182882395189</v>
      </c>
      <c r="BR199" s="3">
        <f>AA199/AA$182</f>
        <v>3.6957897831627036</v>
      </c>
      <c r="BS199" s="3">
        <f>AB199/AB$182</f>
        <v>2.2615974054201491</v>
      </c>
      <c r="BT199" s="3">
        <f>AC199/AC$182</f>
        <v>2.7565602173453287</v>
      </c>
      <c r="BU199" s="3">
        <f>AD199/AD$182</f>
        <v>5.5448807479488647</v>
      </c>
      <c r="BV199" s="3">
        <f>AE199/AE$182</f>
        <v>4.017947682193002</v>
      </c>
      <c r="BW199" s="3">
        <f>AF199/AF$182</f>
        <v>5.0234724905092403</v>
      </c>
      <c r="BX199" s="3">
        <f>AG199/AG$182</f>
        <v>4.1798004406785738</v>
      </c>
      <c r="BY199" s="3">
        <f>AH199/AH$182</f>
        <v>1.8252581833998507</v>
      </c>
      <c r="BZ199" s="3">
        <f>AI199/AI$182</f>
        <v>2.3031820341317335</v>
      </c>
      <c r="CA199" s="3">
        <f>AJ199/AJ$182</f>
        <v>1.4207417963028934</v>
      </c>
      <c r="CB199" s="3">
        <f>AK199/AK$182</f>
        <v>1.0396652951782164</v>
      </c>
      <c r="CC199" s="3">
        <f>AL199/AL$182</f>
        <v>0.95876856668427235</v>
      </c>
      <c r="CD199" s="3">
        <f>AM199/AM$182</f>
        <v>2.3283231205336681</v>
      </c>
      <c r="CE199" s="3">
        <f>AN199/AN$182</f>
        <v>1.2717542209682475</v>
      </c>
      <c r="CF199" s="3">
        <f>AO199/AO$182</f>
        <v>1.8558169539811986</v>
      </c>
      <c r="CG199" s="3">
        <f>AP199/AP$182</f>
        <v>1.327021086340791</v>
      </c>
      <c r="CH199" s="3">
        <f>AQ199/AQ$182</f>
        <v>1.1161475967440515</v>
      </c>
      <c r="CI199" s="3">
        <f>AR199/AR$182</f>
        <v>3.0379808731052207</v>
      </c>
      <c r="CJ199" s="3">
        <f>AVERAGE(AU199:CI199)</f>
        <v>2.2469579132527491</v>
      </c>
      <c r="CK199" s="3">
        <f>STDEV(AU199:CI199)/SQRT(41)</f>
        <v>0.23130775600362569</v>
      </c>
    </row>
    <row r="200" spans="3:89" x14ac:dyDescent="0.3">
      <c r="C200" s="3">
        <v>151.5</v>
      </c>
      <c r="D200" s="3">
        <v>1721.893</v>
      </c>
      <c r="E200" s="3">
        <v>1462.221</v>
      </c>
      <c r="F200" s="3">
        <v>874.36800000000005</v>
      </c>
      <c r="G200" s="3">
        <v>2875.6379999999999</v>
      </c>
      <c r="H200" s="3">
        <v>1326.1469999999999</v>
      </c>
      <c r="I200" s="3">
        <v>1373.461</v>
      </c>
      <c r="J200" s="3">
        <v>1323.5139999999999</v>
      </c>
      <c r="K200" s="3">
        <v>1268.2339999999999</v>
      </c>
      <c r="L200" s="3">
        <v>1002.658</v>
      </c>
      <c r="M200" s="3">
        <v>1455.492</v>
      </c>
      <c r="N200" s="3">
        <v>1174.55</v>
      </c>
      <c r="O200" s="3">
        <v>652.25</v>
      </c>
      <c r="P200" s="3">
        <v>1361.423</v>
      </c>
      <c r="Q200" s="3">
        <v>851.26499999999999</v>
      </c>
      <c r="R200" s="3">
        <v>865.22299999999996</v>
      </c>
      <c r="S200" s="3">
        <v>4022.7139999999999</v>
      </c>
      <c r="T200" s="3">
        <v>2171.4079999999999</v>
      </c>
      <c r="U200" s="3">
        <v>1437.3040000000001</v>
      </c>
      <c r="V200" s="3">
        <v>1723.3869999999999</v>
      </c>
      <c r="W200" s="3">
        <v>2013.873</v>
      </c>
      <c r="X200" s="3">
        <v>601.86300000000006</v>
      </c>
      <c r="Y200" s="3">
        <v>2363.9940000000001</v>
      </c>
      <c r="Z200" s="3">
        <v>3968.3429999999998</v>
      </c>
      <c r="AA200" s="3">
        <v>2968.6489999999999</v>
      </c>
      <c r="AB200" s="3">
        <v>1051.6569999999999</v>
      </c>
      <c r="AC200" s="3">
        <v>321.45499999999998</v>
      </c>
      <c r="AD200" s="3">
        <v>718.13199999999995</v>
      </c>
      <c r="AE200" s="3">
        <v>553.38300000000004</v>
      </c>
      <c r="AF200" s="3">
        <v>812.745</v>
      </c>
      <c r="AG200" s="3">
        <v>394.786</v>
      </c>
      <c r="AH200" s="3">
        <v>300.55700000000002</v>
      </c>
      <c r="AI200" s="3">
        <v>385.18400000000003</v>
      </c>
      <c r="AJ200" s="3">
        <v>910.971</v>
      </c>
      <c r="AK200" s="3">
        <v>231.40600000000001</v>
      </c>
      <c r="AL200" s="3">
        <v>259.68700000000001</v>
      </c>
      <c r="AM200" s="3">
        <v>867.495</v>
      </c>
      <c r="AN200" s="3">
        <v>227.61600000000001</v>
      </c>
      <c r="AO200" s="3">
        <v>503.98500000000001</v>
      </c>
      <c r="AP200" s="3">
        <v>301.88</v>
      </c>
      <c r="AQ200" s="3">
        <v>296.82600000000002</v>
      </c>
      <c r="AR200" s="3">
        <v>547.27499999999998</v>
      </c>
      <c r="AS200" s="14"/>
      <c r="AT200" s="3">
        <v>151.5</v>
      </c>
      <c r="AU200" s="3">
        <f>D200/D$182</f>
        <v>3.7276462629214699</v>
      </c>
      <c r="AV200" s="3">
        <f>E200/E$182</f>
        <v>1.5845738714868578</v>
      </c>
      <c r="AW200" s="3">
        <f>F200/F$182</f>
        <v>2.6694917582836961</v>
      </c>
      <c r="AX200" s="3">
        <f>G200/G$182</f>
        <v>1.8135114783997215</v>
      </c>
      <c r="AY200" s="3">
        <f>H200/H$182</f>
        <v>1.3989217049340807</v>
      </c>
      <c r="AZ200" s="3">
        <f>I200/I$182</f>
        <v>1.2051381495185891</v>
      </c>
      <c r="BA200" s="3">
        <f>J200/J$182</f>
        <v>1.2287377696161939</v>
      </c>
      <c r="BB200" s="3">
        <f>K200/K$182</f>
        <v>1.0243074681497539</v>
      </c>
      <c r="BC200" s="3">
        <f>L200/L$182</f>
        <v>1.0132044450687203</v>
      </c>
      <c r="BD200" s="3">
        <f>M200/M$182</f>
        <v>1.0754265709774353</v>
      </c>
      <c r="BE200" s="3">
        <f>N200/N$182</f>
        <v>1.1983932317386725</v>
      </c>
      <c r="BF200" s="3">
        <f>O200/O$182</f>
        <v>1.0937534061887411</v>
      </c>
      <c r="BG200" s="3">
        <f>P200/P$182</f>
        <v>1.0851978296410076</v>
      </c>
      <c r="BH200" s="3">
        <f>Q200/Q$182</f>
        <v>0.89529469795050798</v>
      </c>
      <c r="BI200" s="3">
        <f>R200/R$182</f>
        <v>0.91569326572707932</v>
      </c>
      <c r="BJ200" s="3">
        <f>S200/S$182</f>
        <v>1.252573594319768</v>
      </c>
      <c r="BK200" s="3">
        <f>T200/T$182</f>
        <v>1.2058360160133366</v>
      </c>
      <c r="BL200" s="3">
        <f>U200/U$182</f>
        <v>1.2023975940403142</v>
      </c>
      <c r="BM200" s="3">
        <f>V200/V$182</f>
        <v>5.2225589337826417</v>
      </c>
      <c r="BN200" s="3">
        <f>W200/W$182</f>
        <v>1.5577907988629112</v>
      </c>
      <c r="BO200" s="3">
        <f>X200/X$182</f>
        <v>3.3155198342964489</v>
      </c>
      <c r="BP200" s="3">
        <f>Y200/Y$182</f>
        <v>3.610275566741397</v>
      </c>
      <c r="BQ200" s="3">
        <f>Z200/Z$182</f>
        <v>6.1553995467610161</v>
      </c>
      <c r="BR200" s="3">
        <f>AA200/AA$182</f>
        <v>3.5335885340598931</v>
      </c>
      <c r="BS200" s="3">
        <f>AB200/AB$182</f>
        <v>2.2409724560289459</v>
      </c>
      <c r="BT200" s="3">
        <f>AC200/AC$182</f>
        <v>2.6147733003627844</v>
      </c>
      <c r="BU200" s="3">
        <f>AD200/AD$182</f>
        <v>5.4808776950963551</v>
      </c>
      <c r="BV200" s="3">
        <f>AE200/AE$182</f>
        <v>3.8540714842879433</v>
      </c>
      <c r="BW200" s="3">
        <f>AF200/AF$182</f>
        <v>4.9525309706471994</v>
      </c>
      <c r="BX200" s="3">
        <f>AG200/AG$182</f>
        <v>3.5360514483277501</v>
      </c>
      <c r="BY200" s="3">
        <f>AH200/AH$182</f>
        <v>1.7666210155703548</v>
      </c>
      <c r="BZ200" s="3">
        <f>AI200/AI$182</f>
        <v>2.0561460073772375</v>
      </c>
      <c r="CA200" s="3">
        <f>AJ200/AJ$182</f>
        <v>1.4423797648735304</v>
      </c>
      <c r="CB200" s="3">
        <f>AK200/AK$182</f>
        <v>1.069788729138736</v>
      </c>
      <c r="CC200" s="3">
        <f>AL200/AL$182</f>
        <v>0.98675396032267748</v>
      </c>
      <c r="CD200" s="3">
        <f>AM200/AM$182</f>
        <v>2.454169707874323</v>
      </c>
      <c r="CE200" s="3">
        <f>AN200/AN$182</f>
        <v>1.2742173854628511</v>
      </c>
      <c r="CF200" s="3">
        <f>AO200/AO$182</f>
        <v>1.8793278965443949</v>
      </c>
      <c r="CG200" s="3">
        <f>AP200/AP$182</f>
        <v>1.3297565402014808</v>
      </c>
      <c r="CH200" s="3">
        <f>AQ200/AQ$182</f>
        <v>1.1604829187811307</v>
      </c>
      <c r="CI200" s="3">
        <f>AR200/AR$182</f>
        <v>3.1116740012963531</v>
      </c>
      <c r="CJ200" s="3">
        <f>AVERAGE(AU200:CI200)</f>
        <v>2.1998982344310805</v>
      </c>
      <c r="CK200" s="3">
        <f>STDEV(AU200:CI200)/SQRT(41)</f>
        <v>0.22069879784465798</v>
      </c>
    </row>
    <row r="201" spans="3:89" x14ac:dyDescent="0.3">
      <c r="C201" s="3">
        <v>156.54</v>
      </c>
      <c r="D201" s="3">
        <v>1640.4069999999999</v>
      </c>
      <c r="E201" s="3">
        <v>1488.261</v>
      </c>
      <c r="F201" s="3">
        <v>892.65499999999997</v>
      </c>
      <c r="G201" s="3">
        <v>2920.913</v>
      </c>
      <c r="H201" s="3">
        <v>1364.9960000000001</v>
      </c>
      <c r="I201" s="3">
        <v>1429.6579999999999</v>
      </c>
      <c r="J201" s="3">
        <v>1355.8309999999999</v>
      </c>
      <c r="K201" s="3">
        <v>1325.69</v>
      </c>
      <c r="L201" s="3">
        <v>1020.466</v>
      </c>
      <c r="M201" s="3">
        <v>1458.05</v>
      </c>
      <c r="N201" s="3">
        <v>1181.7070000000001</v>
      </c>
      <c r="O201" s="3">
        <v>684.43200000000002</v>
      </c>
      <c r="P201" s="3">
        <v>1397.6089999999999</v>
      </c>
      <c r="Q201" s="3">
        <v>846.25</v>
      </c>
      <c r="R201" s="3">
        <v>895.32</v>
      </c>
      <c r="S201" s="3">
        <v>4015.2020000000002</v>
      </c>
      <c r="T201" s="3">
        <v>2184.107</v>
      </c>
      <c r="U201" s="3">
        <v>1422.104</v>
      </c>
      <c r="V201" s="3">
        <v>1671.854</v>
      </c>
      <c r="W201" s="3">
        <v>1977.3889999999999</v>
      </c>
      <c r="X201" s="3">
        <v>570.95600000000002</v>
      </c>
      <c r="Y201" s="3">
        <v>2224.0279999999998</v>
      </c>
      <c r="Z201" s="3">
        <v>3902.5549999999998</v>
      </c>
      <c r="AA201" s="3">
        <v>2877.3679999999999</v>
      </c>
      <c r="AB201" s="3">
        <v>1037.088</v>
      </c>
      <c r="AC201" s="3">
        <v>317.44099999999997</v>
      </c>
      <c r="AD201" s="3">
        <v>714.32500000000005</v>
      </c>
      <c r="AE201" s="3">
        <v>521.14099999999996</v>
      </c>
      <c r="AF201" s="3">
        <v>800.15200000000004</v>
      </c>
      <c r="AG201" s="3">
        <v>334.86799999999999</v>
      </c>
      <c r="AH201" s="3">
        <v>303.13799999999998</v>
      </c>
      <c r="AI201" s="3">
        <v>361.49700000000001</v>
      </c>
      <c r="AJ201" s="3">
        <v>916.745</v>
      </c>
      <c r="AK201" s="3">
        <v>235.94499999999999</v>
      </c>
      <c r="AL201" s="3">
        <v>264.70999999999998</v>
      </c>
      <c r="AM201" s="3">
        <v>917.702</v>
      </c>
      <c r="AN201" s="3">
        <v>225.47200000000001</v>
      </c>
      <c r="AO201" s="3">
        <v>507.78199999999998</v>
      </c>
      <c r="AP201" s="3">
        <v>302.59300000000002</v>
      </c>
      <c r="AQ201" s="3">
        <v>299.34699999999998</v>
      </c>
      <c r="AR201" s="3">
        <v>573.18799999999999</v>
      </c>
      <c r="AS201" s="14"/>
      <c r="AT201" s="3">
        <v>156.54</v>
      </c>
      <c r="AU201" s="3">
        <f>D201/D$182</f>
        <v>3.5512410023272172</v>
      </c>
      <c r="AV201" s="3">
        <f>E201/E$182</f>
        <v>1.612792795721647</v>
      </c>
      <c r="AW201" s="3">
        <f>F201/F$182</f>
        <v>2.7253229366705236</v>
      </c>
      <c r="AX201" s="3">
        <f>G201/G$182</f>
        <v>1.8420640055900519</v>
      </c>
      <c r="AY201" s="3">
        <f>H201/H$182</f>
        <v>1.4399026137737376</v>
      </c>
      <c r="AZ201" s="3">
        <f>I201/I$182</f>
        <v>1.2544479942018354</v>
      </c>
      <c r="BA201" s="3">
        <f>J201/J$182</f>
        <v>1.2587405640714748</v>
      </c>
      <c r="BB201" s="3">
        <f>K201/K$182</f>
        <v>1.070712634617466</v>
      </c>
      <c r="BC201" s="3">
        <f>L201/L$182</f>
        <v>1.031199758283978</v>
      </c>
      <c r="BD201" s="3">
        <f>M201/M$182</f>
        <v>1.0773166130859184</v>
      </c>
      <c r="BE201" s="3">
        <f>N201/N$182</f>
        <v>1.2056955180266584</v>
      </c>
      <c r="BF201" s="3">
        <f>O201/O$182</f>
        <v>1.1477191740966997</v>
      </c>
      <c r="BG201" s="3">
        <f>P201/P$182</f>
        <v>1.1140418910850918</v>
      </c>
      <c r="BH201" s="3">
        <f>Q201/Q$182</f>
        <v>0.89002030876474114</v>
      </c>
      <c r="BI201" s="3">
        <f>R201/R$182</f>
        <v>0.94754588663358319</v>
      </c>
      <c r="BJ201" s="3">
        <f>S201/S$182</f>
        <v>1.2502345434102253</v>
      </c>
      <c r="BK201" s="3">
        <f>T201/T$182</f>
        <v>1.2128880815705021</v>
      </c>
      <c r="BL201" s="3">
        <f>U201/U$182</f>
        <v>1.1896818126680972</v>
      </c>
      <c r="BM201" s="3">
        <f>V201/V$182</f>
        <v>5.0663931221949827</v>
      </c>
      <c r="BN201" s="3">
        <f>W201/W$182</f>
        <v>1.5295693372783352</v>
      </c>
      <c r="BO201" s="3">
        <f>X201/X$182</f>
        <v>3.1452605368839142</v>
      </c>
      <c r="BP201" s="3">
        <f>Y201/Y$182</f>
        <v>3.3965204430082037</v>
      </c>
      <c r="BQ201" s="3">
        <f>Z201/Z$182</f>
        <v>6.0533540770568317</v>
      </c>
      <c r="BR201" s="3">
        <f>AA201/AA$182</f>
        <v>3.424936586666476</v>
      </c>
      <c r="BS201" s="3">
        <f>AB201/AB$182</f>
        <v>2.2099274216575817</v>
      </c>
      <c r="BT201" s="3">
        <f>AC201/AC$182</f>
        <v>2.5821226959931018</v>
      </c>
      <c r="BU201" s="3">
        <f>AD201/AD$182</f>
        <v>5.4518221713413473</v>
      </c>
      <c r="BV201" s="3">
        <f>AE201/AE$182</f>
        <v>3.6295200022286602</v>
      </c>
      <c r="BW201" s="3">
        <f>AF201/AF$182</f>
        <v>4.8757944511812417</v>
      </c>
      <c r="BX201" s="3">
        <f>AG201/AG$182</f>
        <v>2.9993730182899521</v>
      </c>
      <c r="BY201" s="3">
        <f>AH201/AH$182</f>
        <v>1.7817916781774044</v>
      </c>
      <c r="BZ201" s="3">
        <f>AI201/AI$182</f>
        <v>1.9297027218909644</v>
      </c>
      <c r="CA201" s="3">
        <f>AJ201/AJ$182</f>
        <v>1.4515219886790958</v>
      </c>
      <c r="CB201" s="3">
        <f>AK201/AK$182</f>
        <v>1.0907725024270722</v>
      </c>
      <c r="CC201" s="3">
        <f>AL201/AL$182</f>
        <v>1.0058402647688023</v>
      </c>
      <c r="CD201" s="3">
        <f>AM201/AM$182</f>
        <v>2.5962068360690056</v>
      </c>
      <c r="CE201" s="3">
        <f>AN201/AN$182</f>
        <v>1.2622150566527834</v>
      </c>
      <c r="CF201" s="3">
        <f>AO201/AO$182</f>
        <v>1.8934866671887176</v>
      </c>
      <c r="CG201" s="3">
        <f>AP201/AP$182</f>
        <v>1.332897246485977</v>
      </c>
      <c r="CH201" s="3">
        <f>AQ201/AQ$182</f>
        <v>1.1703391222075392</v>
      </c>
      <c r="CI201" s="3">
        <f>AR201/AR$182</f>
        <v>3.2590090858435965</v>
      </c>
      <c r="CJ201" s="3">
        <f>AVERAGE(AU201:CI201)</f>
        <v>2.1697547602139271</v>
      </c>
      <c r="CK201" s="3">
        <f>STDEV(AU201:CI201)/SQRT(41)</f>
        <v>0.21196669650452687</v>
      </c>
    </row>
    <row r="202" spans="3:89" x14ac:dyDescent="0.3">
      <c r="C202" s="3">
        <v>161.59</v>
      </c>
      <c r="D202" s="3">
        <v>1580.127</v>
      </c>
      <c r="E202" s="3">
        <v>1502.0150000000001</v>
      </c>
      <c r="F202" s="3">
        <v>895.02700000000004</v>
      </c>
      <c r="G202" s="3">
        <v>2960.5430000000001</v>
      </c>
      <c r="H202" s="3">
        <v>1445.9870000000001</v>
      </c>
      <c r="I202" s="3">
        <v>1425.7429999999999</v>
      </c>
      <c r="J202" s="3">
        <v>1345.048</v>
      </c>
      <c r="K202" s="3">
        <v>1377.076</v>
      </c>
      <c r="L202" s="3">
        <v>1023.264</v>
      </c>
      <c r="M202" s="3">
        <v>1442.92</v>
      </c>
      <c r="N202" s="3">
        <v>1226.414</v>
      </c>
      <c r="O202" s="3">
        <v>679.84799999999996</v>
      </c>
      <c r="P202" s="3">
        <v>1437.623</v>
      </c>
      <c r="Q202" s="3">
        <v>863.02</v>
      </c>
      <c r="R202" s="3">
        <v>883.66499999999996</v>
      </c>
      <c r="S202" s="3">
        <v>4017.7440000000001</v>
      </c>
      <c r="T202" s="3">
        <v>2200.4050000000002</v>
      </c>
      <c r="U202" s="3">
        <v>1430.9349999999999</v>
      </c>
      <c r="V202" s="3">
        <v>1629.752</v>
      </c>
      <c r="W202" s="3">
        <v>1989.3810000000001</v>
      </c>
      <c r="X202" s="3">
        <v>548.34799999999996</v>
      </c>
      <c r="Y202" s="3">
        <v>2081.8020000000001</v>
      </c>
      <c r="Z202" s="3">
        <v>3854.748</v>
      </c>
      <c r="AA202" s="3">
        <v>2796.4209999999998</v>
      </c>
      <c r="AB202" s="3">
        <v>1024.431</v>
      </c>
      <c r="AC202" s="3">
        <v>306.88200000000001</v>
      </c>
      <c r="AD202" s="3">
        <v>702.23</v>
      </c>
      <c r="AE202" s="3">
        <v>494.95299999999997</v>
      </c>
      <c r="AF202" s="3">
        <v>798.41600000000005</v>
      </c>
      <c r="AG202" s="3">
        <v>286.20600000000002</v>
      </c>
      <c r="AH202" s="3">
        <v>298.35300000000001</v>
      </c>
      <c r="AI202" s="3">
        <v>330.31</v>
      </c>
      <c r="AJ202" s="3">
        <v>923.47199999999998</v>
      </c>
      <c r="AK202" s="3">
        <v>237.75800000000001</v>
      </c>
      <c r="AL202" s="3">
        <v>273.62599999999998</v>
      </c>
      <c r="AM202" s="3">
        <v>960.91399999999999</v>
      </c>
      <c r="AN202" s="3">
        <v>233.12799999999999</v>
      </c>
      <c r="AO202" s="3">
        <v>480.84800000000001</v>
      </c>
      <c r="AP202" s="3">
        <v>305.38900000000001</v>
      </c>
      <c r="AQ202" s="3">
        <v>305.29899999999998</v>
      </c>
      <c r="AR202" s="3">
        <v>617.04899999999998</v>
      </c>
      <c r="AS202" s="14"/>
      <c r="AT202" s="3">
        <v>161.59</v>
      </c>
      <c r="AU202" s="3">
        <f>D202/D$182</f>
        <v>3.4207436272122096</v>
      </c>
      <c r="AV202" s="3">
        <f>E202/E$182</f>
        <v>1.6276976760567197</v>
      </c>
      <c r="AW202" s="3">
        <f>F202/F$182</f>
        <v>2.7325647781499112</v>
      </c>
      <c r="AX202" s="3">
        <f>G202/G$182</f>
        <v>1.8670565324272204</v>
      </c>
      <c r="AY202" s="3">
        <f>H202/H$182</f>
        <v>1.5253381407585409</v>
      </c>
      <c r="AZ202" s="3">
        <f>I202/I$182</f>
        <v>1.2510127922883005</v>
      </c>
      <c r="BA202" s="3">
        <f>J202/J$182</f>
        <v>1.2487297297548212</v>
      </c>
      <c r="BB202" s="3">
        <f>K202/K$182</f>
        <v>1.1122152781030872</v>
      </c>
      <c r="BC202" s="3">
        <f>L202/L$182</f>
        <v>1.0340271890104094</v>
      </c>
      <c r="BD202" s="3">
        <f>M202/M$182</f>
        <v>1.0661374351729596</v>
      </c>
      <c r="BE202" s="3">
        <f>N202/N$182</f>
        <v>1.2513100650543207</v>
      </c>
      <c r="BF202" s="3">
        <f>O202/O$182</f>
        <v>1.1400322969576131</v>
      </c>
      <c r="BG202" s="3">
        <f>P202/P$182</f>
        <v>1.1459372725758228</v>
      </c>
      <c r="BH202" s="3">
        <f>Q202/Q$182</f>
        <v>0.90765769792631834</v>
      </c>
      <c r="BI202" s="3">
        <f>R202/R$182</f>
        <v>0.93521102612704421</v>
      </c>
      <c r="BJ202" s="3">
        <f>S202/S$182</f>
        <v>1.2510260593063991</v>
      </c>
      <c r="BK202" s="3">
        <f>T202/T$182</f>
        <v>1.2219387599271192</v>
      </c>
      <c r="BL202" s="3">
        <f>U202/U$182</f>
        <v>1.1970695143324424</v>
      </c>
      <c r="BM202" s="3">
        <f>V202/V$182</f>
        <v>4.9388070511441295</v>
      </c>
      <c r="BN202" s="3">
        <f>W202/W$182</f>
        <v>1.5388455067587166</v>
      </c>
      <c r="BO202" s="3">
        <f>X202/X$182</f>
        <v>3.0207184526990174</v>
      </c>
      <c r="BP202" s="3">
        <f>Y202/Y$182</f>
        <v>3.1793138626381348</v>
      </c>
      <c r="BQ202" s="3">
        <f>Z202/Z$182</f>
        <v>5.9791994018858592</v>
      </c>
      <c r="BR202" s="3">
        <f>AA202/AA$182</f>
        <v>3.3285852190691121</v>
      </c>
      <c r="BS202" s="3">
        <f>AB202/AB$182</f>
        <v>2.1829566618224283</v>
      </c>
      <c r="BT202" s="3">
        <f>AC202/AC$182</f>
        <v>2.4962338739852608</v>
      </c>
      <c r="BU202" s="3">
        <f>AD202/AD$182</f>
        <v>5.3595115435985496</v>
      </c>
      <c r="BV202" s="3">
        <f>AE202/AE$182</f>
        <v>3.4471319924225536</v>
      </c>
      <c r="BW202" s="3">
        <f>AF202/AF$182</f>
        <v>4.8652159871303482</v>
      </c>
      <c r="BX202" s="3">
        <f>AG202/AG$182</f>
        <v>2.5635132472278452</v>
      </c>
      <c r="BY202" s="3">
        <f>AH202/AH$182</f>
        <v>1.7536662924452335</v>
      </c>
      <c r="BZ202" s="3">
        <f>AI202/AI$182</f>
        <v>1.7632237779782527</v>
      </c>
      <c r="CA202" s="3">
        <f>AJ202/AJ$182</f>
        <v>1.4621731385821159</v>
      </c>
      <c r="CB202" s="3">
        <f>AK202/AK$182</f>
        <v>1.0991539919559892</v>
      </c>
      <c r="CC202" s="3">
        <f>AL202/AL$182</f>
        <v>1.0397191201225049</v>
      </c>
      <c r="CD202" s="3">
        <f>AM202/AM$182</f>
        <v>2.7184548967686815</v>
      </c>
      <c r="CE202" s="3">
        <f>AN202/AN$182</f>
        <v>1.305074118858883</v>
      </c>
      <c r="CF202" s="3">
        <f>AO202/AO$182</f>
        <v>1.7930515003374687</v>
      </c>
      <c r="CG202" s="3">
        <f>AP202/AP$182</f>
        <v>1.3452133962355575</v>
      </c>
      <c r="CH202" s="3">
        <f>AQ202/AQ$182</f>
        <v>1.1936093018164189</v>
      </c>
      <c r="CI202" s="3">
        <f>AR202/AR$182</f>
        <v>3.5083921809436087</v>
      </c>
      <c r="CJ202" s="3">
        <f>AVERAGE(AU202:CI202)</f>
        <v>2.1418895216479976</v>
      </c>
      <c r="CK202" s="3">
        <f>STDEV(AU202:CI202)/SQRT(41)</f>
        <v>0.20600992953701733</v>
      </c>
    </row>
    <row r="203" spans="3:89" x14ac:dyDescent="0.3">
      <c r="C203" s="3">
        <v>166.68</v>
      </c>
      <c r="D203" s="3">
        <v>1573.4949999999999</v>
      </c>
      <c r="E203" s="3">
        <v>1523.4359999999999</v>
      </c>
      <c r="F203" s="3">
        <v>899.32299999999998</v>
      </c>
      <c r="G203" s="3">
        <v>2970.9279999999999</v>
      </c>
      <c r="H203" s="3">
        <v>1448.502</v>
      </c>
      <c r="I203" s="3">
        <v>1535.73</v>
      </c>
      <c r="J203" s="3">
        <v>1364.2650000000001</v>
      </c>
      <c r="K203" s="3">
        <v>1412.662</v>
      </c>
      <c r="L203" s="3">
        <v>1042.8810000000001</v>
      </c>
      <c r="M203" s="3">
        <v>1451.4949999999999</v>
      </c>
      <c r="N203" s="3">
        <v>1261.347</v>
      </c>
      <c r="O203" s="3">
        <v>717</v>
      </c>
      <c r="P203" s="3">
        <v>1477.134</v>
      </c>
      <c r="Q203" s="3">
        <v>853.26499999999999</v>
      </c>
      <c r="R203" s="3">
        <v>872.26700000000005</v>
      </c>
      <c r="S203" s="3">
        <v>4033.471</v>
      </c>
      <c r="T203" s="3">
        <v>2207.114</v>
      </c>
      <c r="U203" s="3">
        <v>1453.9480000000001</v>
      </c>
      <c r="V203" s="3">
        <v>1471.2339999999999</v>
      </c>
      <c r="W203" s="3">
        <v>1931.1110000000001</v>
      </c>
      <c r="X203" s="3">
        <v>513.89</v>
      </c>
      <c r="Y203" s="3">
        <v>1954.8889999999999</v>
      </c>
      <c r="Z203" s="3">
        <v>3824.8209999999999</v>
      </c>
      <c r="AA203" s="3">
        <v>2792.3629999999998</v>
      </c>
      <c r="AB203" s="3">
        <v>1020.299</v>
      </c>
      <c r="AC203" s="3">
        <v>298.50700000000001</v>
      </c>
      <c r="AD203" s="3">
        <v>685.52700000000004</v>
      </c>
      <c r="AE203" s="3">
        <v>467.63099999999997</v>
      </c>
      <c r="AF203" s="3">
        <v>789.43200000000002</v>
      </c>
      <c r="AG203" s="3">
        <v>258.49</v>
      </c>
      <c r="AH203" s="3">
        <v>293.779</v>
      </c>
      <c r="AI203" s="3">
        <v>310.11700000000002</v>
      </c>
      <c r="AJ203" s="3">
        <v>920.32600000000002</v>
      </c>
      <c r="AK203" s="3">
        <v>242.59399999999999</v>
      </c>
      <c r="AL203" s="3">
        <v>273.77999999999997</v>
      </c>
      <c r="AM203" s="3">
        <v>1027.075</v>
      </c>
      <c r="AN203" s="3">
        <v>231.52</v>
      </c>
      <c r="AO203" s="3">
        <v>494.08600000000001</v>
      </c>
      <c r="AP203" s="3">
        <v>312.50900000000001</v>
      </c>
      <c r="AQ203" s="3">
        <v>309.56900000000002</v>
      </c>
      <c r="AR203" s="3">
        <v>629.38699999999994</v>
      </c>
      <c r="AS203" s="14"/>
      <c r="AT203" s="3">
        <v>166.68</v>
      </c>
      <c r="AU203" s="3">
        <f>D203/D$182</f>
        <v>3.4063863181252363</v>
      </c>
      <c r="AV203" s="3">
        <f>E203/E$182</f>
        <v>1.6509111006355759</v>
      </c>
      <c r="AW203" s="3">
        <f>F203/F$182</f>
        <v>2.7456806934093745</v>
      </c>
      <c r="AX203" s="3">
        <f>G203/G$182</f>
        <v>1.873605797913064</v>
      </c>
      <c r="AY203" s="3">
        <f>H203/H$182</f>
        <v>1.5279911559129009</v>
      </c>
      <c r="AZ203" s="3">
        <f>I203/I$182</f>
        <v>1.3475204686264719</v>
      </c>
      <c r="BA203" s="3">
        <f>J203/J$182</f>
        <v>1.2665706092005351</v>
      </c>
      <c r="BB203" s="3">
        <f>K203/K$182</f>
        <v>1.1409568238758523</v>
      </c>
      <c r="BC203" s="3">
        <f>L203/L$182</f>
        <v>1.0538505301685241</v>
      </c>
      <c r="BD203" s="3">
        <f>M203/M$182</f>
        <v>1.0724732878235623</v>
      </c>
      <c r="BE203" s="3">
        <f>N203/N$182</f>
        <v>1.2869522009909151</v>
      </c>
      <c r="BF203" s="3">
        <f>O203/O$182</f>
        <v>1.2023322226712569</v>
      </c>
      <c r="BG203" s="3">
        <f>P203/P$182</f>
        <v>1.1774317099747398</v>
      </c>
      <c r="BH203" s="3">
        <f>Q203/Q$182</f>
        <v>0.89739814328879985</v>
      </c>
      <c r="BI203" s="3">
        <f>R203/R$182</f>
        <v>0.92314815696758223</v>
      </c>
      <c r="BJ203" s="3">
        <f>S203/S$182</f>
        <v>1.2559230579291862</v>
      </c>
      <c r="BK203" s="3">
        <f>T203/T$182</f>
        <v>1.2256644318558556</v>
      </c>
      <c r="BL203" s="3">
        <f>U203/U$182</f>
        <v>1.2163213746428916</v>
      </c>
      <c r="BM203" s="3">
        <f>V203/V$182</f>
        <v>4.4584334629336126</v>
      </c>
      <c r="BN203" s="3">
        <f>W203/W$182</f>
        <v>1.4937719247355494</v>
      </c>
      <c r="BO203" s="3">
        <f>X203/X$182</f>
        <v>2.830897542541412</v>
      </c>
      <c r="BP203" s="3">
        <f>Y203/Y$182</f>
        <v>2.9854931917727043</v>
      </c>
      <c r="BQ203" s="3">
        <f>Z203/Z$182</f>
        <v>5.9327788575337408</v>
      </c>
      <c r="BR203" s="3">
        <f>AA203/AA$182</f>
        <v>3.3237549739740486</v>
      </c>
      <c r="BS203" s="3">
        <f>AB203/AB$182</f>
        <v>2.1741517965590278</v>
      </c>
      <c r="BT203" s="3">
        <f>AC203/AC$182</f>
        <v>2.4281101042802065</v>
      </c>
      <c r="BU203" s="3">
        <f>AD203/AD$182</f>
        <v>5.232032054951345</v>
      </c>
      <c r="BV203" s="3">
        <f>AE203/AE$182</f>
        <v>3.2568461667038107</v>
      </c>
      <c r="BW203" s="3">
        <f>AF203/AF$182</f>
        <v>4.8104712169499173</v>
      </c>
      <c r="BX203" s="3">
        <f>AG203/AG$182</f>
        <v>2.3152643175751932</v>
      </c>
      <c r="BY203" s="3">
        <f>AH203/AH$182</f>
        <v>1.7267811274841152</v>
      </c>
      <c r="BZ203" s="3">
        <f>AI203/AI$182</f>
        <v>1.6554317712309097</v>
      </c>
      <c r="CA203" s="3">
        <f>AJ203/AJ$182</f>
        <v>1.4571919407829632</v>
      </c>
      <c r="CB203" s="3">
        <f>AK203/AK$182</f>
        <v>1.121510794692802</v>
      </c>
      <c r="CC203" s="3">
        <f>AL203/AL$182</f>
        <v>1.0403042865339529</v>
      </c>
      <c r="CD203" s="3">
        <f>AM203/AM$182</f>
        <v>2.9056263756160212</v>
      </c>
      <c r="CE203" s="3">
        <f>AN203/AN$182</f>
        <v>1.2960723722513323</v>
      </c>
      <c r="CF203" s="3">
        <f>AO203/AO$182</f>
        <v>1.8424151573797511</v>
      </c>
      <c r="CG203" s="3">
        <f>AP203/AP$182</f>
        <v>1.376576409904017</v>
      </c>
      <c r="CH203" s="3">
        <f>AQ203/AQ$182</f>
        <v>1.210303466287171</v>
      </c>
      <c r="CI203" s="3">
        <f>AR203/AR$182</f>
        <v>3.5785430809993288</v>
      </c>
      <c r="CJ203" s="3">
        <f>AVERAGE(AU203:CI203)</f>
        <v>2.1152165970167136</v>
      </c>
      <c r="CK203" s="3">
        <f>STDEV(AU203:CI203)/SQRT(41)</f>
        <v>0.19787764889489973</v>
      </c>
    </row>
    <row r="204" spans="3:89" x14ac:dyDescent="0.3">
      <c r="C204" s="3">
        <v>171.73</v>
      </c>
      <c r="D204" s="3">
        <v>1564.8889999999999</v>
      </c>
      <c r="E204" s="3">
        <v>1532.106</v>
      </c>
      <c r="F204" s="3">
        <v>896.65</v>
      </c>
      <c r="G204" s="3">
        <v>3019.913</v>
      </c>
      <c r="H204" s="3">
        <v>1437.8140000000001</v>
      </c>
      <c r="I204" s="3">
        <v>1554.9079999999999</v>
      </c>
      <c r="J204" s="3">
        <v>1351.6590000000001</v>
      </c>
      <c r="K204" s="3">
        <v>1418.7380000000001</v>
      </c>
      <c r="L204" s="3">
        <v>1071.1590000000001</v>
      </c>
      <c r="M204" s="3">
        <v>1451.153</v>
      </c>
      <c r="N204" s="3">
        <v>1304.3019999999999</v>
      </c>
      <c r="O204" s="3">
        <v>715.32600000000002</v>
      </c>
      <c r="P204" s="3">
        <v>1485.2819999999999</v>
      </c>
      <c r="Q204" s="3">
        <v>866.24</v>
      </c>
      <c r="R204" s="3">
        <v>868.09699999999998</v>
      </c>
      <c r="S204" s="3">
        <v>4036.32</v>
      </c>
      <c r="T204" s="3">
        <v>2222.518</v>
      </c>
      <c r="U204" s="3">
        <v>1462.6130000000001</v>
      </c>
      <c r="V204" s="3">
        <v>1395.701</v>
      </c>
      <c r="W204" s="3">
        <v>1925.3520000000001</v>
      </c>
      <c r="X204" s="3">
        <v>499.51</v>
      </c>
      <c r="Y204" s="3">
        <v>1839.278</v>
      </c>
      <c r="Z204" s="3">
        <v>3762.4090000000001</v>
      </c>
      <c r="AA204" s="3">
        <v>2746.1640000000002</v>
      </c>
      <c r="AB204" s="3">
        <v>998.43100000000004</v>
      </c>
      <c r="AC204" s="3">
        <v>274.15199999999999</v>
      </c>
      <c r="AD204" s="3">
        <v>664.95</v>
      </c>
      <c r="AE204" s="3">
        <v>445.79899999999998</v>
      </c>
      <c r="AF204" s="3">
        <v>777.02499999999998</v>
      </c>
      <c r="AG204" s="3">
        <v>255.786</v>
      </c>
      <c r="AH204" s="3">
        <v>288.26600000000002</v>
      </c>
      <c r="AI204" s="3">
        <v>298.87099999999998</v>
      </c>
      <c r="AJ204" s="3">
        <v>920.80399999999997</v>
      </c>
      <c r="AK204" s="3">
        <v>246.32300000000001</v>
      </c>
      <c r="AL204" s="3">
        <v>275.85500000000002</v>
      </c>
      <c r="AM204" s="3">
        <v>1099.4680000000001</v>
      </c>
      <c r="AN204" s="3">
        <v>227.68</v>
      </c>
      <c r="AO204" s="3">
        <v>503.19799999999998</v>
      </c>
      <c r="AP204" s="3">
        <v>306.80599999999998</v>
      </c>
      <c r="AQ204" s="3">
        <v>312.16699999999997</v>
      </c>
      <c r="AR204" s="3">
        <v>650.90599999999995</v>
      </c>
      <c r="AS204" s="14"/>
      <c r="AT204" s="3">
        <v>171.73</v>
      </c>
      <c r="AU204" s="3">
        <f>D204/D$182</f>
        <v>3.3877555880283592</v>
      </c>
      <c r="AV204" s="3">
        <f>E204/E$182</f>
        <v>1.6603065719533803</v>
      </c>
      <c r="AW204" s="3">
        <f>F204/F$182</f>
        <v>2.7375198830070127</v>
      </c>
      <c r="AX204" s="3">
        <f>G204/G$182</f>
        <v>1.9044980241840379</v>
      </c>
      <c r="AY204" s="3">
        <f>H204/H$182</f>
        <v>1.5167166326644712</v>
      </c>
      <c r="AZ204" s="3">
        <f>I204/I$182</f>
        <v>1.364348132048635</v>
      </c>
      <c r="BA204" s="3">
        <f>J204/J$182</f>
        <v>1.2548673190775885</v>
      </c>
      <c r="BB204" s="3">
        <f>K204/K$182</f>
        <v>1.1458641928444164</v>
      </c>
      <c r="BC204" s="3">
        <f>L204/L$182</f>
        <v>1.0824259719419438</v>
      </c>
      <c r="BD204" s="3">
        <f>M204/M$182</f>
        <v>1.072220592592483</v>
      </c>
      <c r="BE204" s="3">
        <f>N204/N$182</f>
        <v>1.3307791826173547</v>
      </c>
      <c r="BF204" s="3">
        <f>O204/O$182</f>
        <v>1.1995251039254387</v>
      </c>
      <c r="BG204" s="3">
        <f>P204/P$182</f>
        <v>1.1839265259987932</v>
      </c>
      <c r="BH204" s="3">
        <f>Q204/Q$182</f>
        <v>0.91104424492096825</v>
      </c>
      <c r="BI204" s="3">
        <f>R204/R$182</f>
        <v>0.91873491215314484</v>
      </c>
      <c r="BJ204" s="3">
        <f>S204/S$182</f>
        <v>1.2568101660283992</v>
      </c>
      <c r="BK204" s="3">
        <f>T204/T$182</f>
        <v>1.2342186501283632</v>
      </c>
      <c r="BL204" s="3">
        <f>U204/U$182</f>
        <v>1.223570206589619</v>
      </c>
      <c r="BM204" s="3">
        <f>V204/V$182</f>
        <v>4.2295379542954468</v>
      </c>
      <c r="BN204" s="3">
        <f>W204/W$182</f>
        <v>1.4893171665603062</v>
      </c>
      <c r="BO204" s="3">
        <f>X204/X$182</f>
        <v>2.7516815495044868</v>
      </c>
      <c r="BP204" s="3">
        <f>Y204/Y$182</f>
        <v>2.8089328584780602</v>
      </c>
      <c r="BQ204" s="3">
        <f>Z204/Z$182</f>
        <v>5.835969988816383</v>
      </c>
      <c r="BR204" s="3">
        <f>AA204/AA$182</f>
        <v>3.2687642166682735</v>
      </c>
      <c r="BS204" s="3">
        <f>AB204/AB$182</f>
        <v>2.1275533469994845</v>
      </c>
      <c r="BT204" s="3">
        <f>AC204/AC$182</f>
        <v>2.2300021148871787</v>
      </c>
      <c r="BU204" s="3">
        <f>AD204/AD$182</f>
        <v>5.0749856897538637</v>
      </c>
      <c r="BV204" s="3">
        <f>AE204/AE$182</f>
        <v>3.1047957989748158</v>
      </c>
      <c r="BW204" s="3">
        <f>AF204/AF$182</f>
        <v>4.7348681043465541</v>
      </c>
      <c r="BX204" s="3">
        <f>AG204/AG$182</f>
        <v>2.2910449098042025</v>
      </c>
      <c r="BY204" s="3">
        <f>AH204/AH$182</f>
        <v>1.6943766862006338</v>
      </c>
      <c r="BZ204" s="3">
        <f>AI204/AI$182</f>
        <v>1.5953996359424125</v>
      </c>
      <c r="CA204" s="3">
        <f>AJ204/AJ$182</f>
        <v>1.4579487788465344</v>
      </c>
      <c r="CB204" s="3">
        <f>AK204/AK$182</f>
        <v>1.1387499422125653</v>
      </c>
      <c r="CC204" s="3">
        <f>AL204/AL$182</f>
        <v>1.0481888339609307</v>
      </c>
      <c r="CD204" s="3">
        <f>AM204/AM$182</f>
        <v>3.1104283717798564</v>
      </c>
      <c r="CE204" s="3">
        <f>AN204/AN$182</f>
        <v>1.2745756639347934</v>
      </c>
      <c r="CF204" s="3">
        <f>AO204/AO$182</f>
        <v>1.8763932237771885</v>
      </c>
      <c r="CG204" s="3">
        <f>AP204/AP$182</f>
        <v>1.3514551645456987</v>
      </c>
      <c r="CH204" s="3">
        <f>AQ204/AQ$182</f>
        <v>1.2204607120237081</v>
      </c>
      <c r="CI204" s="3">
        <f>AR204/AR$182</f>
        <v>3.7008949385369405</v>
      </c>
      <c r="CJ204" s="3">
        <f>AVERAGE(AU204:CI204)</f>
        <v>2.0927184768671885</v>
      </c>
      <c r="CK204" s="3">
        <f>STDEV(AU204:CI204)/SQRT(41)</f>
        <v>0.19238170494169332</v>
      </c>
    </row>
    <row r="205" spans="3:89" x14ac:dyDescent="0.3">
      <c r="C205" s="3">
        <v>176.78</v>
      </c>
      <c r="D205" s="3">
        <v>1506.912</v>
      </c>
      <c r="E205" s="3">
        <v>1535.7819999999999</v>
      </c>
      <c r="F205" s="3">
        <v>890.4</v>
      </c>
      <c r="G205" s="3">
        <v>3054.21</v>
      </c>
      <c r="H205" s="3">
        <v>1459.9780000000001</v>
      </c>
      <c r="I205" s="3">
        <v>1540.954</v>
      </c>
      <c r="J205" s="3">
        <v>1351.3050000000001</v>
      </c>
      <c r="K205" s="3">
        <v>1466.5239999999999</v>
      </c>
      <c r="L205" s="3">
        <v>1107.5060000000001</v>
      </c>
      <c r="M205" s="3">
        <v>1454.11</v>
      </c>
      <c r="N205" s="3">
        <v>1322.7429999999999</v>
      </c>
      <c r="O205" s="3">
        <v>713.93200000000002</v>
      </c>
      <c r="P205" s="3">
        <v>1484.518</v>
      </c>
      <c r="Q205" s="3">
        <v>861.61199999999997</v>
      </c>
      <c r="R205" s="3">
        <v>884.72299999999996</v>
      </c>
      <c r="S205" s="3">
        <v>4046.1109999999999</v>
      </c>
      <c r="T205" s="3">
        <v>2226.1570000000002</v>
      </c>
      <c r="U205" s="3">
        <v>1475.345</v>
      </c>
      <c r="V205" s="3">
        <v>1344.9559999999999</v>
      </c>
      <c r="W205" s="3">
        <v>1910.078</v>
      </c>
      <c r="X205" s="3">
        <v>474.45299999999997</v>
      </c>
      <c r="Y205" s="3">
        <v>1809.0930000000001</v>
      </c>
      <c r="Z205" s="3">
        <v>3647.1860000000001</v>
      </c>
      <c r="AA205" s="3">
        <v>2666</v>
      </c>
      <c r="AB205" s="3">
        <v>981.32399999999996</v>
      </c>
      <c r="AC205" s="3">
        <v>266.673</v>
      </c>
      <c r="AD205" s="3">
        <v>649.79300000000001</v>
      </c>
      <c r="AE205" s="3">
        <v>429.09399999999999</v>
      </c>
      <c r="AF205" s="3">
        <v>759.16</v>
      </c>
      <c r="AG205" s="3">
        <v>259.68700000000001</v>
      </c>
      <c r="AH205" s="3">
        <v>277.31099999999998</v>
      </c>
      <c r="AI205" s="3">
        <v>288.67500000000001</v>
      </c>
      <c r="AJ205" s="3">
        <v>927.23199999999997</v>
      </c>
      <c r="AK205" s="3">
        <v>249.87100000000001</v>
      </c>
      <c r="AL205" s="3">
        <v>274.40199999999999</v>
      </c>
      <c r="AM205" s="3">
        <v>1175.126</v>
      </c>
      <c r="AN205" s="3">
        <v>224.93600000000001</v>
      </c>
      <c r="AO205" s="3">
        <v>506.24400000000003</v>
      </c>
      <c r="AP205" s="3">
        <v>300.815</v>
      </c>
      <c r="AQ205" s="3">
        <v>313.61099999999999</v>
      </c>
      <c r="AR205" s="3">
        <v>664.41099999999994</v>
      </c>
      <c r="AS205" s="14"/>
      <c r="AT205" s="3">
        <v>176.78</v>
      </c>
      <c r="AU205" s="3">
        <f>D205/D$182</f>
        <v>3.26224387075824</v>
      </c>
      <c r="AV205" s="3">
        <f>E205/E$182</f>
        <v>1.6642901650980455</v>
      </c>
      <c r="AW205" s="3">
        <f>F205/F$182</f>
        <v>2.7184383023804655</v>
      </c>
      <c r="AX205" s="3">
        <f>G205/G$182</f>
        <v>1.9261273124236129</v>
      </c>
      <c r="AY205" s="3">
        <f>H205/H$182</f>
        <v>1.5400969220804703</v>
      </c>
      <c r="AZ205" s="3">
        <f>I205/I$182</f>
        <v>1.3521042476293597</v>
      </c>
      <c r="BA205" s="3">
        <f>J205/J$182</f>
        <v>1.2545386688551925</v>
      </c>
      <c r="BB205" s="3">
        <f>K205/K$182</f>
        <v>1.1844592444460957</v>
      </c>
      <c r="BC205" s="3">
        <f>L205/L$182</f>
        <v>1.1191552873864052</v>
      </c>
      <c r="BD205" s="3">
        <f>M205/M$182</f>
        <v>1.0744054458038921</v>
      </c>
      <c r="BE205" s="3">
        <f>N205/N$182</f>
        <v>1.3495945328250878</v>
      </c>
      <c r="BF205" s="3">
        <f>O205/O$182</f>
        <v>1.1971875151968421</v>
      </c>
      <c r="BG205" s="3">
        <f>P205/P$182</f>
        <v>1.1833175373583444</v>
      </c>
      <c r="BH205" s="3">
        <f>Q205/Q$182</f>
        <v>0.90617687240816092</v>
      </c>
      <c r="BI205" s="3">
        <f>R205/R$182</f>
        <v>0.93633074147804529</v>
      </c>
      <c r="BJ205" s="3">
        <f>S205/S$182</f>
        <v>1.2598588411422613</v>
      </c>
      <c r="BK205" s="3">
        <f>T205/T$182</f>
        <v>1.2362394759069699</v>
      </c>
      <c r="BL205" s="3">
        <f>U205/U$182</f>
        <v>1.2342213466179786</v>
      </c>
      <c r="BM205" s="3">
        <f>V205/V$182</f>
        <v>4.0757601010942786</v>
      </c>
      <c r="BN205" s="3">
        <f>W205/W$182</f>
        <v>1.4775022722438165</v>
      </c>
      <c r="BO205" s="3">
        <f>X205/X$182</f>
        <v>2.6136485079518974</v>
      </c>
      <c r="BP205" s="3">
        <f>Y205/Y$182</f>
        <v>2.7628345316709324</v>
      </c>
      <c r="BQ205" s="3">
        <f>Z205/Z$182</f>
        <v>5.6572446110008956</v>
      </c>
      <c r="BR205" s="3">
        <f>AA205/AA$182</f>
        <v>3.1733448554556891</v>
      </c>
      <c r="BS205" s="3">
        <f>AB205/AB$182</f>
        <v>2.0911000967427111</v>
      </c>
      <c r="BT205" s="3">
        <f>AC205/AC$182</f>
        <v>2.169166571767883</v>
      </c>
      <c r="BU205" s="3">
        <f>AD205/AD$182</f>
        <v>4.9593054760541877</v>
      </c>
      <c r="BV205" s="3">
        <f>AE205/AE$182</f>
        <v>2.9884527523958102</v>
      </c>
      <c r="BW205" s="3">
        <f>AF205/AF$182</f>
        <v>4.6260062032698173</v>
      </c>
      <c r="BX205" s="3">
        <f>AG205/AG$182</f>
        <v>2.3259857048170112</v>
      </c>
      <c r="BY205" s="3">
        <f>AH205/AH$182</f>
        <v>1.6299851291063943</v>
      </c>
      <c r="BZ205" s="3">
        <f>AI205/AI$182</f>
        <v>1.5409724928336173</v>
      </c>
      <c r="CA205" s="3">
        <f>AJ205/AJ$182</f>
        <v>1.4681265091240152</v>
      </c>
      <c r="CB205" s="3">
        <f>AK205/AK$182</f>
        <v>1.1551523276778697</v>
      </c>
      <c r="CC205" s="3">
        <f>AL205/AL$182</f>
        <v>1.0426677508711</v>
      </c>
      <c r="CD205" s="3">
        <f>AM205/AM$182</f>
        <v>3.3244671521282796</v>
      </c>
      <c r="CE205" s="3">
        <f>AN205/AN$182</f>
        <v>1.2592144744502665</v>
      </c>
      <c r="CF205" s="3">
        <f>AO205/AO$182</f>
        <v>1.8877515633564901</v>
      </c>
      <c r="CG205" s="3">
        <f>AP205/AP$182</f>
        <v>1.3250653029041621</v>
      </c>
      <c r="CH205" s="3">
        <f>AQ205/AQ$182</f>
        <v>1.2261062327487118</v>
      </c>
      <c r="CI205" s="3">
        <f>AR205/AR$182</f>
        <v>3.7776811198671805</v>
      </c>
      <c r="CJ205" s="3">
        <f>AVERAGE(AU205:CI205)</f>
        <v>2.0721055626665481</v>
      </c>
      <c r="CK205" s="3">
        <f>STDEV(AU205:CI205)/SQRT(41)</f>
        <v>0.18665216933794435</v>
      </c>
    </row>
    <row r="206" spans="3:89" x14ac:dyDescent="0.3">
      <c r="C206" s="3">
        <v>181.86</v>
      </c>
      <c r="D206" s="3">
        <v>1460.528</v>
      </c>
      <c r="E206" s="3">
        <v>1539.0029999999999</v>
      </c>
      <c r="F206" s="3">
        <v>870.65</v>
      </c>
      <c r="G206" s="3">
        <v>3121.6959999999999</v>
      </c>
      <c r="H206" s="3">
        <v>1488.433</v>
      </c>
      <c r="I206" s="3">
        <v>1604.8420000000001</v>
      </c>
      <c r="J206" s="3">
        <v>1346.462</v>
      </c>
      <c r="K206" s="3">
        <v>1495.5930000000001</v>
      </c>
      <c r="L206" s="3">
        <v>1124.492</v>
      </c>
      <c r="M206" s="3">
        <v>1468.5509999999999</v>
      </c>
      <c r="N206" s="3">
        <v>1361.3019999999999</v>
      </c>
      <c r="O206" s="3">
        <v>722.22699999999998</v>
      </c>
      <c r="P206" s="3">
        <v>1502.2149999999999</v>
      </c>
      <c r="Q206" s="3">
        <v>861.423</v>
      </c>
      <c r="R206" s="3">
        <v>886.57799999999997</v>
      </c>
      <c r="S206" s="3">
        <v>4051.4110000000001</v>
      </c>
      <c r="T206" s="3">
        <v>2236.777</v>
      </c>
      <c r="U206" s="3">
        <v>1501.2180000000001</v>
      </c>
      <c r="V206" s="3">
        <v>1270.595</v>
      </c>
      <c r="W206" s="3">
        <v>1879.9549999999999</v>
      </c>
      <c r="X206" s="3">
        <v>443.63200000000001</v>
      </c>
      <c r="Y206" s="3">
        <v>1698.1389999999999</v>
      </c>
      <c r="Z206" s="3">
        <v>3557.489</v>
      </c>
      <c r="AA206" s="3">
        <v>2588.924</v>
      </c>
      <c r="AB206" s="3">
        <v>962.54700000000003</v>
      </c>
      <c r="AC206" s="3">
        <v>260.71600000000001</v>
      </c>
      <c r="AD206" s="3">
        <v>629.19000000000005</v>
      </c>
      <c r="AE206" s="3">
        <v>404.78500000000003</v>
      </c>
      <c r="AF206" s="3">
        <v>752.71199999999999</v>
      </c>
      <c r="AG206" s="3">
        <v>255.51400000000001</v>
      </c>
      <c r="AH206" s="3">
        <v>271.11399999999998</v>
      </c>
      <c r="AI206" s="3">
        <v>281.90899999999999</v>
      </c>
      <c r="AJ206" s="3">
        <v>936.53099999999995</v>
      </c>
      <c r="AK206" s="3">
        <v>250.64500000000001</v>
      </c>
      <c r="AL206" s="3">
        <v>283.93</v>
      </c>
      <c r="AM206" s="3">
        <v>1254.9570000000001</v>
      </c>
      <c r="AN206" s="3">
        <v>223.84</v>
      </c>
      <c r="AO206" s="3">
        <v>516.274</v>
      </c>
      <c r="AP206" s="3">
        <v>295.82400000000001</v>
      </c>
      <c r="AQ206" s="3">
        <v>322.34699999999998</v>
      </c>
      <c r="AR206" s="3">
        <v>693.23</v>
      </c>
      <c r="AS206" s="14"/>
      <c r="AT206" s="3">
        <v>181.86</v>
      </c>
      <c r="AU206" s="3">
        <f>D206/D$182</f>
        <v>3.1618293012934999</v>
      </c>
      <c r="AV206" s="3">
        <f>E206/E$182</f>
        <v>1.6677806856418342</v>
      </c>
      <c r="AW206" s="3">
        <f>F206/F$182</f>
        <v>2.6581405076005753</v>
      </c>
      <c r="AX206" s="3">
        <f>G206/G$182</f>
        <v>1.9686871324118325</v>
      </c>
      <c r="AY206" s="3">
        <f>H206/H$182</f>
        <v>1.570113441451173</v>
      </c>
      <c r="AZ206" s="3">
        <f>I206/I$182</f>
        <v>1.4081625311164363</v>
      </c>
      <c r="BA206" s="3">
        <f>J206/J$182</f>
        <v>1.2500424738634877</v>
      </c>
      <c r="BB206" s="3">
        <f>K206/K$182</f>
        <v>1.2079372412445142</v>
      </c>
      <c r="BC206" s="3">
        <f>L206/L$182</f>
        <v>1.1363199544054059</v>
      </c>
      <c r="BD206" s="3">
        <f>M206/M$182</f>
        <v>1.0850755388799689</v>
      </c>
      <c r="BE206" s="3">
        <f>N206/N$182</f>
        <v>1.3889362761502859</v>
      </c>
      <c r="BF206" s="3">
        <f>O206/O$182</f>
        <v>1.2110973419570346</v>
      </c>
      <c r="BG206" s="3">
        <f>P206/P$182</f>
        <v>1.1974239142824574</v>
      </c>
      <c r="BH206" s="3">
        <f>Q206/Q$182</f>
        <v>0.90597809682369235</v>
      </c>
      <c r="BI206" s="3">
        <f>R206/R$182</f>
        <v>0.93829394750461159</v>
      </c>
      <c r="BJ206" s="3">
        <f>S206/S$182</f>
        <v>1.261509129989516</v>
      </c>
      <c r="BK206" s="3">
        <f>T206/T$182</f>
        <v>1.2421370218725654</v>
      </c>
      <c r="BL206" s="3">
        <f>U206/U$182</f>
        <v>1.2558657815813581</v>
      </c>
      <c r="BM206" s="3">
        <f>V206/V$182</f>
        <v>3.8504162259954122</v>
      </c>
      <c r="BN206" s="3">
        <f>W206/W$182</f>
        <v>1.4542012337800467</v>
      </c>
      <c r="BO206" s="3">
        <f>X206/X$182</f>
        <v>2.4438629640443126</v>
      </c>
      <c r="BP206" s="3">
        <f>Y206/Y$182</f>
        <v>2.5933863371187358</v>
      </c>
      <c r="BQ206" s="3">
        <f>Z206/Z$182</f>
        <v>5.5181132725188577</v>
      </c>
      <c r="BR206" s="3">
        <f>AA206/AA$182</f>
        <v>3.0816011464987865</v>
      </c>
      <c r="BS206" s="3">
        <f>AB206/AB$182</f>
        <v>2.0510882489569262</v>
      </c>
      <c r="BT206" s="3">
        <f>AC206/AC$182</f>
        <v>2.1207112528266281</v>
      </c>
      <c r="BU206" s="3">
        <f>AD206/AD$182</f>
        <v>4.8020606754436175</v>
      </c>
      <c r="BV206" s="3">
        <f>AE206/AE$182</f>
        <v>2.819151158903499</v>
      </c>
      <c r="BW206" s="3">
        <f>AF206/AF$182</f>
        <v>4.5867147653664988</v>
      </c>
      <c r="BX206" s="3">
        <f>AG206/AG$182</f>
        <v>2.2886086380165884</v>
      </c>
      <c r="BY206" s="3">
        <f>AH206/AH$182</f>
        <v>1.5935602565082201</v>
      </c>
      <c r="BZ206" s="3">
        <f>AI206/AI$182</f>
        <v>1.5048549908451794</v>
      </c>
      <c r="CA206" s="3">
        <f>AJ206/AJ$182</f>
        <v>1.4828500178126112</v>
      </c>
      <c r="CB206" s="3">
        <f>AK206/AK$182</f>
        <v>1.158730525634506</v>
      </c>
      <c r="CC206" s="3">
        <f>AL206/AL$182</f>
        <v>1.0788720727430245</v>
      </c>
      <c r="CD206" s="3">
        <f>AM206/AM$182</f>
        <v>3.5503114762446319</v>
      </c>
      <c r="CE206" s="3">
        <f>AN206/AN$182</f>
        <v>1.2530789556182542</v>
      </c>
      <c r="CF206" s="3">
        <f>AO206/AO$182</f>
        <v>1.9251527931596395</v>
      </c>
      <c r="CG206" s="3">
        <f>AP206/AP$182</f>
        <v>1.3030803589126903</v>
      </c>
      <c r="CH206" s="3">
        <f>AQ206/AQ$182</f>
        <v>1.260260851206906</v>
      </c>
      <c r="CI206" s="3">
        <f>AR206/AR$182</f>
        <v>3.9415390213670842</v>
      </c>
      <c r="CJ206" s="3">
        <f>AVERAGE(AU206:CI206)</f>
        <v>2.0531106721364125</v>
      </c>
      <c r="CK206" s="3">
        <f>STDEV(AU206:CI206)/SQRT(41)</f>
        <v>0.18122160268884074</v>
      </c>
    </row>
    <row r="207" spans="3:89" x14ac:dyDescent="0.3">
      <c r="C207" s="3">
        <v>186.92</v>
      </c>
      <c r="D207" s="3">
        <v>1391.0940000000001</v>
      </c>
      <c r="E207" s="3">
        <v>1548.2059999999999</v>
      </c>
      <c r="F207" s="3">
        <v>868.42700000000002</v>
      </c>
      <c r="G207" s="3">
        <v>3080.9490000000001</v>
      </c>
      <c r="H207" s="3">
        <v>1472.597</v>
      </c>
      <c r="I207" s="3">
        <v>1647.855</v>
      </c>
      <c r="J207" s="3">
        <v>1357.241</v>
      </c>
      <c r="K207" s="3">
        <v>1539.538</v>
      </c>
      <c r="L207" s="3">
        <v>1153.3330000000001</v>
      </c>
      <c r="M207" s="3">
        <v>1494.691</v>
      </c>
      <c r="N207" s="3">
        <v>1356.761</v>
      </c>
      <c r="O207" s="3">
        <v>720.41700000000003</v>
      </c>
      <c r="P207" s="3">
        <v>1519.173</v>
      </c>
      <c r="Q207" s="3">
        <v>880.495</v>
      </c>
      <c r="R207" s="3">
        <v>897.39300000000003</v>
      </c>
      <c r="S207" s="3">
        <v>4049.5889999999999</v>
      </c>
      <c r="T207" s="3">
        <v>2250.509</v>
      </c>
      <c r="U207" s="3">
        <v>1506.288</v>
      </c>
      <c r="V207" s="3">
        <v>1245.4639999999999</v>
      </c>
      <c r="W207" s="3">
        <v>1859.77</v>
      </c>
      <c r="X207" s="3">
        <v>431.78899999999999</v>
      </c>
      <c r="Y207" s="3">
        <v>1692.991</v>
      </c>
      <c r="Z207" s="3">
        <v>3479.442</v>
      </c>
      <c r="AA207" s="3">
        <v>2480.6959999999999</v>
      </c>
      <c r="AB207" s="3">
        <v>950.44</v>
      </c>
      <c r="AC207" s="3">
        <v>262.77699999999999</v>
      </c>
      <c r="AD207" s="3">
        <v>609.67499999999995</v>
      </c>
      <c r="AE207" s="3">
        <v>391.34199999999998</v>
      </c>
      <c r="AF207" s="3">
        <v>737.16</v>
      </c>
      <c r="AG207" s="3">
        <v>231.31700000000001</v>
      </c>
      <c r="AH207" s="3">
        <v>270.51900000000001</v>
      </c>
      <c r="AI207" s="3">
        <v>277.53800000000001</v>
      </c>
      <c r="AJ207" s="3">
        <v>941.63900000000001</v>
      </c>
      <c r="AK207" s="3">
        <v>252.58099999999999</v>
      </c>
      <c r="AL207" s="3">
        <v>288.57900000000001</v>
      </c>
      <c r="AM207" s="3">
        <v>1326.0619999999999</v>
      </c>
      <c r="AN207" s="3">
        <v>221.04</v>
      </c>
      <c r="AO207" s="3">
        <v>526.25400000000002</v>
      </c>
      <c r="AP207" s="3">
        <v>295.99099999999999</v>
      </c>
      <c r="AQ207" s="3">
        <v>328.25</v>
      </c>
      <c r="AR207" s="3">
        <v>714.30700000000002</v>
      </c>
      <c r="AS207" s="14"/>
      <c r="AT207" s="3">
        <v>186.92</v>
      </c>
      <c r="AU207" s="3">
        <f>D207/D$182</f>
        <v>3.0115148563078424</v>
      </c>
      <c r="AV207" s="3">
        <f>E207/E$182</f>
        <v>1.6777537562920939</v>
      </c>
      <c r="AW207" s="3">
        <f>F207/F$182</f>
        <v>2.6513535710033249</v>
      </c>
      <c r="AX207" s="3">
        <f>G207/G$182</f>
        <v>1.9429901732638615</v>
      </c>
      <c r="AY207" s="3">
        <f>H207/H$182</f>
        <v>1.5534084124315122</v>
      </c>
      <c r="AZ207" s="3">
        <f>I207/I$182</f>
        <v>1.4459041249623794</v>
      </c>
      <c r="BA207" s="3">
        <f>J207/J$182</f>
        <v>1.2600495946183061</v>
      </c>
      <c r="BB207" s="3">
        <f>K207/K$182</f>
        <v>1.2434300538389098</v>
      </c>
      <c r="BC207" s="3">
        <f>L207/L$182</f>
        <v>1.1654643180869673</v>
      </c>
      <c r="BD207" s="3">
        <f>M207/M$182</f>
        <v>1.104389729933819</v>
      </c>
      <c r="BE207" s="3">
        <f>N207/N$182</f>
        <v>1.3843030943654959</v>
      </c>
      <c r="BF207" s="3">
        <f>O207/O$182</f>
        <v>1.2080621657742803</v>
      </c>
      <c r="BG207" s="3">
        <f>P207/P$182</f>
        <v>1.2109412302048801</v>
      </c>
      <c r="BH207" s="3">
        <f>Q207/Q$182</f>
        <v>0.92603655156964348</v>
      </c>
      <c r="BI207" s="3">
        <f>R207/R$182</f>
        <v>0.9497398090557243</v>
      </c>
      <c r="BJ207" s="3">
        <f>S207/S$182</f>
        <v>1.2609418042763654</v>
      </c>
      <c r="BK207" s="3">
        <f>T207/T$182</f>
        <v>1.2497627376164029</v>
      </c>
      <c r="BL207" s="3">
        <f>U207/U$182</f>
        <v>1.2601071639206436</v>
      </c>
      <c r="BM207" s="3">
        <f>V207/V$182</f>
        <v>3.7742591419713993</v>
      </c>
      <c r="BN207" s="3">
        <f>W207/W$182</f>
        <v>1.4385875345671133</v>
      </c>
      <c r="BO207" s="3">
        <f>X207/X$182</f>
        <v>2.378622699403401</v>
      </c>
      <c r="BP207" s="3">
        <f>Y207/Y$182</f>
        <v>2.5855243465140285</v>
      </c>
      <c r="BQ207" s="3">
        <f>Z207/Z$182</f>
        <v>5.3970525505938483</v>
      </c>
      <c r="BR207" s="3">
        <f>AA207/AA$182</f>
        <v>2.9527771528692819</v>
      </c>
      <c r="BS207" s="3">
        <f>AB207/AB$182</f>
        <v>2.0252894823199501</v>
      </c>
      <c r="BT207" s="3">
        <f>AC207/AC$182</f>
        <v>2.1374758008101642</v>
      </c>
      <c r="BU207" s="3">
        <f>AD207/AD$182</f>
        <v>4.6531196336576981</v>
      </c>
      <c r="BV207" s="3">
        <f>AE207/AE$182</f>
        <v>2.7255265210608424</v>
      </c>
      <c r="BW207" s="3">
        <f>AF207/AF$182</f>
        <v>4.4919473270488153</v>
      </c>
      <c r="BX207" s="3">
        <f>AG207/AG$182</f>
        <v>2.0718789746161979</v>
      </c>
      <c r="BY207" s="3">
        <f>AH207/AH$182</f>
        <v>1.5900629514903222</v>
      </c>
      <c r="BZ207" s="3">
        <f>AI207/AI$182</f>
        <v>1.4815222091142513</v>
      </c>
      <c r="CA207" s="3">
        <f>AJ207/AJ$182</f>
        <v>1.4909377350275106</v>
      </c>
      <c r="CB207" s="3">
        <f>AK207/AK$182</f>
        <v>1.1676806435208729</v>
      </c>
      <c r="CC207" s="3">
        <f>AL207/AL$182</f>
        <v>1.0965372587613471</v>
      </c>
      <c r="CD207" s="3">
        <f>AM207/AM$182</f>
        <v>3.7514696812814372</v>
      </c>
      <c r="CE207" s="3">
        <f>AN207/AN$182</f>
        <v>1.2374042724707779</v>
      </c>
      <c r="CF207" s="3">
        <f>AO207/AO$182</f>
        <v>1.962367576154199</v>
      </c>
      <c r="CG207" s="3">
        <f>AP207/AP$182</f>
        <v>1.3038159801602509</v>
      </c>
      <c r="CH207" s="3">
        <f>AQ207/AQ$182</f>
        <v>1.2833394584366131</v>
      </c>
      <c r="CI207" s="3">
        <f>AR207/AR$182</f>
        <v>4.0613777732291707</v>
      </c>
      <c r="CJ207" s="3">
        <f>AVERAGE(AU207:CI207)</f>
        <v>2.0381641427463886</v>
      </c>
      <c r="CK207" s="3">
        <f>STDEV(AU207:CI207)/SQRT(41)</f>
        <v>0.1771416203369062</v>
      </c>
    </row>
    <row r="208" spans="3:89" x14ac:dyDescent="0.3">
      <c r="C208" s="3">
        <v>192.01</v>
      </c>
      <c r="D208" s="3">
        <v>1365.124</v>
      </c>
      <c r="E208" s="3">
        <v>1546.0360000000001</v>
      </c>
      <c r="F208" s="3">
        <v>852.55899999999997</v>
      </c>
      <c r="G208" s="3">
        <v>3136.5940000000001</v>
      </c>
      <c r="H208" s="3">
        <v>1493.97</v>
      </c>
      <c r="I208" s="3">
        <v>1659.0070000000001</v>
      </c>
      <c r="J208" s="3">
        <v>1363.4659999999999</v>
      </c>
      <c r="K208" s="3">
        <v>1567.8409999999999</v>
      </c>
      <c r="L208" s="3">
        <v>1184.9169999999999</v>
      </c>
      <c r="M208" s="3">
        <v>1517.704</v>
      </c>
      <c r="N208" s="3">
        <v>1359.1890000000001</v>
      </c>
      <c r="O208" s="3">
        <v>756.72699999999998</v>
      </c>
      <c r="P208" s="3">
        <v>1543.585</v>
      </c>
      <c r="Q208" s="3">
        <v>913.755</v>
      </c>
      <c r="R208" s="3">
        <v>915.96100000000001</v>
      </c>
      <c r="S208" s="3">
        <v>4057.2049999999999</v>
      </c>
      <c r="T208" s="3">
        <v>2259.4470000000001</v>
      </c>
      <c r="U208" s="3">
        <v>1516.7929999999999</v>
      </c>
      <c r="V208" s="3">
        <v>1183.3140000000001</v>
      </c>
      <c r="W208" s="3">
        <v>1807.623</v>
      </c>
      <c r="X208" s="3">
        <v>429.69600000000003</v>
      </c>
      <c r="Y208" s="3">
        <v>1608.16</v>
      </c>
      <c r="Z208" s="3">
        <v>3427.6610000000001</v>
      </c>
      <c r="AA208" s="3">
        <v>2348.556</v>
      </c>
      <c r="AB208" s="3">
        <v>936.30200000000002</v>
      </c>
      <c r="AC208" s="3">
        <v>264.04300000000001</v>
      </c>
      <c r="AD208" s="3">
        <v>596.05899999999997</v>
      </c>
      <c r="AE208" s="3">
        <v>369.66399999999999</v>
      </c>
      <c r="AF208" s="3">
        <v>722.37900000000002</v>
      </c>
      <c r="AG208" s="3">
        <v>223.185</v>
      </c>
      <c r="AH208" s="3">
        <v>276.15600000000001</v>
      </c>
      <c r="AI208" s="3">
        <v>263.91199999999998</v>
      </c>
      <c r="AJ208" s="3">
        <v>971.346</v>
      </c>
      <c r="AK208" s="3">
        <v>258.29700000000003</v>
      </c>
      <c r="AL208" s="3">
        <v>295.327</v>
      </c>
      <c r="AM208" s="3">
        <v>1380.433</v>
      </c>
      <c r="AN208" s="3">
        <v>220.06399999999999</v>
      </c>
      <c r="AO208" s="3">
        <v>532.57399999999996</v>
      </c>
      <c r="AP208" s="3">
        <v>294.88</v>
      </c>
      <c r="AQ208" s="3">
        <v>331.74299999999999</v>
      </c>
      <c r="AR208" s="3">
        <v>731.49099999999999</v>
      </c>
      <c r="AS208" s="14"/>
      <c r="AT208" s="3">
        <v>192.01</v>
      </c>
      <c r="AU208" s="3">
        <f>D208/D$182</f>
        <v>2.9552936082697405</v>
      </c>
      <c r="AV208" s="3">
        <f>E208/E$182</f>
        <v>1.6754021792725284</v>
      </c>
      <c r="AW208" s="3">
        <f>F208/F$182</f>
        <v>2.6029077275821959</v>
      </c>
      <c r="AX208" s="3">
        <f>G208/G$182</f>
        <v>1.9780825062402487</v>
      </c>
      <c r="AY208" s="3">
        <f>H208/H$182</f>
        <v>1.575954294297969</v>
      </c>
      <c r="AZ208" s="3">
        <f>I208/I$182</f>
        <v>1.4556894051002438</v>
      </c>
      <c r="BA208" s="3">
        <f>J208/J$182</f>
        <v>1.2658288252239973</v>
      </c>
      <c r="BB208" s="3">
        <f>K208/K$182</f>
        <v>1.266289379697578</v>
      </c>
      <c r="BC208" s="3">
        <f>L208/L$182</f>
        <v>1.1973805339781787</v>
      </c>
      <c r="BD208" s="3">
        <f>M208/M$182</f>
        <v>1.1213934590356647</v>
      </c>
      <c r="BE208" s="3">
        <f>N208/N$182</f>
        <v>1.3867803824900216</v>
      </c>
      <c r="BF208" s="3">
        <f>O208/O$182</f>
        <v>1.2689501476504215</v>
      </c>
      <c r="BG208" s="3">
        <f>P208/P$182</f>
        <v>1.2304001708994301</v>
      </c>
      <c r="BH208" s="3">
        <f>Q208/Q$182</f>
        <v>0.96101684754543704</v>
      </c>
      <c r="BI208" s="3">
        <f>R208/R$182</f>
        <v>0.96939091929900312</v>
      </c>
      <c r="BJ208" s="3">
        <f>S208/S$182</f>
        <v>1.2633132382123446</v>
      </c>
      <c r="BK208" s="3">
        <f>T208/T$182</f>
        <v>1.2547262278085398</v>
      </c>
      <c r="BL208" s="3">
        <f>U208/U$182</f>
        <v>1.2688952746650604</v>
      </c>
      <c r="BM208" s="3">
        <f>V208/V$182</f>
        <v>3.5859195306510223</v>
      </c>
      <c r="BN208" s="3">
        <f>W208/W$182</f>
        <v>1.3982502755699948</v>
      </c>
      <c r="BO208" s="3">
        <f>X208/X$182</f>
        <v>2.367092861195732</v>
      </c>
      <c r="BP208" s="3">
        <f>Y208/Y$182</f>
        <v>2.4559710199817957</v>
      </c>
      <c r="BQ208" s="3">
        <f>Z208/Z$182</f>
        <v>5.3167337011569851</v>
      </c>
      <c r="BR208" s="3">
        <f>AA208/AA$182</f>
        <v>2.7954906602961707</v>
      </c>
      <c r="BS208" s="3">
        <f>AB208/AB$182</f>
        <v>1.9951628644366122</v>
      </c>
      <c r="BT208" s="3">
        <f>AC208/AC$182</f>
        <v>2.1477736745351317</v>
      </c>
      <c r="BU208" s="3">
        <f>AD208/AD$182</f>
        <v>4.5492005342491888</v>
      </c>
      <c r="BV208" s="3">
        <f>AE208/AE$182</f>
        <v>2.5745486962335633</v>
      </c>
      <c r="BW208" s="3">
        <f>AF208/AF$182</f>
        <v>4.4018780429841504</v>
      </c>
      <c r="BX208" s="3">
        <f>AG208/AG$182</f>
        <v>1.9990416136717841</v>
      </c>
      <c r="BY208" s="3">
        <f>AH208/AH$182</f>
        <v>1.6231962428951807</v>
      </c>
      <c r="BZ208" s="3">
        <f>AI208/AI$182</f>
        <v>1.4087854248850975</v>
      </c>
      <c r="CA208" s="3">
        <f>AJ208/AJ$182</f>
        <v>1.537974112338202</v>
      </c>
      <c r="CB208" s="3">
        <f>AK208/AK$182</f>
        <v>1.1941056816605797</v>
      </c>
      <c r="CC208" s="3">
        <f>AL208/AL$182</f>
        <v>1.1221781869720677</v>
      </c>
      <c r="CD208" s="3">
        <f>AM208/AM$182</f>
        <v>3.905286891970646</v>
      </c>
      <c r="CE208" s="3">
        <f>AN208/AN$182</f>
        <v>1.2319405257736575</v>
      </c>
      <c r="CF208" s="3">
        <f>AO208/AO$182</f>
        <v>1.9859344527599718</v>
      </c>
      <c r="CG208" s="3">
        <f>AP208/AP$182</f>
        <v>1.2989221166510292</v>
      </c>
      <c r="CH208" s="3">
        <f>AQ208/AQ$182</f>
        <v>1.2969958323233428</v>
      </c>
      <c r="CI208" s="3">
        <f>AR208/AR$182</f>
        <v>4.1590818635645164</v>
      </c>
      <c r="CJ208" s="3">
        <f>AVERAGE(AU208:CI208)</f>
        <v>2.0255892666835371</v>
      </c>
      <c r="CK208" s="3">
        <f>STDEV(AU208:CI208)/SQRT(41)</f>
        <v>0.1729711054770903</v>
      </c>
    </row>
    <row r="209" spans="3:89" x14ac:dyDescent="0.3">
      <c r="C209" s="3">
        <v>197.05</v>
      </c>
      <c r="D209" s="3">
        <v>1293.837</v>
      </c>
      <c r="E209" s="3">
        <v>1548.3240000000001</v>
      </c>
      <c r="F209" s="3">
        <v>835.755</v>
      </c>
      <c r="G209" s="3">
        <v>3158.9569999999999</v>
      </c>
      <c r="H209" s="3">
        <v>1514.7449999999999</v>
      </c>
      <c r="I209" s="3">
        <v>1660.6379999999999</v>
      </c>
      <c r="J209" s="3">
        <v>1367.546</v>
      </c>
      <c r="K209" s="3">
        <v>1616.3789999999999</v>
      </c>
      <c r="L209" s="3">
        <v>1168.4870000000001</v>
      </c>
      <c r="M209" s="3">
        <v>1582.6780000000001</v>
      </c>
      <c r="N209" s="3">
        <v>1407.779</v>
      </c>
      <c r="O209" s="3">
        <v>758.47</v>
      </c>
      <c r="P209" s="3">
        <v>1570.412</v>
      </c>
      <c r="Q209" s="3">
        <v>903.06100000000004</v>
      </c>
      <c r="R209" s="3">
        <v>913.48099999999999</v>
      </c>
      <c r="S209" s="3">
        <v>4055.808</v>
      </c>
      <c r="T209" s="3">
        <v>2303.84</v>
      </c>
      <c r="U209" s="3">
        <v>1522.7840000000001</v>
      </c>
      <c r="V209" s="3">
        <v>1154.788</v>
      </c>
      <c r="W209" s="3">
        <v>1759.6110000000001</v>
      </c>
      <c r="X209" s="3">
        <v>428.22300000000001</v>
      </c>
      <c r="Y209" s="3">
        <v>1528.336</v>
      </c>
      <c r="Z209" s="3">
        <v>3342.7919999999999</v>
      </c>
      <c r="AA209" s="3">
        <v>2290.8130000000001</v>
      </c>
      <c r="AB209" s="3">
        <v>917.11</v>
      </c>
      <c r="AC209" s="3">
        <v>252.95699999999999</v>
      </c>
      <c r="AD209" s="3">
        <v>583.33600000000001</v>
      </c>
      <c r="AE209" s="3">
        <v>348.94</v>
      </c>
      <c r="AF209" s="3">
        <v>710.26700000000005</v>
      </c>
      <c r="AG209" s="3">
        <v>221.77</v>
      </c>
      <c r="AH209" s="3">
        <v>278.952</v>
      </c>
      <c r="AI209" s="3">
        <v>255.76599999999999</v>
      </c>
      <c r="AJ209" s="3">
        <v>998.34900000000005</v>
      </c>
      <c r="AK209" s="3">
        <v>260.84500000000003</v>
      </c>
      <c r="AL209" s="3">
        <v>305.35500000000002</v>
      </c>
      <c r="AM209" s="3">
        <v>1441.1130000000001</v>
      </c>
      <c r="AN209" s="3">
        <v>219.36</v>
      </c>
      <c r="AO209" s="3">
        <v>537.87800000000004</v>
      </c>
      <c r="AP209" s="3">
        <v>300.815</v>
      </c>
      <c r="AQ209" s="3">
        <v>330.63900000000001</v>
      </c>
      <c r="AR209" s="3">
        <v>774.83600000000001</v>
      </c>
      <c r="AS209" s="14"/>
      <c r="AT209" s="3">
        <v>197.05</v>
      </c>
      <c r="AU209" s="3">
        <f>D209/D$182</f>
        <v>2.8009676895599935</v>
      </c>
      <c r="AV209" s="3">
        <f>E209/E$182</f>
        <v>1.6778816300655084</v>
      </c>
      <c r="AW209" s="3">
        <f>F209/F$182</f>
        <v>2.5516042266464352</v>
      </c>
      <c r="AX209" s="3">
        <f>G209/G$182</f>
        <v>1.9921856573293122</v>
      </c>
      <c r="AY209" s="3">
        <f>H209/H$182</f>
        <v>1.5978693598374645</v>
      </c>
      <c r="AZ209" s="3">
        <f>I209/I$182</f>
        <v>1.4571205198693307</v>
      </c>
      <c r="BA209" s="3">
        <f>J209/J$182</f>
        <v>1.2696166582956794</v>
      </c>
      <c r="BB209" s="3">
        <f>K209/K$182</f>
        <v>1.3054917949372364</v>
      </c>
      <c r="BC209" s="3">
        <f>L209/L$182</f>
        <v>1.1807777152379115</v>
      </c>
      <c r="BD209" s="3">
        <f>M209/M$182</f>
        <v>1.1694011196910912</v>
      </c>
      <c r="BE209" s="3">
        <f>N209/N$182</f>
        <v>1.4363567539771289</v>
      </c>
      <c r="BF209" s="3">
        <f>O209/O$182</f>
        <v>1.2718729720076265</v>
      </c>
      <c r="BG209" s="3">
        <f>P209/P$182</f>
        <v>1.2517841214980165</v>
      </c>
      <c r="BH209" s="3">
        <f>Q209/Q$182</f>
        <v>0.94976972532159054</v>
      </c>
      <c r="BI209" s="3">
        <f>R209/R$182</f>
        <v>0.96676625571631614</v>
      </c>
      <c r="BJ209" s="3">
        <f>S209/S$182</f>
        <v>1.2628782469822288</v>
      </c>
      <c r="BK209" s="3">
        <f>T209/T$182</f>
        <v>1.279378747398999</v>
      </c>
      <c r="BL209" s="3">
        <f>U209/U$182</f>
        <v>1.2739071329677547</v>
      </c>
      <c r="BM209" s="3">
        <f>V209/V$182</f>
        <v>3.4994742248984059</v>
      </c>
      <c r="BN209" s="3">
        <f>W209/W$182</f>
        <v>1.3611115623368335</v>
      </c>
      <c r="BO209" s="3">
        <f>X209/X$182</f>
        <v>2.3589784552330482</v>
      </c>
      <c r="BP209" s="3">
        <f>Y209/Y$182</f>
        <v>2.334064349812766</v>
      </c>
      <c r="BQ209" s="3">
        <f>Z209/Z$182</f>
        <v>5.1850911984463925</v>
      </c>
      <c r="BR209" s="3">
        <f>AA209/AA$182</f>
        <v>2.7267590578998551</v>
      </c>
      <c r="BS209" s="3">
        <f>AB209/AB$182</f>
        <v>1.9542666945103839</v>
      </c>
      <c r="BT209" s="3">
        <f>AC209/AC$182</f>
        <v>2.0575981388992823</v>
      </c>
      <c r="BU209" s="3">
        <f>AD209/AD$182</f>
        <v>4.4520969280671627</v>
      </c>
      <c r="BV209" s="3">
        <f>AE209/AE$182</f>
        <v>2.4302150657454868</v>
      </c>
      <c r="BW209" s="3">
        <f>AF209/AF$182</f>
        <v>4.3280725380392067</v>
      </c>
      <c r="BX209" s="3">
        <f>AG209/AG$182</f>
        <v>1.9863676262472458</v>
      </c>
      <c r="BY209" s="3">
        <f>AH209/AH$182</f>
        <v>1.6396306375675216</v>
      </c>
      <c r="BZ209" s="3">
        <f>AI209/AI$182</f>
        <v>1.3653013617461953</v>
      </c>
      <c r="CA209" s="3">
        <f>AJ209/AJ$182</f>
        <v>1.5807291295570598</v>
      </c>
      <c r="CB209" s="3">
        <f>AK209/AK$182</f>
        <v>1.2058850723498684</v>
      </c>
      <c r="CC209" s="3">
        <f>AL209/AL$182</f>
        <v>1.1602823997902521</v>
      </c>
      <c r="CD209" s="3">
        <f>AM209/AM$182</f>
        <v>4.0769524553154648</v>
      </c>
      <c r="CE209" s="3">
        <f>AN209/AN$182</f>
        <v>1.2279994625822921</v>
      </c>
      <c r="CF209" s="3">
        <f>AO209/AO$182</f>
        <v>2.0057127302151971</v>
      </c>
      <c r="CG209" s="3">
        <f>AP209/AP$182</f>
        <v>1.3250653029041621</v>
      </c>
      <c r="CH209" s="3">
        <f>AQ209/AQ$182</f>
        <v>1.2926795893313734</v>
      </c>
      <c r="CI209" s="3">
        <f>AR209/AR$182</f>
        <v>4.4055311067899341</v>
      </c>
      <c r="CJ209" s="3">
        <f>AVERAGE(AU209:CI209)</f>
        <v>2.0159876930640244</v>
      </c>
      <c r="CK209" s="3">
        <f>STDEV(AU209:CI209)/SQRT(41)</f>
        <v>0.17095561033523107</v>
      </c>
    </row>
    <row r="210" spans="3:89" x14ac:dyDescent="0.3">
      <c r="C210" s="3">
        <v>202.1</v>
      </c>
      <c r="D210" s="3">
        <v>1324.85</v>
      </c>
      <c r="E210" s="3">
        <v>1563.5640000000001</v>
      </c>
      <c r="F210" s="3">
        <v>827.64099999999996</v>
      </c>
      <c r="G210" s="3">
        <v>3177.471</v>
      </c>
      <c r="H210" s="3">
        <v>1549.1469999999999</v>
      </c>
      <c r="I210" s="3">
        <v>1704.5329999999999</v>
      </c>
      <c r="J210" s="3">
        <v>1343.2529999999999</v>
      </c>
      <c r="K210" s="3">
        <v>1601.1790000000001</v>
      </c>
      <c r="L210" s="3">
        <v>1154.914</v>
      </c>
      <c r="M210" s="3">
        <v>1624.914</v>
      </c>
      <c r="N210" s="3">
        <v>1444.135</v>
      </c>
      <c r="O210" s="3">
        <v>759.51499999999999</v>
      </c>
      <c r="P210" s="3">
        <v>1609.8309999999999</v>
      </c>
      <c r="Q210" s="3">
        <v>925.29600000000005</v>
      </c>
      <c r="R210" s="3">
        <v>920.88800000000003</v>
      </c>
      <c r="S210" s="3">
        <v>4068.855</v>
      </c>
      <c r="T210" s="3">
        <v>2273.355</v>
      </c>
      <c r="U210" s="3">
        <v>1533.0719999999999</v>
      </c>
      <c r="V210" s="3">
        <v>1099.318</v>
      </c>
      <c r="W210" s="3">
        <v>1740.701</v>
      </c>
      <c r="X210" s="3">
        <v>430.39699999999999</v>
      </c>
      <c r="Y210" s="3">
        <v>1477.58</v>
      </c>
      <c r="Z210" s="3">
        <v>3292.6860000000001</v>
      </c>
      <c r="AA210" s="3">
        <v>2243.848</v>
      </c>
      <c r="AB210" s="3">
        <v>904.11599999999999</v>
      </c>
      <c r="AC210" s="3">
        <v>242.69200000000001</v>
      </c>
      <c r="AD210" s="3">
        <v>572.27499999999998</v>
      </c>
      <c r="AE210" s="3">
        <v>330.50299999999999</v>
      </c>
      <c r="AF210" s="3">
        <v>687.79</v>
      </c>
      <c r="AG210" s="3">
        <v>223.239</v>
      </c>
      <c r="AH210" s="3">
        <v>280.25299999999999</v>
      </c>
      <c r="AI210" s="3">
        <v>247.88300000000001</v>
      </c>
      <c r="AJ210" s="3">
        <v>1022.3339999999999</v>
      </c>
      <c r="AK210" s="3">
        <v>264.47699999999998</v>
      </c>
      <c r="AL210" s="3">
        <v>308.92099999999999</v>
      </c>
      <c r="AM210" s="3">
        <v>1477.3309999999999</v>
      </c>
      <c r="AN210" s="3">
        <v>220.65600000000001</v>
      </c>
      <c r="AO210" s="3">
        <v>541.89800000000002</v>
      </c>
      <c r="AP210" s="3">
        <v>299.11099999999999</v>
      </c>
      <c r="AQ210" s="3">
        <v>342.25</v>
      </c>
      <c r="AR210" s="3">
        <v>806.69299999999998</v>
      </c>
      <c r="AS210" s="14"/>
      <c r="AT210" s="3">
        <v>202.1</v>
      </c>
      <c r="AU210" s="3">
        <f>D210/D$182</f>
        <v>2.8681062943118469</v>
      </c>
      <c r="AV210" s="3">
        <f>E210/E$182</f>
        <v>1.6943968530047628</v>
      </c>
      <c r="AW210" s="3">
        <f>F210/F$182</f>
        <v>2.5268317554138258</v>
      </c>
      <c r="AX210" s="3">
        <f>G210/G$182</f>
        <v>2.0038614494530402</v>
      </c>
      <c r="AY210" s="3">
        <f>H210/H$182</f>
        <v>1.634159231543348</v>
      </c>
      <c r="AZ210" s="3">
        <f>I210/I$182</f>
        <v>1.4956360212728057</v>
      </c>
      <c r="BA210" s="3">
        <f>J210/J$182</f>
        <v>1.247063268881373</v>
      </c>
      <c r="BB210" s="3">
        <f>K210/K$182</f>
        <v>1.2932152958717043</v>
      </c>
      <c r="BC210" s="3">
        <f>L210/L$182</f>
        <v>1.1670619478148043</v>
      </c>
      <c r="BD210" s="3">
        <f>M210/M$182</f>
        <v>1.2006082418544577</v>
      </c>
      <c r="BE210" s="3">
        <f>N210/N$182</f>
        <v>1.4734507766522735</v>
      </c>
      <c r="BF210" s="3">
        <f>O210/O$182</f>
        <v>1.2736253251076146</v>
      </c>
      <c r="BG210" s="3">
        <f>P210/P$182</f>
        <v>1.2832052251863035</v>
      </c>
      <c r="BH210" s="3">
        <f>Q210/Q$182</f>
        <v>0.9731547788700502</v>
      </c>
      <c r="BI210" s="3">
        <f>R210/R$182</f>
        <v>0.9746053215054139</v>
      </c>
      <c r="BJ210" s="3">
        <f>S210/S$182</f>
        <v>1.2669407599237628</v>
      </c>
      <c r="BK210" s="3">
        <f>T210/T$182</f>
        <v>1.2624496806606584</v>
      </c>
      <c r="BL210" s="3">
        <f>U210/U$182</f>
        <v>1.2825137092017918</v>
      </c>
      <c r="BM210" s="3">
        <f>V210/V$182</f>
        <v>3.3313777125904198</v>
      </c>
      <c r="BN210" s="3">
        <f>W210/W$182</f>
        <v>1.3464841136315291</v>
      </c>
      <c r="BO210" s="3">
        <f>X210/X$182</f>
        <v>2.3709545031372397</v>
      </c>
      <c r="BP210" s="3">
        <f>Y210/Y$182</f>
        <v>2.2565501316440537</v>
      </c>
      <c r="BQ210" s="3">
        <f>Z210/Z$182</f>
        <v>5.1073704848664407</v>
      </c>
      <c r="BR210" s="3">
        <f>AA210/AA$182</f>
        <v>2.6708565293415365</v>
      </c>
      <c r="BS210" s="3">
        <f>AB210/AB$182</f>
        <v>1.9265778224792556</v>
      </c>
      <c r="BT210" s="3">
        <f>AC210/AC$182</f>
        <v>1.9741007662398933</v>
      </c>
      <c r="BU210" s="3">
        <f>AD210/AD$182</f>
        <v>4.3676779240602936</v>
      </c>
      <c r="BV210" s="3">
        <f>AE210/AE$182</f>
        <v>2.3018093938043234</v>
      </c>
      <c r="BW210" s="3">
        <f>AF210/AF$182</f>
        <v>4.1911070216383211</v>
      </c>
      <c r="BX210" s="3">
        <f>AG210/AG$182</f>
        <v>1.9995252852766781</v>
      </c>
      <c r="BY210" s="3">
        <f>AH210/AH$182</f>
        <v>1.6472776860184211</v>
      </c>
      <c r="BZ210" s="3">
        <f>AI210/AI$182</f>
        <v>1.3232212156961134</v>
      </c>
      <c r="CA210" s="3">
        <f>AJ210/AJ$182</f>
        <v>1.6187056169101055</v>
      </c>
      <c r="CB210" s="3">
        <f>AK210/AK$182</f>
        <v>1.2226757893763578</v>
      </c>
      <c r="CC210" s="3">
        <f>AL210/AL$182</f>
        <v>1.173832422018976</v>
      </c>
      <c r="CD210" s="3">
        <f>AM210/AM$182</f>
        <v>4.1794142775505119</v>
      </c>
      <c r="CE210" s="3">
        <f>AN210/AN$182</f>
        <v>1.2352546016391239</v>
      </c>
      <c r="CF210" s="3">
        <f>AO210/AO$182</f>
        <v>2.020703053625831</v>
      </c>
      <c r="CG210" s="3">
        <f>AP210/AP$182</f>
        <v>1.3175593232284522</v>
      </c>
      <c r="CH210" s="3">
        <f>AQ210/AQ$182</f>
        <v>1.3380744239144884</v>
      </c>
      <c r="CI210" s="3">
        <f>AR210/AR$182</f>
        <v>4.5866623454894873</v>
      </c>
      <c r="CJ210" s="3">
        <f>AVERAGE(AU210:CI210)</f>
        <v>2.0104550824562852</v>
      </c>
      <c r="CK210" s="3">
        <f>STDEV(AU210:CI210)/SQRT(41)</f>
        <v>0.16908204328805215</v>
      </c>
    </row>
    <row r="211" spans="3:89" x14ac:dyDescent="0.3">
      <c r="C211" s="3">
        <v>207.15</v>
      </c>
      <c r="D211" s="3">
        <v>1284.0070000000001</v>
      </c>
      <c r="E211" s="3">
        <v>1556.1669999999999</v>
      </c>
      <c r="F211" s="3">
        <v>816.68600000000004</v>
      </c>
      <c r="G211" s="3">
        <v>3167.348</v>
      </c>
      <c r="H211" s="3">
        <v>1545.818</v>
      </c>
      <c r="I211" s="3">
        <v>1728.816</v>
      </c>
      <c r="J211" s="3">
        <v>1349.0239999999999</v>
      </c>
      <c r="K211" s="3">
        <v>1628.683</v>
      </c>
      <c r="L211" s="3">
        <v>1154.0930000000001</v>
      </c>
      <c r="M211" s="3">
        <v>1616.3789999999999</v>
      </c>
      <c r="N211" s="3">
        <v>1455.5409999999999</v>
      </c>
      <c r="O211" s="3">
        <v>789.16700000000003</v>
      </c>
      <c r="P211" s="3">
        <v>1660.268</v>
      </c>
      <c r="Q211" s="3">
        <v>944.38800000000003</v>
      </c>
      <c r="R211" s="3">
        <v>930.07799999999997</v>
      </c>
      <c r="S211" s="3">
        <v>4065.384</v>
      </c>
      <c r="T211" s="3">
        <v>2286.1970000000001</v>
      </c>
      <c r="U211" s="3">
        <v>1556.568</v>
      </c>
      <c r="V211" s="3">
        <v>1009.285</v>
      </c>
      <c r="W211" s="3">
        <v>1692.5039999999999</v>
      </c>
      <c r="X211" s="3">
        <v>408.74</v>
      </c>
      <c r="Y211" s="3">
        <v>1402.664</v>
      </c>
      <c r="Z211" s="3">
        <v>3219.0509999999999</v>
      </c>
      <c r="AA211" s="3">
        <v>2229.4560000000001</v>
      </c>
      <c r="AB211" s="3">
        <v>887.78300000000002</v>
      </c>
      <c r="AC211" s="3">
        <v>238.17099999999999</v>
      </c>
      <c r="AD211" s="3">
        <v>549.31100000000004</v>
      </c>
      <c r="AE211" s="3">
        <v>313.483</v>
      </c>
      <c r="AF211" s="3">
        <v>672.02099999999996</v>
      </c>
      <c r="AG211" s="3">
        <v>224.136</v>
      </c>
      <c r="AH211" s="3">
        <v>275.15899999999999</v>
      </c>
      <c r="AI211" s="3">
        <v>244.21600000000001</v>
      </c>
      <c r="AJ211" s="3">
        <v>1047.6890000000001</v>
      </c>
      <c r="AK211" s="3">
        <v>268.43900000000002</v>
      </c>
      <c r="AL211" s="3">
        <v>314.47699999999998</v>
      </c>
      <c r="AM211" s="3">
        <v>1517.8150000000001</v>
      </c>
      <c r="AN211" s="3">
        <v>220.43199999999999</v>
      </c>
      <c r="AO211" s="3">
        <v>553.12199999999996</v>
      </c>
      <c r="AP211" s="3">
        <v>299.41699999999997</v>
      </c>
      <c r="AQ211" s="3">
        <v>344.57600000000002</v>
      </c>
      <c r="AR211" s="3">
        <v>829.93399999999997</v>
      </c>
      <c r="AS211" s="14"/>
      <c r="AT211" s="3">
        <v>207.15</v>
      </c>
      <c r="AU211" s="3">
        <f>D211/D$182</f>
        <v>2.7796871786545436</v>
      </c>
      <c r="AV211" s="3">
        <f>E211/E$182</f>
        <v>1.6863809012933673</v>
      </c>
      <c r="AW211" s="3">
        <f>F211/F$182</f>
        <v>2.4933855608916136</v>
      </c>
      <c r="AX211" s="3">
        <f>G211/G$182</f>
        <v>1.9974774133901421</v>
      </c>
      <c r="AY211" s="3">
        <f>H211/H$182</f>
        <v>1.6306475466730241</v>
      </c>
      <c r="AZ211" s="3">
        <f>I211/I$182</f>
        <v>1.5169430475988246</v>
      </c>
      <c r="BA211" s="3">
        <f>J211/J$182</f>
        <v>1.2524210102187936</v>
      </c>
      <c r="BB211" s="3">
        <f>K211/K$182</f>
        <v>1.3154292978650199</v>
      </c>
      <c r="BC211" s="3">
        <f>L211/L$182</f>
        <v>1.1662323121370344</v>
      </c>
      <c r="BD211" s="3">
        <f>M211/M$182</f>
        <v>1.1943019442016418</v>
      </c>
      <c r="BE211" s="3">
        <f>N211/N$182</f>
        <v>1.485088317158179</v>
      </c>
      <c r="BF211" s="3">
        <f>O211/O$182</f>
        <v>1.3233485539313916</v>
      </c>
      <c r="BG211" s="3">
        <f>P211/P$182</f>
        <v>1.3234088378280786</v>
      </c>
      <c r="BH211" s="3">
        <f>Q211/Q$182</f>
        <v>0.99323426806938431</v>
      </c>
      <c r="BI211" s="3">
        <f>R211/R$182</f>
        <v>0.98433139341061271</v>
      </c>
      <c r="BJ211" s="3">
        <f>S211/S$182</f>
        <v>1.2658599764164382</v>
      </c>
      <c r="BK211" s="3">
        <f>T211/T$182</f>
        <v>1.2695811576183023</v>
      </c>
      <c r="BL211" s="3">
        <f>U211/U$182</f>
        <v>1.3021696301966346</v>
      </c>
      <c r="BM211" s="3">
        <f>V211/V$182</f>
        <v>3.0585413453175714</v>
      </c>
      <c r="BN211" s="3">
        <f>W211/W$182</f>
        <v>1.3092022973835353</v>
      </c>
      <c r="BO211" s="3">
        <f>X211/X$182</f>
        <v>2.2516512513152169</v>
      </c>
      <c r="BP211" s="3">
        <f>Y211/Y$182</f>
        <v>2.1421389257112136</v>
      </c>
      <c r="BQ211" s="3">
        <f>Z211/Z$182</f>
        <v>4.993153330344831</v>
      </c>
      <c r="BR211" s="3">
        <f>AA211/AA$182</f>
        <v>2.6537257044504199</v>
      </c>
      <c r="BS211" s="3">
        <f>AB211/AB$182</f>
        <v>1.8917738862868272</v>
      </c>
      <c r="BT211" s="3">
        <f>AC211/AC$182</f>
        <v>1.9373261318713497</v>
      </c>
      <c r="BU211" s="3">
        <f>AD211/AD$182</f>
        <v>4.1924136615149781</v>
      </c>
      <c r="BV211" s="3">
        <f>AE211/AE$182</f>
        <v>2.1832725094718075</v>
      </c>
      <c r="BW211" s="3">
        <f>AF211/AF$182</f>
        <v>4.0950172753142766</v>
      </c>
      <c r="BX211" s="3">
        <f>AG211/AG$182</f>
        <v>2.0075596080468623</v>
      </c>
      <c r="BY211" s="3">
        <f>AH211/AH$182</f>
        <v>1.6173360528063667</v>
      </c>
      <c r="BZ211" s="3">
        <f>AI211/AI$182</f>
        <v>1.30364644776948</v>
      </c>
      <c r="CA211" s="3">
        <f>AJ211/AJ$182</f>
        <v>1.6588512844871948</v>
      </c>
      <c r="CB211" s="3">
        <f>AK211/AK$182</f>
        <v>1.240992094678933</v>
      </c>
      <c r="CC211" s="3">
        <f>AL211/AL$182</f>
        <v>1.1949440102138136</v>
      </c>
      <c r="CD211" s="3">
        <f>AM211/AM$182</f>
        <v>4.2939447433786544</v>
      </c>
      <c r="CE211" s="3">
        <f>AN211/AN$182</f>
        <v>1.2340006269873258</v>
      </c>
      <c r="CF211" s="3">
        <f>AO211/AO$182</f>
        <v>2.0625566332181089</v>
      </c>
      <c r="CG211" s="3">
        <f>AP211/AP$182</f>
        <v>1.3189072280293719</v>
      </c>
      <c r="CH211" s="3">
        <f>AQ211/AQ$182</f>
        <v>1.3471682474645983</v>
      </c>
      <c r="CI211" s="3">
        <f>AR211/AR$182</f>
        <v>4.7188050807946418</v>
      </c>
      <c r="CJ211" s="3">
        <f>AVERAGE(AU211:CI211)</f>
        <v>1.992362359131961</v>
      </c>
      <c r="CK211" s="3">
        <f>STDEV(AU211:CI211)/SQRT(41)</f>
        <v>0.16545145766783487</v>
      </c>
    </row>
    <row r="212" spans="3:89" x14ac:dyDescent="0.3">
      <c r="C212" s="3">
        <v>212.2</v>
      </c>
      <c r="D212" s="3">
        <v>1221.2829999999999</v>
      </c>
      <c r="E212" s="3">
        <v>1573.6880000000001</v>
      </c>
      <c r="F212" s="3">
        <v>799.19500000000005</v>
      </c>
      <c r="G212" s="3">
        <v>3169.768</v>
      </c>
      <c r="H212" s="3">
        <v>1563.7059999999999</v>
      </c>
      <c r="I212" s="3">
        <v>1736.5989999999999</v>
      </c>
      <c r="J212" s="3">
        <v>1395.819</v>
      </c>
      <c r="K212" s="3">
        <v>1661.5170000000001</v>
      </c>
      <c r="L212" s="3">
        <v>1141.499</v>
      </c>
      <c r="M212" s="3">
        <v>1644.731</v>
      </c>
      <c r="N212" s="3">
        <v>1518.2660000000001</v>
      </c>
      <c r="O212" s="3">
        <v>798.54499999999996</v>
      </c>
      <c r="P212" s="3">
        <v>1685.021</v>
      </c>
      <c r="Q212" s="3">
        <v>948.97400000000005</v>
      </c>
      <c r="R212" s="3">
        <v>921.05799999999999</v>
      </c>
      <c r="S212" s="3">
        <v>4074.424</v>
      </c>
      <c r="T212" s="3">
        <v>2282.9699999999998</v>
      </c>
      <c r="U212" s="3">
        <v>1580.6310000000001</v>
      </c>
      <c r="V212" s="3">
        <v>981.39400000000001</v>
      </c>
      <c r="W212" s="3">
        <v>1662.2049999999999</v>
      </c>
      <c r="X212" s="3">
        <v>392.76499999999999</v>
      </c>
      <c r="Y212" s="3">
        <v>1360.0060000000001</v>
      </c>
      <c r="Z212" s="3">
        <v>3119.5880000000002</v>
      </c>
      <c r="AA212" s="3">
        <v>2226.018</v>
      </c>
      <c r="AB212" s="3">
        <v>863.95899999999995</v>
      </c>
      <c r="AC212" s="3">
        <v>238.64500000000001</v>
      </c>
      <c r="AD212" s="3">
        <v>534.51800000000003</v>
      </c>
      <c r="AE212" s="3">
        <v>296.846</v>
      </c>
      <c r="AF212" s="3">
        <v>644.46500000000003</v>
      </c>
      <c r="AG212" s="3">
        <v>265.20600000000002</v>
      </c>
      <c r="AH212" s="3">
        <v>277.83699999999999</v>
      </c>
      <c r="AI212" s="3">
        <v>243.167</v>
      </c>
      <c r="AJ212" s="3">
        <v>1067.7950000000001</v>
      </c>
      <c r="AK212" s="3">
        <v>273.41000000000003</v>
      </c>
      <c r="AL212" s="3">
        <v>317.54700000000003</v>
      </c>
      <c r="AM212" s="3">
        <v>1547.6880000000001</v>
      </c>
      <c r="AN212" s="3">
        <v>220.744</v>
      </c>
      <c r="AO212" s="3">
        <v>554.66</v>
      </c>
      <c r="AP212" s="3">
        <v>291.61099999999999</v>
      </c>
      <c r="AQ212" s="3">
        <v>350.76400000000001</v>
      </c>
      <c r="AR212" s="3">
        <v>869.36900000000003</v>
      </c>
      <c r="AS212" s="14"/>
      <c r="AT212" s="3">
        <v>212.2</v>
      </c>
      <c r="AU212" s="3">
        <f>D212/D$182</f>
        <v>2.6438989013367968</v>
      </c>
      <c r="AV212" s="3">
        <f>E212/E$182</f>
        <v>1.7053679892932809</v>
      </c>
      <c r="AW212" s="3">
        <f>F212/F$182</f>
        <v>2.4399846126133831</v>
      </c>
      <c r="AX212" s="3">
        <f>G212/G$182</f>
        <v>1.999003578289106</v>
      </c>
      <c r="AY212" s="3">
        <f>H212/H$182</f>
        <v>1.6495171828882105</v>
      </c>
      <c r="AZ212" s="3">
        <f>I212/I$182</f>
        <v>1.5237722114540073</v>
      </c>
      <c r="BA212" s="3">
        <f>J212/J$182</f>
        <v>1.2958650417357931</v>
      </c>
      <c r="BB212" s="3">
        <f>K212/K$182</f>
        <v>1.3419481511753941</v>
      </c>
      <c r="BC212" s="3">
        <f>L212/L$182</f>
        <v>1.1535058423126323</v>
      </c>
      <c r="BD212" s="3">
        <f>M212/M$182</f>
        <v>1.2152505266331166</v>
      </c>
      <c r="BE212" s="3">
        <f>N212/N$182</f>
        <v>1.5490866275415671</v>
      </c>
      <c r="BF212" s="3">
        <f>O212/O$182</f>
        <v>1.3390744557224807</v>
      </c>
      <c r="BG212" s="3">
        <f>P212/P$182</f>
        <v>1.3431395915152897</v>
      </c>
      <c r="BH212" s="3">
        <f>Q212/Q$182</f>
        <v>0.99805746823008745</v>
      </c>
      <c r="BI212" s="3">
        <f>R212/R$182</f>
        <v>0.97478523796067873</v>
      </c>
      <c r="BJ212" s="3">
        <f>S212/S$182</f>
        <v>1.2686748087143969</v>
      </c>
      <c r="BK212" s="3">
        <f>T212/T$182</f>
        <v>1.2677891255249898</v>
      </c>
      <c r="BL212" s="3">
        <f>U212/U$182</f>
        <v>1.3222998832992434</v>
      </c>
      <c r="BM212" s="3">
        <f>V212/V$182</f>
        <v>2.9740203461327499</v>
      </c>
      <c r="BN212" s="3">
        <f>W212/W$182</f>
        <v>1.2857651176732221</v>
      </c>
      <c r="BO212" s="3">
        <f>X212/X$182</f>
        <v>2.1636487833899816</v>
      </c>
      <c r="BP212" s="3">
        <f>Y212/Y$182</f>
        <v>2.0769919180935741</v>
      </c>
      <c r="BQ212" s="3">
        <f>Z212/Z$182</f>
        <v>4.8388736964725849</v>
      </c>
      <c r="BR212" s="3">
        <f>AA212/AA$182</f>
        <v>2.6496334465310434</v>
      </c>
      <c r="BS212" s="3">
        <f>AB212/AB$182</f>
        <v>1.841007402735219</v>
      </c>
      <c r="BT212" s="3">
        <f>AC212/AC$182</f>
        <v>1.9411817338821196</v>
      </c>
      <c r="BU212" s="3">
        <f>AD212/AD$182</f>
        <v>4.0795115435985503</v>
      </c>
      <c r="BV212" s="3">
        <f>AE212/AE$182</f>
        <v>2.0674030532649876</v>
      </c>
      <c r="BW212" s="3">
        <f>AF212/AF$182</f>
        <v>3.9271024392621889</v>
      </c>
      <c r="BX212" s="3">
        <f>AG212/AG$182</f>
        <v>2.3754187342134965</v>
      </c>
      <c r="BY212" s="3">
        <f>AH212/AH$182</f>
        <v>1.6330768642986875</v>
      </c>
      <c r="BZ212" s="3">
        <f>AI212/AI$182</f>
        <v>1.2980467936775688</v>
      </c>
      <c r="CA212" s="3">
        <f>AJ212/AJ$182</f>
        <v>1.6906859834540633</v>
      </c>
      <c r="CB212" s="3">
        <f>AK212/AK$182</f>
        <v>1.2639730017105082</v>
      </c>
      <c r="CC212" s="3">
        <f>AL212/AL$182</f>
        <v>1.2066093406238483</v>
      </c>
      <c r="CD212" s="3">
        <f>AM212/AM$182</f>
        <v>4.3784563678644783</v>
      </c>
      <c r="CE212" s="3">
        <f>AN212/AN$182</f>
        <v>1.2357472345380447</v>
      </c>
      <c r="CF212" s="3">
        <f>AO212/AO$182</f>
        <v>2.0682917370503366</v>
      </c>
      <c r="CG212" s="3">
        <f>AP212/AP$182</f>
        <v>1.2845224408529681</v>
      </c>
      <c r="CH212" s="3">
        <f>AQ212/AQ$182</f>
        <v>1.3713611022058192</v>
      </c>
      <c r="CI212" s="3">
        <f>AR212/AR$182</f>
        <v>4.9430230045827228</v>
      </c>
      <c r="CJ212" s="3">
        <f>AVERAGE(AU212:CI212)</f>
        <v>1.9908627639597367</v>
      </c>
      <c r="CK212" s="3">
        <f>STDEV(AU212:CI212)/SQRT(41)</f>
        <v>0.16352233807578603</v>
      </c>
    </row>
    <row r="213" spans="3:89" x14ac:dyDescent="0.3">
      <c r="C213" s="3">
        <v>217.25</v>
      </c>
      <c r="D213" s="3">
        <v>1205.5050000000001</v>
      </c>
      <c r="E213" s="3">
        <v>1589.6790000000001</v>
      </c>
      <c r="F213" s="3">
        <v>781.01800000000003</v>
      </c>
      <c r="G213" s="3">
        <v>3158.8409999999999</v>
      </c>
      <c r="H213" s="3">
        <v>1583.3810000000001</v>
      </c>
      <c r="I213" s="3">
        <v>1709.829</v>
      </c>
      <c r="J213" s="3">
        <v>1384.2650000000001</v>
      </c>
      <c r="K213" s="3">
        <v>1736.7860000000001</v>
      </c>
      <c r="L213" s="3">
        <v>1154.5989999999999</v>
      </c>
      <c r="M213" s="3">
        <v>1672.777</v>
      </c>
      <c r="N213" s="3">
        <v>1551.7159999999999</v>
      </c>
      <c r="O213" s="3">
        <v>812.31100000000004</v>
      </c>
      <c r="P213" s="3">
        <v>1734.585</v>
      </c>
      <c r="Q213" s="3">
        <v>978.02</v>
      </c>
      <c r="R213" s="3">
        <v>945.84500000000003</v>
      </c>
      <c r="S213" s="3">
        <v>4073.3429999999998</v>
      </c>
      <c r="T213" s="3">
        <v>2290.4850000000001</v>
      </c>
      <c r="U213" s="3">
        <v>1577.903</v>
      </c>
      <c r="V213" s="3">
        <v>955.12400000000002</v>
      </c>
      <c r="W213" s="3">
        <v>1612.7090000000001</v>
      </c>
      <c r="X213" s="3">
        <v>385.71600000000001</v>
      </c>
      <c r="Y213" s="3">
        <v>1310.8209999999999</v>
      </c>
      <c r="Z213" s="3">
        <v>3055.1610000000001</v>
      </c>
      <c r="AA213" s="3">
        <v>2125.52</v>
      </c>
      <c r="AB213" s="3">
        <v>847.96500000000003</v>
      </c>
      <c r="AC213" s="3">
        <v>240.12799999999999</v>
      </c>
      <c r="AD213" s="3">
        <v>523.04499999999996</v>
      </c>
      <c r="AE213" s="3">
        <v>277.95299999999997</v>
      </c>
      <c r="AF213" s="3">
        <v>621.30899999999997</v>
      </c>
      <c r="AG213" s="3">
        <v>333.93799999999999</v>
      </c>
      <c r="AH213" s="3">
        <v>273.27</v>
      </c>
      <c r="AI213" s="3">
        <v>253.351</v>
      </c>
      <c r="AJ213" s="3">
        <v>1082.009</v>
      </c>
      <c r="AK213" s="3">
        <v>275.56799999999998</v>
      </c>
      <c r="AL213" s="3">
        <v>325.78500000000003</v>
      </c>
      <c r="AM213" s="3">
        <v>1578.664</v>
      </c>
      <c r="AN213" s="3">
        <v>222.44800000000001</v>
      </c>
      <c r="AO213" s="3">
        <v>564.43700000000001</v>
      </c>
      <c r="AP213" s="3">
        <v>290.73099999999999</v>
      </c>
      <c r="AQ213" s="3">
        <v>358.18799999999999</v>
      </c>
      <c r="AR213" s="3">
        <v>912.101</v>
      </c>
      <c r="AS213" s="14"/>
      <c r="AT213" s="3">
        <v>217.25</v>
      </c>
      <c r="AU213" s="3">
        <f>D213/D$182</f>
        <v>2.6097418412079887</v>
      </c>
      <c r="AV213" s="3">
        <f>E213/E$182</f>
        <v>1.7226970529429935</v>
      </c>
      <c r="AW213" s="3">
        <f>F213/F$182</f>
        <v>2.3844892700455822</v>
      </c>
      <c r="AX213" s="3">
        <f>G213/G$182</f>
        <v>1.9921125023176265</v>
      </c>
      <c r="AY213" s="3">
        <f>H213/H$182</f>
        <v>1.6702718839466741</v>
      </c>
      <c r="AZ213" s="3">
        <f>I213/I$182</f>
        <v>1.5002829764028389</v>
      </c>
      <c r="BA213" s="3">
        <f>J213/J$182</f>
        <v>1.2851384183754466</v>
      </c>
      <c r="BB213" s="3">
        <f>K213/K$182</f>
        <v>1.402740243817733</v>
      </c>
      <c r="BC213" s="3">
        <f>L213/L$182</f>
        <v>1.166743634491421</v>
      </c>
      <c r="BD213" s="3">
        <f>M213/M$182</f>
        <v>1.2359730133315205</v>
      </c>
      <c r="BE213" s="3">
        <f>N213/N$182</f>
        <v>1.5832156587464186</v>
      </c>
      <c r="BF213" s="3">
        <f>O213/O$182</f>
        <v>1.3621585636406017</v>
      </c>
      <c r="BG213" s="3">
        <f>P213/P$182</f>
        <v>1.3826473310116305</v>
      </c>
      <c r="BH213" s="3">
        <f>Q213/Q$182</f>
        <v>1.0286058048780999</v>
      </c>
      <c r="BI213" s="3">
        <f>R213/R$182</f>
        <v>1.001018115470381</v>
      </c>
      <c r="BJ213" s="3">
        <f>S213/S$182</f>
        <v>1.2683382120646078</v>
      </c>
      <c r="BK213" s="3">
        <f>T213/T$182</f>
        <v>1.2719623889836951</v>
      </c>
      <c r="BL213" s="3">
        <f>U213/U$182</f>
        <v>1.3200177351687561</v>
      </c>
      <c r="BM213" s="3">
        <f>V213/V$182</f>
        <v>2.8944116319028819</v>
      </c>
      <c r="BN213" s="3">
        <f>W213/W$182</f>
        <v>1.247478486202162</v>
      </c>
      <c r="BO213" s="3">
        <f>X213/X$182</f>
        <v>2.1248175222691694</v>
      </c>
      <c r="BP213" s="3">
        <f>Y213/Y$182</f>
        <v>2.0018769204454516</v>
      </c>
      <c r="BQ213" s="3">
        <f>Z213/Z$182</f>
        <v>4.7389393090975087</v>
      </c>
      <c r="BR213" s="3">
        <f>AA213/AA$182</f>
        <v>2.5300104865597062</v>
      </c>
      <c r="BS213" s="3">
        <f>AB213/AB$182</f>
        <v>1.8069258405322128</v>
      </c>
      <c r="BT213" s="3">
        <f>AC213/AC$182</f>
        <v>1.9532447249833247</v>
      </c>
      <c r="BU213" s="3">
        <f>AD213/AD$182</f>
        <v>3.9919481015073455</v>
      </c>
      <c r="BV213" s="3">
        <f>AE213/AE$182</f>
        <v>1.9358215400044572</v>
      </c>
      <c r="BW213" s="3">
        <f>AF213/AF$182</f>
        <v>3.7859993784543011</v>
      </c>
      <c r="BX213" s="3">
        <f>AG213/AG$182</f>
        <v>2.9910431184278878</v>
      </c>
      <c r="BY213" s="3">
        <f>AH213/AH$182</f>
        <v>1.6062328441024856</v>
      </c>
      <c r="BZ213" s="3">
        <f>AI213/AI$182</f>
        <v>1.3524098797328821</v>
      </c>
      <c r="CA213" s="3">
        <f>AJ213/AJ$182</f>
        <v>1.7131916241143172</v>
      </c>
      <c r="CB213" s="3">
        <f>AK213/AK$182</f>
        <v>1.2739494244371503</v>
      </c>
      <c r="CC213" s="3">
        <f>AL213/AL$182</f>
        <v>1.2379119438544228</v>
      </c>
      <c r="CD213" s="3">
        <f>AM213/AM$182</f>
        <v>4.4660884128573768</v>
      </c>
      <c r="CE213" s="3">
        <f>AN213/AN$182</f>
        <v>1.245286398853509</v>
      </c>
      <c r="CF213" s="3">
        <f>AO213/AO$182</f>
        <v>2.1047495460020209</v>
      </c>
      <c r="CG213" s="3">
        <f>AP213/AP$182</f>
        <v>1.2806461133209115</v>
      </c>
      <c r="CH213" s="3">
        <f>AQ213/AQ$182</f>
        <v>1.4003862724706582</v>
      </c>
      <c r="CI213" s="3">
        <f>AR213/AR$182</f>
        <v>5.1859868772671973</v>
      </c>
      <c r="CJ213" s="3">
        <f>AVERAGE(AU213:CI213)</f>
        <v>2.0014027083961796</v>
      </c>
      <c r="CK213" s="3">
        <f>STDEV(AU213:CI213)/SQRT(41)</f>
        <v>0.16441684669723911</v>
      </c>
    </row>
    <row r="214" spans="3:89" x14ac:dyDescent="0.3">
      <c r="C214" s="3">
        <v>222.3</v>
      </c>
      <c r="D214" s="3">
        <v>1180.6510000000001</v>
      </c>
      <c r="E214" s="3">
        <v>1571.3420000000001</v>
      </c>
      <c r="F214" s="3">
        <v>768.53200000000004</v>
      </c>
      <c r="G214" s="3">
        <v>3166.5650000000001</v>
      </c>
      <c r="H214" s="3">
        <v>1646.3679999999999</v>
      </c>
      <c r="I214" s="3">
        <v>1730.566</v>
      </c>
      <c r="J214" s="3">
        <v>1387.297</v>
      </c>
      <c r="K214" s="3">
        <v>1744.193</v>
      </c>
      <c r="L214" s="3">
        <v>1139.6890000000001</v>
      </c>
      <c r="M214" s="3">
        <v>1711.3320000000001</v>
      </c>
      <c r="N214" s="3">
        <v>1558.347</v>
      </c>
      <c r="O214" s="3">
        <v>829.04499999999996</v>
      </c>
      <c r="P214" s="3">
        <v>1713.444</v>
      </c>
      <c r="Q214" s="3">
        <v>967.93399999999997</v>
      </c>
      <c r="R214" s="3">
        <v>936.18399999999997</v>
      </c>
      <c r="S214" s="3">
        <v>4076.1109999999999</v>
      </c>
      <c r="T214" s="3">
        <v>2315.6320000000001</v>
      </c>
      <c r="U214" s="3">
        <v>1570.941</v>
      </c>
      <c r="V214" s="3">
        <v>957.80700000000002</v>
      </c>
      <c r="W214" s="3">
        <v>1592.402</v>
      </c>
      <c r="X214" s="3">
        <v>383.233</v>
      </c>
      <c r="Y214" s="3">
        <v>1282.154</v>
      </c>
      <c r="Z214" s="3">
        <v>3049.81</v>
      </c>
      <c r="AA214" s="3">
        <v>2014.3330000000001</v>
      </c>
      <c r="AB214" s="3">
        <v>832.755</v>
      </c>
      <c r="AC214" s="3">
        <v>234.322</v>
      </c>
      <c r="AD214" s="3">
        <v>513.37300000000005</v>
      </c>
      <c r="AE214" s="3">
        <v>262.30200000000002</v>
      </c>
      <c r="AF214" s="3">
        <v>604.21</v>
      </c>
      <c r="AG214" s="3">
        <v>307.06599999999997</v>
      </c>
      <c r="AH214" s="3">
        <v>275.22500000000002</v>
      </c>
      <c r="AI214" s="3">
        <v>241.88300000000001</v>
      </c>
      <c r="AJ214" s="3">
        <v>1090.443</v>
      </c>
      <c r="AK214" s="3">
        <v>282.46800000000002</v>
      </c>
      <c r="AL214" s="3">
        <v>327.02800000000002</v>
      </c>
      <c r="AM214" s="3">
        <v>1594.5989999999999</v>
      </c>
      <c r="AN214" s="3">
        <v>224.59200000000001</v>
      </c>
      <c r="AO214" s="3">
        <v>570.83799999999997</v>
      </c>
      <c r="AP214" s="3">
        <v>287.315</v>
      </c>
      <c r="AQ214" s="3">
        <v>357.46499999999997</v>
      </c>
      <c r="AR214" s="3">
        <v>947.01</v>
      </c>
      <c r="AS214" s="14"/>
      <c r="AT214" s="3">
        <v>222.3</v>
      </c>
      <c r="AU214" s="3">
        <f>D214/D$182</f>
        <v>2.555936569789468</v>
      </c>
      <c r="AV214" s="3">
        <f>E214/E$182</f>
        <v>1.7028256852896397</v>
      </c>
      <c r="AW214" s="3">
        <f>F214/F$182</f>
        <v>2.3463688515330907</v>
      </c>
      <c r="AX214" s="3">
        <f>G214/G$182</f>
        <v>1.9969836170612623</v>
      </c>
      <c r="AY214" s="3">
        <f>H214/H$182</f>
        <v>1.736715409007382</v>
      </c>
      <c r="AZ214" s="3">
        <f>I214/I$182</f>
        <v>1.5184785784669435</v>
      </c>
      <c r="BA214" s="3">
        <f>J214/J$182</f>
        <v>1.2879532982463633</v>
      </c>
      <c r="BB214" s="3">
        <f>K214/K$182</f>
        <v>1.4087226141189433</v>
      </c>
      <c r="BC214" s="3">
        <f>L214/L$182</f>
        <v>1.1516768038512881</v>
      </c>
      <c r="BD214" s="3">
        <f>M214/M$182</f>
        <v>1.2644603368235323</v>
      </c>
      <c r="BE214" s="3">
        <f>N214/N$182</f>
        <v>1.589981267294083</v>
      </c>
      <c r="BF214" s="3">
        <f>O214/O$182</f>
        <v>1.3902196897412722</v>
      </c>
      <c r="BG214" s="3">
        <f>P214/P$182</f>
        <v>1.3657957225721957</v>
      </c>
      <c r="BH214" s="3">
        <f>Q214/Q$182</f>
        <v>1.0179981300370942</v>
      </c>
      <c r="BI214" s="3">
        <f>R214/R$182</f>
        <v>0.99079356915088956</v>
      </c>
      <c r="BJ214" s="3">
        <f>S214/S$182</f>
        <v>1.2692000987682306</v>
      </c>
      <c r="BK214" s="3">
        <f>T214/T$182</f>
        <v>1.2859271336538296</v>
      </c>
      <c r="BL214" s="3">
        <f>U214/U$182</f>
        <v>1.3141935726744551</v>
      </c>
      <c r="BM214" s="3">
        <f>V214/V$182</f>
        <v>2.90254220595232</v>
      </c>
      <c r="BN214" s="3">
        <f>W214/W$182</f>
        <v>1.2317704163524201</v>
      </c>
      <c r="BO214" s="3">
        <f>X214/X$182</f>
        <v>2.11113926700417</v>
      </c>
      <c r="BP214" s="3">
        <f>Y214/Y$182</f>
        <v>1.9580968729191992</v>
      </c>
      <c r="BQ214" s="3">
        <f>Z214/Z$182</f>
        <v>4.7306392344883532</v>
      </c>
      <c r="BR214" s="3">
        <f>AA214/AA$182</f>
        <v>2.397664389619139</v>
      </c>
      <c r="BS214" s="3">
        <f>AB214/AB$182</f>
        <v>1.7745149013607906</v>
      </c>
      <c r="BT214" s="3">
        <f>AC214/AC$182</f>
        <v>1.9060176674421252</v>
      </c>
      <c r="BU214" s="3">
        <f>AD214/AD$182</f>
        <v>3.9181301278381988</v>
      </c>
      <c r="BV214" s="3">
        <f>AE214/AE$182</f>
        <v>1.8268191441943393</v>
      </c>
      <c r="BW214" s="3">
        <f>AF214/AF$182</f>
        <v>3.6818051637041687</v>
      </c>
      <c r="BX214" s="3">
        <f>AG214/AG$182</f>
        <v>2.7503537968220981</v>
      </c>
      <c r="BY214" s="3">
        <f>AH214/AH$182</f>
        <v>1.6177239891612936</v>
      </c>
      <c r="BZ214" s="3">
        <f>AI214/AI$182</f>
        <v>1.2911926889549625</v>
      </c>
      <c r="CA214" s="3">
        <f>AJ214/AJ$182</f>
        <v>1.7265455409096306</v>
      </c>
      <c r="CB214" s="3">
        <f>AK214/AK$182</f>
        <v>1.3058480883916601</v>
      </c>
      <c r="CC214" s="3">
        <f>AL214/AL$182</f>
        <v>1.2426350727468245</v>
      </c>
      <c r="CD214" s="3">
        <f>AM214/AM$182</f>
        <v>4.51116901193285</v>
      </c>
      <c r="CE214" s="3">
        <f>AN214/AN$182</f>
        <v>1.2572887276635765</v>
      </c>
      <c r="CF214" s="3">
        <f>AO214/AO$182</f>
        <v>2.1286184664377097</v>
      </c>
      <c r="CG214" s="3">
        <f>AP214/AP$182</f>
        <v>1.2655989146282909</v>
      </c>
      <c r="CH214" s="3">
        <f>AQ214/AQ$182</f>
        <v>1.397559602467765</v>
      </c>
      <c r="CI214" s="3">
        <f>AR214/AR$182</f>
        <v>5.3844710537986566</v>
      </c>
      <c r="CJ214" s="3">
        <f>AVERAGE(AU214:CI214)</f>
        <v>1.9881067144602562</v>
      </c>
      <c r="CK214" s="3">
        <f>STDEV(AU214:CI214)/SQRT(41)</f>
        <v>0.16485937759960467</v>
      </c>
    </row>
    <row r="215" spans="3:89" x14ac:dyDescent="0.3">
      <c r="C215" s="3">
        <v>227.35</v>
      </c>
      <c r="D215" s="3">
        <v>1167.5309999999999</v>
      </c>
      <c r="E215" s="3">
        <v>1571.809</v>
      </c>
      <c r="F215" s="3">
        <v>760.827</v>
      </c>
      <c r="G215" s="3">
        <v>3196.2249999999999</v>
      </c>
      <c r="H215" s="3">
        <v>1628.645</v>
      </c>
      <c r="I215" s="3">
        <v>1714.211</v>
      </c>
      <c r="J215" s="3">
        <v>1364.43</v>
      </c>
      <c r="K215" s="3">
        <v>1795.9659999999999</v>
      </c>
      <c r="L215" s="3">
        <v>1188.152</v>
      </c>
      <c r="M215" s="3">
        <v>1709.6579999999999</v>
      </c>
      <c r="N215" s="3">
        <v>1574.8420000000001</v>
      </c>
      <c r="O215" s="3">
        <v>859.81799999999998</v>
      </c>
      <c r="P215" s="3">
        <v>1746.704</v>
      </c>
      <c r="Q215" s="3">
        <v>991.60199999999998</v>
      </c>
      <c r="R215" s="3">
        <v>952.24300000000005</v>
      </c>
      <c r="S215" s="3">
        <v>4078.8110000000001</v>
      </c>
      <c r="T215" s="3">
        <v>2304.21</v>
      </c>
      <c r="U215" s="3">
        <v>1591.5319999999999</v>
      </c>
      <c r="V215" s="3">
        <v>988.20100000000002</v>
      </c>
      <c r="W215" s="3">
        <v>1547.086</v>
      </c>
      <c r="X215" s="3">
        <v>375.78899999999999</v>
      </c>
      <c r="Y215" s="3">
        <v>1281.318</v>
      </c>
      <c r="Z215" s="3">
        <v>2989.5070000000001</v>
      </c>
      <c r="AA215" s="3">
        <v>1924.93</v>
      </c>
      <c r="AB215" s="3">
        <v>809.98099999999999</v>
      </c>
      <c r="AC215" s="3">
        <v>231.34100000000001</v>
      </c>
      <c r="AD215" s="3">
        <v>499.23500000000001</v>
      </c>
      <c r="AE215" s="3">
        <v>253.77199999999999</v>
      </c>
      <c r="AF215" s="3">
        <v>584.92200000000003</v>
      </c>
      <c r="AG215" s="3">
        <v>279.24299999999999</v>
      </c>
      <c r="AH215" s="3">
        <v>280.00299999999999</v>
      </c>
      <c r="AI215" s="3">
        <v>245.60499999999999</v>
      </c>
      <c r="AJ215" s="3">
        <v>1105.827</v>
      </c>
      <c r="AK215" s="3">
        <v>283.45800000000003</v>
      </c>
      <c r="AL215" s="3">
        <v>330.93</v>
      </c>
      <c r="AM215" s="3">
        <v>1613.376</v>
      </c>
      <c r="AN215" s="3">
        <v>220.76</v>
      </c>
      <c r="AO215" s="3">
        <v>573.77200000000005</v>
      </c>
      <c r="AP215" s="3">
        <v>282.94400000000002</v>
      </c>
      <c r="AQ215" s="3">
        <v>364.48599999999999</v>
      </c>
      <c r="AR215" s="3">
        <v>980.46299999999997</v>
      </c>
      <c r="AS215" s="14"/>
      <c r="AT215" s="3">
        <v>227.35</v>
      </c>
      <c r="AU215" s="3">
        <f>D215/D$182</f>
        <v>2.5275336905341774</v>
      </c>
      <c r="AV215" s="3">
        <f>E215/E$182</f>
        <v>1.7033317620030668</v>
      </c>
      <c r="AW215" s="3">
        <f>F215/F$182</f>
        <v>2.3228450789366826</v>
      </c>
      <c r="AX215" s="3">
        <f>G215/G$182</f>
        <v>2.0156885967733595</v>
      </c>
      <c r="AY215" s="3">
        <f>H215/H$182</f>
        <v>1.7180198274643506</v>
      </c>
      <c r="AZ215" s="3">
        <f>I215/I$182</f>
        <v>1.5041279456966088</v>
      </c>
      <c r="BA215" s="3">
        <f>J215/J$182</f>
        <v>1.2667237936262281</v>
      </c>
      <c r="BB215" s="3">
        <f>K215/K$182</f>
        <v>1.4505378237320881</v>
      </c>
      <c r="BC215" s="3">
        <f>L215/L$182</f>
        <v>1.2006495612833989</v>
      </c>
      <c r="BD215" s="3">
        <f>M215/M$182</f>
        <v>1.2632234601661432</v>
      </c>
      <c r="BE215" s="3">
        <f>N215/N$182</f>
        <v>1.6068111139226042</v>
      </c>
      <c r="BF215" s="3">
        <f>O215/O$182</f>
        <v>1.4418227155268546</v>
      </c>
      <c r="BG215" s="3">
        <f>P215/P$182</f>
        <v>1.3923074531760271</v>
      </c>
      <c r="BH215" s="3">
        <f>Q215/Q$182</f>
        <v>1.0428903021704401</v>
      </c>
      <c r="BI215" s="3">
        <f>R215/R$182</f>
        <v>1.0077893241808775</v>
      </c>
      <c r="BJ215" s="3">
        <f>S215/S$182</f>
        <v>1.2700408119545679</v>
      </c>
      <c r="BK215" s="3">
        <f>T215/T$182</f>
        <v>1.2795842174561807</v>
      </c>
      <c r="BL215" s="3">
        <f>U215/U$182</f>
        <v>1.3314192736109891</v>
      </c>
      <c r="BM215" s="3">
        <f>V215/V$182</f>
        <v>2.9946483064587004</v>
      </c>
      <c r="BN215" s="3">
        <f>W215/W$182</f>
        <v>1.1967171394867628</v>
      </c>
      <c r="BO215" s="3">
        <f>X215/X$182</f>
        <v>2.0701320450176004</v>
      </c>
      <c r="BP215" s="3">
        <f>Y215/Y$182</f>
        <v>1.9568201394021953</v>
      </c>
      <c r="BQ215" s="3">
        <f>Z215/Z$182</f>
        <v>4.6371016902618765</v>
      </c>
      <c r="BR215" s="3">
        <f>AA215/AA$182</f>
        <v>2.2912478291869167</v>
      </c>
      <c r="BS215" s="3">
        <f>AB215/AB$182</f>
        <v>1.7259858593693398</v>
      </c>
      <c r="BT215" s="3">
        <f>AC215/AC$182</f>
        <v>1.8817696725178545</v>
      </c>
      <c r="BU215" s="3">
        <f>AD215/AD$182</f>
        <v>3.8102270559053615</v>
      </c>
      <c r="BV215" s="3">
        <f>AE215/AE$182</f>
        <v>1.7674114107421439</v>
      </c>
      <c r="BW215" s="3">
        <f>AF215/AF$182</f>
        <v>3.5642720907700465</v>
      </c>
      <c r="BX215" s="3">
        <f>AG215/AG$182</f>
        <v>2.5011464808412303</v>
      </c>
      <c r="BY215" s="3">
        <f>AH215/AH$182</f>
        <v>1.6458082301285479</v>
      </c>
      <c r="BZ215" s="3">
        <f>AI215/AI$182</f>
        <v>1.3110610517100565</v>
      </c>
      <c r="CA215" s="3">
        <f>AJ215/AJ$182</f>
        <v>1.7509036931480821</v>
      </c>
      <c r="CB215" s="3">
        <f>AK215/AK$182</f>
        <v>1.3104248532199159</v>
      </c>
      <c r="CC215" s="3">
        <f>AL215/AL$182</f>
        <v>1.2574618216914348</v>
      </c>
      <c r="CD215" s="3">
        <f>AM215/AM$182</f>
        <v>4.5642897153429631</v>
      </c>
      <c r="CE215" s="3">
        <f>AN215/AN$182</f>
        <v>1.2358368041560301</v>
      </c>
      <c r="CF215" s="3">
        <f>AO215/AO$182</f>
        <v>2.1395591651657702</v>
      </c>
      <c r="CG215" s="3">
        <f>AP215/AP$182</f>
        <v>1.2463450195798591</v>
      </c>
      <c r="CH215" s="3">
        <f>AQ215/AQ$182</f>
        <v>1.4250091876549196</v>
      </c>
      <c r="CI215" s="3">
        <f>AR215/AR$182</f>
        <v>5.5746767645754449</v>
      </c>
      <c r="CJ215" s="3">
        <f>AVERAGE(AU215:CI215)</f>
        <v>1.980590311671895</v>
      </c>
      <c r="CK215" s="3">
        <f>STDEV(AU215:CI215)/SQRT(41)</f>
        <v>0.16450329832115063</v>
      </c>
    </row>
    <row r="216" spans="3:89" x14ac:dyDescent="0.3">
      <c r="C216" s="3">
        <v>232.4</v>
      </c>
      <c r="D216" s="3">
        <v>1140.345</v>
      </c>
      <c r="E216" s="3">
        <v>1594.1579999999999</v>
      </c>
      <c r="F216" s="3">
        <v>752.57299999999998</v>
      </c>
      <c r="G216" s="3">
        <v>3152.326</v>
      </c>
      <c r="H216" s="3">
        <v>1643.2940000000001</v>
      </c>
      <c r="I216" s="3">
        <v>1723.934</v>
      </c>
      <c r="J216" s="3">
        <v>1364.181</v>
      </c>
      <c r="K216" s="3">
        <v>1842.8140000000001</v>
      </c>
      <c r="L216" s="3">
        <v>1206.385</v>
      </c>
      <c r="M216" s="3">
        <v>1684.568</v>
      </c>
      <c r="N216" s="3">
        <v>1606.153</v>
      </c>
      <c r="O216" s="3">
        <v>875.65200000000004</v>
      </c>
      <c r="P216" s="3">
        <v>1769.2639999999999</v>
      </c>
      <c r="Q216" s="3">
        <v>1019.337</v>
      </c>
      <c r="R216" s="3">
        <v>986.18399999999997</v>
      </c>
      <c r="S216" s="3">
        <v>4079.6570000000002</v>
      </c>
      <c r="T216" s="3">
        <v>2335.7080000000001</v>
      </c>
      <c r="U216" s="3">
        <v>1615.6959999999999</v>
      </c>
      <c r="V216" s="3">
        <v>959.28800000000001</v>
      </c>
      <c r="W216" s="3">
        <v>1545.336</v>
      </c>
      <c r="X216" s="3">
        <v>372.02499999999998</v>
      </c>
      <c r="Y216" s="3">
        <v>1216.846</v>
      </c>
      <c r="Z216" s="3">
        <v>2916.12</v>
      </c>
      <c r="AA216" s="3">
        <v>1896.4970000000001</v>
      </c>
      <c r="AB216" s="3">
        <v>791.14800000000002</v>
      </c>
      <c r="AC216" s="3">
        <v>229.464</v>
      </c>
      <c r="AD216" s="3">
        <v>483.05900000000003</v>
      </c>
      <c r="AE216" s="3">
        <v>237.685</v>
      </c>
      <c r="AF216" s="3">
        <v>571.85599999999999</v>
      </c>
      <c r="AG216" s="3">
        <v>249.84</v>
      </c>
      <c r="AH216" s="3">
        <v>272.125</v>
      </c>
      <c r="AI216" s="3">
        <v>246.21899999999999</v>
      </c>
      <c r="AJ216" s="3">
        <v>1111.3869999999999</v>
      </c>
      <c r="AK216" s="3">
        <v>286.37700000000001</v>
      </c>
      <c r="AL216" s="3">
        <v>337.99099999999999</v>
      </c>
      <c r="AM216" s="3">
        <v>1627.2550000000001</v>
      </c>
      <c r="AN216" s="3">
        <v>220.61600000000001</v>
      </c>
      <c r="AO216" s="3">
        <v>586.97</v>
      </c>
      <c r="AP216" s="3">
        <v>279.86099999999999</v>
      </c>
      <c r="AQ216" s="3">
        <v>370.125</v>
      </c>
      <c r="AR216" s="3">
        <v>1007.582</v>
      </c>
      <c r="AS216" s="14"/>
      <c r="AT216" s="3">
        <v>232.4</v>
      </c>
      <c r="AU216" s="3">
        <f>D216/D$182</f>
        <v>2.4686799805163178</v>
      </c>
      <c r="AV216" s="3">
        <f>E216/E$182</f>
        <v>1.7275508379525024</v>
      </c>
      <c r="AW216" s="3">
        <f>F216/F$182</f>
        <v>2.2976451802980389</v>
      </c>
      <c r="AX216" s="3">
        <f>G216/G$182</f>
        <v>1.9880038393768202</v>
      </c>
      <c r="AY216" s="3">
        <f>H216/H$182</f>
        <v>1.7334727177212976</v>
      </c>
      <c r="AZ216" s="3">
        <f>I216/I$182</f>
        <v>1.5126593551998777</v>
      </c>
      <c r="BA216" s="3">
        <f>J216/J$182</f>
        <v>1.2664926244020005</v>
      </c>
      <c r="BB216" s="3">
        <f>K216/K$182</f>
        <v>1.4883752861151183</v>
      </c>
      <c r="BC216" s="3">
        <f>L216/L$182</f>
        <v>1.2190743448556018</v>
      </c>
      <c r="BD216" s="3">
        <f>M216/M$182</f>
        <v>1.2446850878042039</v>
      </c>
      <c r="BE216" s="3">
        <f>N216/N$182</f>
        <v>1.6387577236701412</v>
      </c>
      <c r="BF216" s="3">
        <f>O216/O$182</f>
        <v>1.4683746380007412</v>
      </c>
      <c r="BG216" s="3">
        <f>P216/P$182</f>
        <v>1.410290154391374</v>
      </c>
      <c r="BH216" s="3">
        <f>Q216/Q$182</f>
        <v>1.0720598303992024</v>
      </c>
      <c r="BI216" s="3">
        <f>R216/R$182</f>
        <v>1.0437101736405459</v>
      </c>
      <c r="BJ216" s="3">
        <f>S216/S$182</f>
        <v>1.2703042354196201</v>
      </c>
      <c r="BK216" s="3">
        <f>T216/T$182</f>
        <v>1.2970758278916164</v>
      </c>
      <c r="BL216" s="3">
        <f>U216/U$182</f>
        <v>1.351634019734558</v>
      </c>
      <c r="BM216" s="3">
        <f>V216/V$182</f>
        <v>2.9070302343411449</v>
      </c>
      <c r="BN216" s="3">
        <f>W216/W$182</f>
        <v>1.1953634623194291</v>
      </c>
      <c r="BO216" s="3">
        <f>X216/X$182</f>
        <v>2.0493970660335261</v>
      </c>
      <c r="BP216" s="3">
        <f>Y216/Y$182</f>
        <v>1.8583589392726894</v>
      </c>
      <c r="BQ216" s="3">
        <f>Z216/Z$182</f>
        <v>4.5232692149596785</v>
      </c>
      <c r="BR216" s="3">
        <f>AA216/AA$182</f>
        <v>2.257403975370273</v>
      </c>
      <c r="BS216" s="3">
        <f>AB216/AB$182</f>
        <v>1.685854681367013</v>
      </c>
      <c r="BT216" s="3">
        <f>AC216/AC$182</f>
        <v>1.8665018139224649</v>
      </c>
      <c r="BU216" s="3">
        <f>AD216/AD$182</f>
        <v>3.6867697004388478</v>
      </c>
      <c r="BV216" s="3">
        <f>AE216/AE$182</f>
        <v>1.6553724648985959</v>
      </c>
      <c r="BW216" s="3">
        <f>AF216/AF$182</f>
        <v>3.4846533054653368</v>
      </c>
      <c r="BX216" s="3">
        <f>AG216/AG$182</f>
        <v>2.2377872919764257</v>
      </c>
      <c r="BY216" s="3">
        <f>AH216/AH$182</f>
        <v>1.599502736126867</v>
      </c>
      <c r="BZ216" s="3">
        <f>AI216/AI$182</f>
        <v>1.3143386376132342</v>
      </c>
      <c r="CA216" s="3">
        <f>AJ216/AJ$182</f>
        <v>1.7597070815025926</v>
      </c>
      <c r="CB216" s="3">
        <f>AK216/AK$182</f>
        <v>1.3239193749711062</v>
      </c>
      <c r="CC216" s="3">
        <f>AL216/AL$182</f>
        <v>1.284292081634514</v>
      </c>
      <c r="CD216" s="3">
        <f>AM216/AM$182</f>
        <v>4.6035538279610044</v>
      </c>
      <c r="CE216" s="3">
        <f>AN216/AN$182</f>
        <v>1.2350306775941602</v>
      </c>
      <c r="CF216" s="3">
        <f>AO216/AO$182</f>
        <v>2.1887736647611802</v>
      </c>
      <c r="CG216" s="3">
        <f>AP216/AP$182</f>
        <v>1.2327646584647098</v>
      </c>
      <c r="CH216" s="3">
        <f>AQ216/AQ$182</f>
        <v>1.4470556498213294</v>
      </c>
      <c r="CI216" s="3">
        <f>AR216/AR$182</f>
        <v>5.7288688750156362</v>
      </c>
      <c r="CJ216" s="3">
        <f>AVERAGE(AU216:CI216)</f>
        <v>1.966449153005398</v>
      </c>
      <c r="CK216" s="3">
        <f>STDEV(AU216:CI216)/SQRT(41)</f>
        <v>0.16329549544817643</v>
      </c>
    </row>
    <row r="217" spans="3:89" x14ac:dyDescent="0.3">
      <c r="C217" s="3">
        <v>237.45</v>
      </c>
      <c r="D217" s="3">
        <v>1140.7560000000001</v>
      </c>
      <c r="E217" s="3">
        <v>1635.145</v>
      </c>
      <c r="F217" s="3">
        <v>754.50900000000001</v>
      </c>
      <c r="G217" s="3">
        <v>3178.8409999999999</v>
      </c>
      <c r="H217" s="3">
        <v>1637.5450000000001</v>
      </c>
      <c r="I217" s="3">
        <v>1732.4469999999999</v>
      </c>
      <c r="J217" s="3">
        <v>1353.663</v>
      </c>
      <c r="K217" s="3">
        <v>1835.5519999999999</v>
      </c>
      <c r="L217" s="3">
        <v>1254.874</v>
      </c>
      <c r="M217" s="3">
        <v>1660.6210000000001</v>
      </c>
      <c r="N217" s="3">
        <v>1664.3689999999999</v>
      </c>
      <c r="O217" s="3">
        <v>841.02300000000002</v>
      </c>
      <c r="P217" s="3">
        <v>1769.1089999999999</v>
      </c>
      <c r="Q217" s="3">
        <v>1014.454</v>
      </c>
      <c r="R217" s="3">
        <v>974.38300000000004</v>
      </c>
      <c r="S217" s="3">
        <v>4079.768</v>
      </c>
      <c r="T217" s="3">
        <v>2329.5279999999998</v>
      </c>
      <c r="U217" s="3">
        <v>1585.394</v>
      </c>
      <c r="V217" s="3">
        <v>973.17200000000003</v>
      </c>
      <c r="W217" s="3">
        <v>1486.193</v>
      </c>
      <c r="X217" s="3">
        <v>371.93400000000003</v>
      </c>
      <c r="Y217" s="3">
        <v>1195.6199999999999</v>
      </c>
      <c r="Z217" s="3">
        <v>2916.0909999999999</v>
      </c>
      <c r="AA217" s="3">
        <v>1869.0409999999999</v>
      </c>
      <c r="AB217" s="3">
        <v>778.04100000000005</v>
      </c>
      <c r="AC217" s="3">
        <v>226.512</v>
      </c>
      <c r="AD217" s="3">
        <v>470.65800000000002</v>
      </c>
      <c r="AE217" s="3">
        <v>226.72499999999999</v>
      </c>
      <c r="AF217" s="3">
        <v>547.53499999999997</v>
      </c>
      <c r="AG217" s="3">
        <v>225.05799999999999</v>
      </c>
      <c r="AH217" s="3">
        <v>260.09699999999998</v>
      </c>
      <c r="AI217" s="3">
        <v>240.614</v>
      </c>
      <c r="AJ217" s="3">
        <v>1134.2049999999999</v>
      </c>
      <c r="AK217" s="3">
        <v>289.5</v>
      </c>
      <c r="AL217" s="3">
        <v>335.79399999999998</v>
      </c>
      <c r="AM217" s="3">
        <v>1637.9870000000001</v>
      </c>
      <c r="AN217" s="3">
        <v>222.70400000000001</v>
      </c>
      <c r="AO217" s="3">
        <v>591.55799999999999</v>
      </c>
      <c r="AP217" s="3">
        <v>278.78699999999998</v>
      </c>
      <c r="AQ217" s="3">
        <v>382.73599999999999</v>
      </c>
      <c r="AR217" s="3">
        <v>1039.0630000000001</v>
      </c>
      <c r="AS217" s="14"/>
      <c r="AT217" s="3">
        <v>237.45</v>
      </c>
      <c r="AU217" s="3">
        <f>D217/D$182</f>
        <v>2.4695697353466475</v>
      </c>
      <c r="AV217" s="3">
        <f>E217/E$182</f>
        <v>1.7719674680451027</v>
      </c>
      <c r="AW217" s="3">
        <f>F217/F$182</f>
        <v>2.3035558907129183</v>
      </c>
      <c r="AX217" s="3">
        <f>G217/G$182</f>
        <v>2.0047254353669164</v>
      </c>
      <c r="AY217" s="3">
        <f>H217/H$182</f>
        <v>1.7274082309927026</v>
      </c>
      <c r="AZ217" s="3">
        <f>I217/I$182</f>
        <v>1.5201290547886186</v>
      </c>
      <c r="BA217" s="3">
        <f>J217/J$182</f>
        <v>1.2567278135569144</v>
      </c>
      <c r="BB217" s="3">
        <f>K217/K$182</f>
        <v>1.4825100271536775</v>
      </c>
      <c r="BC217" s="3">
        <f>L217/L$182</f>
        <v>1.2680733757683731</v>
      </c>
      <c r="BD217" s="3">
        <f>M217/M$182</f>
        <v>1.2269912495040303</v>
      </c>
      <c r="BE217" s="3">
        <f>N217/N$182</f>
        <v>1.698155501865108</v>
      </c>
      <c r="BF217" s="3">
        <f>O217/O$182</f>
        <v>1.4103055131208486</v>
      </c>
      <c r="BG217" s="3">
        <f>P217/P$182</f>
        <v>1.4101666030310736</v>
      </c>
      <c r="BH217" s="3">
        <f>Q217/Q$182</f>
        <v>1.0669242686057627</v>
      </c>
      <c r="BI217" s="3">
        <f>R217/R$182</f>
        <v>1.0312207966488973</v>
      </c>
      <c r="BJ217" s="3">
        <f>S217/S$182</f>
        <v>1.2703387980728362</v>
      </c>
      <c r="BK217" s="3">
        <f>T217/T$182</f>
        <v>1.2936439226122018</v>
      </c>
      <c r="BL217" s="3">
        <f>U217/U$182</f>
        <v>1.3262844403173926</v>
      </c>
      <c r="BM217" s="3">
        <f>V217/V$182</f>
        <v>2.9491043640848638</v>
      </c>
      <c r="BN217" s="3">
        <f>W217/W$182</f>
        <v>1.1496145887722147</v>
      </c>
      <c r="BO217" s="3">
        <f>X217/X$182</f>
        <v>2.0488957687201497</v>
      </c>
      <c r="BP217" s="3">
        <f>Y217/Y$182</f>
        <v>1.8259427363636915</v>
      </c>
      <c r="BQ217" s="3">
        <f>Z217/Z$182</f>
        <v>4.5232242323090217</v>
      </c>
      <c r="BR217" s="3">
        <f>AA217/AA$182</f>
        <v>2.2247230465062851</v>
      </c>
      <c r="BS217" s="3">
        <f>AB217/AB$182</f>
        <v>1.6579250180060774</v>
      </c>
      <c r="BT217" s="3">
        <f>AC217/AC$182</f>
        <v>1.8424897102604565</v>
      </c>
      <c r="BU217" s="3">
        <f>AD217/AD$182</f>
        <v>3.592123640526617</v>
      </c>
      <c r="BV217" s="3">
        <f>AE217/AE$182</f>
        <v>1.5790408402050367</v>
      </c>
      <c r="BW217" s="3">
        <f>AF217/AF$182</f>
        <v>3.3364512178030186</v>
      </c>
      <c r="BX217" s="3">
        <f>AG217/AG$182</f>
        <v>2.0158178528563493</v>
      </c>
      <c r="BY217" s="3">
        <f>AH217/AH$182</f>
        <v>1.5288042743532924</v>
      </c>
      <c r="BZ217" s="3">
        <f>AI217/AI$182</f>
        <v>1.2844186555492092</v>
      </c>
      <c r="CA217" s="3">
        <f>AJ217/AJ$182</f>
        <v>1.7958358073071288</v>
      </c>
      <c r="CB217" s="3">
        <f>AK217/AK$182</f>
        <v>1.3383569876566039</v>
      </c>
      <c r="CC217" s="3">
        <f>AL217/AL$182</f>
        <v>1.275943960816649</v>
      </c>
      <c r="CD217" s="3">
        <f>AM217/AM$182</f>
        <v>4.6339149819790766</v>
      </c>
      <c r="CE217" s="3">
        <f>AN217/AN$182</f>
        <v>1.2467195127412782</v>
      </c>
      <c r="CF217" s="3">
        <f>AO217/AO$182</f>
        <v>2.2058820239173964</v>
      </c>
      <c r="CG217" s="3">
        <f>AP217/AP$182</f>
        <v>1.2280337769085405</v>
      </c>
      <c r="CH217" s="3">
        <f>AQ217/AQ$182</f>
        <v>1.4963601247957212</v>
      </c>
      <c r="CI217" s="3">
        <f>AR217/AR$182</f>
        <v>5.9078622681631598</v>
      </c>
      <c r="CJ217" s="3">
        <f>AVERAGE(AU217:CI217)</f>
        <v>1.9567361833198014</v>
      </c>
      <c r="CK217" s="3">
        <f>STDEV(AU217:CI217)/SQRT(41)</f>
        <v>0.16518153737207211</v>
      </c>
    </row>
    <row r="218" spans="3:89" x14ac:dyDescent="0.3">
      <c r="C218" s="3">
        <v>242.5</v>
      </c>
      <c r="D218" s="3">
        <v>1093.873</v>
      </c>
      <c r="E218" s="3">
        <v>1645.3119999999999</v>
      </c>
      <c r="F218" s="3">
        <v>743.77700000000004</v>
      </c>
      <c r="G218" s="3">
        <v>3143.4279999999999</v>
      </c>
      <c r="H218" s="3">
        <v>1671.385</v>
      </c>
      <c r="I218" s="3">
        <v>1730.9010000000001</v>
      </c>
      <c r="J218" s="3">
        <v>1343.683</v>
      </c>
      <c r="K218" s="3">
        <v>1808.7860000000001</v>
      </c>
      <c r="L218" s="3">
        <v>1301.903</v>
      </c>
      <c r="M218" s="3">
        <v>1702.432</v>
      </c>
      <c r="N218" s="3">
        <v>1686.8920000000001</v>
      </c>
      <c r="O218" s="3">
        <v>863.31799999999998</v>
      </c>
      <c r="P218" s="3">
        <v>1787.8130000000001</v>
      </c>
      <c r="Q218" s="3">
        <v>1008.735</v>
      </c>
      <c r="R218" s="3">
        <v>956.91700000000003</v>
      </c>
      <c r="S218" s="3">
        <v>4085.616</v>
      </c>
      <c r="T218" s="3">
        <v>2340.3679999999999</v>
      </c>
      <c r="U218" s="3">
        <v>1565.1189999999999</v>
      </c>
      <c r="V218" s="3">
        <v>945.85</v>
      </c>
      <c r="W218" s="3">
        <v>1476.3810000000001</v>
      </c>
      <c r="X218" s="3">
        <v>373.5</v>
      </c>
      <c r="Y218" s="3">
        <v>1215.741</v>
      </c>
      <c r="Z218" s="3">
        <v>2850.277</v>
      </c>
      <c r="AA218" s="3">
        <v>1796.585</v>
      </c>
      <c r="AB218" s="3">
        <v>763.08799999999997</v>
      </c>
      <c r="AC218" s="3">
        <v>218.483</v>
      </c>
      <c r="AD218" s="3">
        <v>462.798</v>
      </c>
      <c r="AE218" s="3">
        <v>214.839</v>
      </c>
      <c r="AF218" s="3">
        <v>528.33299999999997</v>
      </c>
      <c r="AG218" s="3">
        <v>213.33699999999999</v>
      </c>
      <c r="AH218" s="3">
        <v>256.97899999999998</v>
      </c>
      <c r="AI218" s="3">
        <v>241.99100000000001</v>
      </c>
      <c r="AJ218" s="3">
        <v>1145.5630000000001</v>
      </c>
      <c r="AK218" s="3">
        <v>296.2</v>
      </c>
      <c r="AL218" s="3">
        <v>340.83199999999999</v>
      </c>
      <c r="AM218" s="3">
        <v>1635.8920000000001</v>
      </c>
      <c r="AN218" s="3">
        <v>220.864</v>
      </c>
      <c r="AO218" s="3">
        <v>596.76599999999996</v>
      </c>
      <c r="AP218" s="3">
        <v>280.91699999999997</v>
      </c>
      <c r="AQ218" s="3">
        <v>388.13900000000001</v>
      </c>
      <c r="AR218" s="3">
        <v>1069.857</v>
      </c>
      <c r="AS218" s="14"/>
      <c r="AT218" s="3">
        <v>242.5</v>
      </c>
      <c r="AU218" s="3">
        <f>D218/D$182</f>
        <v>2.3680749039346214</v>
      </c>
      <c r="AV218" s="3">
        <f>E218/E$182</f>
        <v>1.7829852024035935</v>
      </c>
      <c r="AW218" s="3">
        <f>F218/F$182</f>
        <v>2.2707905269874611</v>
      </c>
      <c r="AX218" s="3">
        <f>G218/G$182</f>
        <v>1.9823923454631911</v>
      </c>
      <c r="AY218" s="3">
        <f>H218/H$182</f>
        <v>1.7631052619364584</v>
      </c>
      <c r="AZ218" s="3">
        <f>I218/I$182</f>
        <v>1.5187725229474121</v>
      </c>
      <c r="BA218" s="3">
        <f>J218/J$182</f>
        <v>1.2474624767786335</v>
      </c>
      <c r="BB218" s="3">
        <f>K218/K$182</f>
        <v>1.46089208149657</v>
      </c>
      <c r="BC218" s="3">
        <f>L218/L$182</f>
        <v>1.3155970496902256</v>
      </c>
      <c r="BD218" s="3">
        <f>M218/M$182</f>
        <v>1.2578843498159091</v>
      </c>
      <c r="BE218" s="3">
        <f>N218/N$182</f>
        <v>1.7211357162097083</v>
      </c>
      <c r="BF218" s="3">
        <f>O218/O$182</f>
        <v>1.4476918407421258</v>
      </c>
      <c r="BG218" s="3">
        <f>P218/P$182</f>
        <v>1.4250756652443648</v>
      </c>
      <c r="BH218" s="3">
        <f>Q218/Q$182</f>
        <v>1.0609094666609173</v>
      </c>
      <c r="BI218" s="3">
        <f>R218/R$182</f>
        <v>1.0127359683685704</v>
      </c>
      <c r="BJ218" s="3">
        <f>S218/S$182</f>
        <v>1.2721597205593917</v>
      </c>
      <c r="BK218" s="3">
        <f>T218/T$182</f>
        <v>1.2996636399631487</v>
      </c>
      <c r="BL218" s="3">
        <f>U218/U$182</f>
        <v>1.3093230937830704</v>
      </c>
      <c r="BM218" s="3">
        <f>V218/V$182</f>
        <v>2.866307664800948</v>
      </c>
      <c r="BN218" s="3">
        <f>W218/W$182</f>
        <v>1.1420247142774265</v>
      </c>
      <c r="BO218" s="3">
        <f>X218/X$182</f>
        <v>2.0575224895195809</v>
      </c>
      <c r="BP218" s="3">
        <f>Y218/Y$182</f>
        <v>1.8566713907843051</v>
      </c>
      <c r="BQ218" s="3">
        <f>Z218/Z$182</f>
        <v>4.4211384333318344</v>
      </c>
      <c r="BR218" s="3">
        <f>AA218/AA$182</f>
        <v>2.1384785323101498</v>
      </c>
      <c r="BS218" s="3">
        <f>AB218/AB$182</f>
        <v>1.6260617192927127</v>
      </c>
      <c r="BT218" s="3">
        <f>AC218/AC$182</f>
        <v>1.7771803673396347</v>
      </c>
      <c r="BU218" s="3">
        <f>AD218/AD$182</f>
        <v>3.5321350887235261</v>
      </c>
      <c r="BV218" s="3">
        <f>AE218/AE$182</f>
        <v>1.4962600289725874</v>
      </c>
      <c r="BW218" s="3">
        <f>AF218/AF$182</f>
        <v>3.2194421932032147</v>
      </c>
      <c r="BX218" s="3">
        <f>AG218/AG$182</f>
        <v>1.9108342439496264</v>
      </c>
      <c r="BY218" s="3">
        <f>AH218/AH$182</f>
        <v>1.5104772204947952</v>
      </c>
      <c r="BZ218" s="3">
        <f>AI218/AI$182</f>
        <v>1.2917692024363034</v>
      </c>
      <c r="CA218" s="3">
        <f>AJ218/AJ$182</f>
        <v>1.8138194197047066</v>
      </c>
      <c r="CB218" s="3">
        <f>AK218/AK$182</f>
        <v>1.3693310526559104</v>
      </c>
      <c r="CC218" s="3">
        <f>AL218/AL$182</f>
        <v>1.2950872619911618</v>
      </c>
      <c r="CD218" s="3">
        <f>AM218/AM$182</f>
        <v>4.627988163336898</v>
      </c>
      <c r="CE218" s="3">
        <f>AN218/AN$182</f>
        <v>1.2364190066729366</v>
      </c>
      <c r="CF218" s="3">
        <f>AO218/AO$182</f>
        <v>2.2253023235001286</v>
      </c>
      <c r="CG218" s="3">
        <f>AP218/AP$182</f>
        <v>1.2374162515031779</v>
      </c>
      <c r="CH218" s="3">
        <f>AQ218/AQ$182</f>
        <v>1.51748391182979</v>
      </c>
      <c r="CI218" s="3">
        <f>AR218/AR$182</f>
        <v>6.0829495445706687</v>
      </c>
      <c r="CJ218" s="3">
        <f>AVERAGE(AU218:CI218)</f>
        <v>1.9455793184923753</v>
      </c>
      <c r="CK218" s="3">
        <f>STDEV(AU218:CI218)/SQRT(41)</f>
        <v>0.16516524956256545</v>
      </c>
    </row>
    <row r="219" spans="3:89" x14ac:dyDescent="0.3">
      <c r="C219" s="3">
        <v>247.55</v>
      </c>
      <c r="D219" s="3">
        <v>1070.463</v>
      </c>
      <c r="E219" s="3">
        <v>1668.7550000000001</v>
      </c>
      <c r="F219" s="3">
        <v>730.70500000000004</v>
      </c>
      <c r="G219" s="3">
        <v>3206.297</v>
      </c>
      <c r="H219" s="3">
        <v>1680.5239999999999</v>
      </c>
      <c r="I219" s="3">
        <v>1725.0260000000001</v>
      </c>
      <c r="J219" s="3">
        <v>1320.94</v>
      </c>
      <c r="K219" s="3">
        <v>1862.566</v>
      </c>
      <c r="L219" s="3">
        <v>1281.5419999999999</v>
      </c>
      <c r="M219" s="3">
        <v>1709.3989999999999</v>
      </c>
      <c r="N219" s="3">
        <v>1672.482</v>
      </c>
      <c r="O219" s="3">
        <v>878.5</v>
      </c>
      <c r="P219" s="3">
        <v>1843.694</v>
      </c>
      <c r="Q219" s="3">
        <v>1047.5260000000001</v>
      </c>
      <c r="R219" s="3">
        <v>973.553</v>
      </c>
      <c r="S219" s="3">
        <v>4083.9229999999998</v>
      </c>
      <c r="T219" s="3">
        <v>2322.241</v>
      </c>
      <c r="U219" s="3">
        <v>1575.241</v>
      </c>
      <c r="V219" s="3">
        <v>929.21500000000003</v>
      </c>
      <c r="W219" s="3">
        <v>1442.59</v>
      </c>
      <c r="X219" s="3">
        <v>362.88499999999999</v>
      </c>
      <c r="Y219" s="3">
        <v>1240.096</v>
      </c>
      <c r="Z219" s="3">
        <v>2840.482</v>
      </c>
      <c r="AA219" s="3">
        <v>1739.3219999999999</v>
      </c>
      <c r="AB219" s="3">
        <v>736.79600000000005</v>
      </c>
      <c r="AC219" s="3">
        <v>219.21799999999999</v>
      </c>
      <c r="AD219" s="3">
        <v>449.72800000000001</v>
      </c>
      <c r="AE219" s="3">
        <v>218.93299999999999</v>
      </c>
      <c r="AF219" s="3">
        <v>523.39099999999996</v>
      </c>
      <c r="AG219" s="3">
        <v>211.761</v>
      </c>
      <c r="AH219" s="3">
        <v>251.249</v>
      </c>
      <c r="AI219" s="3">
        <v>255.06399999999999</v>
      </c>
      <c r="AJ219" s="3">
        <v>1165.144</v>
      </c>
      <c r="AK219" s="3">
        <v>297.697</v>
      </c>
      <c r="AL219" s="3">
        <v>340.565</v>
      </c>
      <c r="AM219" s="3">
        <v>1643.4010000000001</v>
      </c>
      <c r="AN219" s="3">
        <v>216.768</v>
      </c>
      <c r="AO219" s="3">
        <v>608.57899999999995</v>
      </c>
      <c r="AP219" s="3">
        <v>275.41699999999997</v>
      </c>
      <c r="AQ219" s="3">
        <v>402.29899999999998</v>
      </c>
      <c r="AR219" s="3">
        <v>1090.704</v>
      </c>
      <c r="AS219" s="14"/>
      <c r="AT219" s="3">
        <v>247.55</v>
      </c>
      <c r="AU219" s="3">
        <f>D219/D$182</f>
        <v>2.3173956811170644</v>
      </c>
      <c r="AV219" s="3">
        <f>E219/E$182</f>
        <v>1.8083898199472253</v>
      </c>
      <c r="AW219" s="3">
        <f>F219/F$182</f>
        <v>2.2308810194754245</v>
      </c>
      <c r="AX219" s="3">
        <f>G219/G$182</f>
        <v>2.0220404698569818</v>
      </c>
      <c r="AY219" s="3">
        <f>H219/H$182</f>
        <v>1.7727457810202347</v>
      </c>
      <c r="AZ219" s="3">
        <f>I219/I$182</f>
        <v>1.5136175264615841</v>
      </c>
      <c r="BA219" s="3">
        <f>J219/J$182</f>
        <v>1.2263480925753829</v>
      </c>
      <c r="BB219" s="3">
        <f>K219/K$182</f>
        <v>1.5043282735850125</v>
      </c>
      <c r="BC219" s="3">
        <f>L219/L$182</f>
        <v>1.2950218827778344</v>
      </c>
      <c r="BD219" s="3">
        <f>M219/M$182</f>
        <v>1.263032091555472</v>
      </c>
      <c r="BE219" s="3">
        <f>N219/N$182</f>
        <v>1.7064331948446285</v>
      </c>
      <c r="BF219" s="3">
        <f>O219/O$182</f>
        <v>1.4731504290330533</v>
      </c>
      <c r="BG219" s="3">
        <f>P219/P$182</f>
        <v>1.4696187205021127</v>
      </c>
      <c r="BH219" s="3">
        <f>Q219/Q$182</f>
        <v>1.101706840719757</v>
      </c>
      <c r="BI219" s="3">
        <f>R219/R$182</f>
        <v>1.030342381014369</v>
      </c>
      <c r="BJ219" s="3">
        <f>S219/S$182</f>
        <v>1.2716325622540328</v>
      </c>
      <c r="BK219" s="3">
        <f>T219/T$182</f>
        <v>1.289597273134679</v>
      </c>
      <c r="BL219" s="3">
        <f>U219/U$182</f>
        <v>1.31779080029949</v>
      </c>
      <c r="BM219" s="3">
        <f>V219/V$182</f>
        <v>2.8158968935328152</v>
      </c>
      <c r="BN219" s="3">
        <f>W219/W$182</f>
        <v>1.1158863684709248</v>
      </c>
      <c r="BO219" s="3">
        <f>X219/X$182</f>
        <v>1.9990469842284153</v>
      </c>
      <c r="BP219" s="3">
        <f>Y219/Y$182</f>
        <v>1.8938661812228541</v>
      </c>
      <c r="BQ219" s="3">
        <f>Z219/Z$182</f>
        <v>4.4059451552909676</v>
      </c>
      <c r="BR219" s="3">
        <f>AA219/AA$182</f>
        <v>2.0703182748240434</v>
      </c>
      <c r="BS219" s="3">
        <f>AB219/AB$182</f>
        <v>1.5700361826263729</v>
      </c>
      <c r="BT219" s="3">
        <f>AC219/AC$182</f>
        <v>1.7831589907107646</v>
      </c>
      <c r="BU219" s="3">
        <f>AD219/AD$182</f>
        <v>3.4323831329898873</v>
      </c>
      <c r="BV219" s="3">
        <f>AE219/AE$182</f>
        <v>1.5247729552039224</v>
      </c>
      <c r="BW219" s="3">
        <f>AF219/AF$182</f>
        <v>3.1893276947357516</v>
      </c>
      <c r="BX219" s="3">
        <f>AG219/AG$182</f>
        <v>1.8967181985919781</v>
      </c>
      <c r="BY219" s="3">
        <f>AH219/AH$182</f>
        <v>1.4767972914989038</v>
      </c>
      <c r="BZ219" s="3">
        <f>AI219/AI$182</f>
        <v>1.3615540241174806</v>
      </c>
      <c r="CA219" s="3">
        <f>AJ219/AJ$182</f>
        <v>1.84482286347623</v>
      </c>
      <c r="CB219" s="3">
        <f>AK219/AK$182</f>
        <v>1.3762516758356063</v>
      </c>
      <c r="CC219" s="3">
        <f>AL219/AL$182</f>
        <v>1.2940727202258591</v>
      </c>
      <c r="CD219" s="3">
        <f>AM219/AM$182</f>
        <v>4.6492313524462627</v>
      </c>
      <c r="CE219" s="3">
        <f>AN219/AN$182</f>
        <v>1.2134891844686282</v>
      </c>
      <c r="CF219" s="3">
        <f>AO219/AO$182</f>
        <v>2.2693522464975966</v>
      </c>
      <c r="CG219" s="3">
        <f>AP219/AP$182</f>
        <v>1.213189204427823</v>
      </c>
      <c r="CH219" s="3">
        <f>AQ219/AQ$182</f>
        <v>1.5728444197702696</v>
      </c>
      <c r="CI219" s="3">
        <f>AR219/AR$182</f>
        <v>6.2014805717599701</v>
      </c>
      <c r="CJ219" s="3">
        <f>AVERAGE(AU219:CI219)</f>
        <v>1.9459637904177478</v>
      </c>
      <c r="CK219" s="3">
        <f>STDEV(AU219:CI219)/SQRT(41)</f>
        <v>0.165794526095735</v>
      </c>
    </row>
    <row r="220" spans="3:89" x14ac:dyDescent="0.3">
      <c r="C220" s="3">
        <v>252.6</v>
      </c>
      <c r="D220" s="3">
        <v>1053.4359999999999</v>
      </c>
      <c r="E220" s="3">
        <v>1710.5029999999999</v>
      </c>
      <c r="F220" s="3">
        <v>729.07299999999998</v>
      </c>
      <c r="G220" s="3">
        <v>3198.5360000000001</v>
      </c>
      <c r="H220" s="3">
        <v>1687.7449999999999</v>
      </c>
      <c r="I220" s="3">
        <v>1711.105</v>
      </c>
      <c r="J220" s="3">
        <v>1302.9159999999999</v>
      </c>
      <c r="K220" s="3">
        <v>1883.579</v>
      </c>
      <c r="L220" s="3">
        <v>1298.278</v>
      </c>
      <c r="M220" s="3">
        <v>1684.645</v>
      </c>
      <c r="N220" s="3">
        <v>1669.288</v>
      </c>
      <c r="O220" s="3">
        <v>899.98500000000001</v>
      </c>
      <c r="P220" s="3">
        <v>1848.521</v>
      </c>
      <c r="Q220" s="3">
        <v>1054.5309999999999</v>
      </c>
      <c r="R220" s="3">
        <v>971.58299999999997</v>
      </c>
      <c r="S220" s="3">
        <v>4085.4549999999999</v>
      </c>
      <c r="T220" s="3">
        <v>2327.0810000000001</v>
      </c>
      <c r="U220" s="3">
        <v>1615.586</v>
      </c>
      <c r="V220" s="3">
        <v>957.21900000000005</v>
      </c>
      <c r="W220" s="3">
        <v>1444</v>
      </c>
      <c r="X220" s="3">
        <v>366.30900000000003</v>
      </c>
      <c r="Y220" s="3">
        <v>1257.3019999999999</v>
      </c>
      <c r="Z220" s="3">
        <v>2791.047</v>
      </c>
      <c r="AA220" s="3">
        <v>1652.6369999999999</v>
      </c>
      <c r="AB220" s="3">
        <v>718.745</v>
      </c>
      <c r="AC220" s="3">
        <v>219.91499999999999</v>
      </c>
      <c r="AD220" s="3">
        <v>434.66699999999997</v>
      </c>
      <c r="AE220" s="3">
        <v>214.09399999999999</v>
      </c>
      <c r="AF220" s="3">
        <v>520.83100000000002</v>
      </c>
      <c r="AG220" s="3">
        <v>209.21799999999999</v>
      </c>
      <c r="AH220" s="3">
        <v>251.63300000000001</v>
      </c>
      <c r="AI220" s="3">
        <v>246.827</v>
      </c>
      <c r="AJ220" s="3">
        <v>1180.296</v>
      </c>
      <c r="AK220" s="3">
        <v>301.46100000000001</v>
      </c>
      <c r="AL220" s="3">
        <v>343.77100000000002</v>
      </c>
      <c r="AM220" s="3">
        <v>1652.202</v>
      </c>
      <c r="AN220" s="3">
        <v>218.28</v>
      </c>
      <c r="AO220" s="3">
        <v>613.33500000000004</v>
      </c>
      <c r="AP220" s="3">
        <v>277.26900000000001</v>
      </c>
      <c r="AQ220" s="3">
        <v>406.44400000000002</v>
      </c>
      <c r="AR220" s="3">
        <v>1110.2059999999999</v>
      </c>
      <c r="AS220" s="14"/>
      <c r="AT220" s="3">
        <v>252.6</v>
      </c>
      <c r="AU220" s="3">
        <f>D220/D$182</f>
        <v>2.2805347188396383</v>
      </c>
      <c r="AV220" s="3">
        <f>E220/E$182</f>
        <v>1.853631127510742</v>
      </c>
      <c r="AW220" s="3">
        <f>F220/F$182</f>
        <v>2.2258984371422201</v>
      </c>
      <c r="AX220" s="3">
        <f>G220/G$182</f>
        <v>2.0171460211872052</v>
      </c>
      <c r="AY220" s="3">
        <f>H220/H$182</f>
        <v>1.780363046399811</v>
      </c>
      <c r="AZ220" s="3">
        <f>I220/I$182</f>
        <v>1.5014025977672503</v>
      </c>
      <c r="BA220" s="3">
        <f>J220/J$182</f>
        <v>1.2096147829469526</v>
      </c>
      <c r="BB220" s="3">
        <f>K220/K$182</f>
        <v>1.5212997258786987</v>
      </c>
      <c r="BC220" s="3">
        <f>L220/L$182</f>
        <v>1.3119339201751026</v>
      </c>
      <c r="BD220" s="3">
        <f>M220/M$182</f>
        <v>1.2447419811749441</v>
      </c>
      <c r="BE220" s="3">
        <f>N220/N$182</f>
        <v>1.7031743570070115</v>
      </c>
      <c r="BF220" s="3">
        <f>O220/O$182</f>
        <v>1.5091784733902247</v>
      </c>
      <c r="BG220" s="3">
        <f>P220/P$182</f>
        <v>1.4734663489935347</v>
      </c>
      <c r="BH220" s="3">
        <f>Q220/Q$182</f>
        <v>1.1090741580171242</v>
      </c>
      <c r="BI220" s="3">
        <f>R220/R$182</f>
        <v>1.0282574667974764</v>
      </c>
      <c r="BJ220" s="3">
        <f>S220/S$182</f>
        <v>1.2721095891434657</v>
      </c>
      <c r="BK220" s="3">
        <f>T220/T$182</f>
        <v>1.292285043612408</v>
      </c>
      <c r="BL220" s="3">
        <f>U220/U$182</f>
        <v>1.3515419976325223</v>
      </c>
      <c r="BM220" s="3">
        <f>V220/V$182</f>
        <v>2.9007603283745826</v>
      </c>
      <c r="BN220" s="3">
        <f>W220/W$182</f>
        <v>1.1169770455028909</v>
      </c>
      <c r="BO220" s="3">
        <f>X220/X$182</f>
        <v>2.0179089842394329</v>
      </c>
      <c r="BP220" s="3">
        <f>Y220/Y$182</f>
        <v>1.9201430674591777</v>
      </c>
      <c r="BQ220" s="3">
        <f>Z220/Z$182</f>
        <v>4.3292652471796655</v>
      </c>
      <c r="BR220" s="3">
        <f>AA220/AA$182</f>
        <v>1.9671369549458828</v>
      </c>
      <c r="BS220" s="3">
        <f>AB220/AB$182</f>
        <v>1.5315713658621821</v>
      </c>
      <c r="BT220" s="3">
        <f>AC220/AC$182</f>
        <v>1.7888285151865166</v>
      </c>
      <c r="BU220" s="3">
        <f>AD220/AD$182</f>
        <v>3.3174356038923865</v>
      </c>
      <c r="BV220" s="3">
        <f>AE220/AE$182</f>
        <v>1.4910714285714286</v>
      </c>
      <c r="BW220" s="3">
        <f>AF220/AF$182</f>
        <v>3.1737281164118532</v>
      </c>
      <c r="BX220" s="3">
        <f>AG220/AG$182</f>
        <v>1.8739408487540976</v>
      </c>
      <c r="BY220" s="3">
        <f>AH220/AH$182</f>
        <v>1.4790543757457488</v>
      </c>
      <c r="BZ220" s="3">
        <f>AI220/AI$182</f>
        <v>1.3175841949896707</v>
      </c>
      <c r="CA220" s="3">
        <f>AJ220/AJ$182</f>
        <v>1.8688136800855004</v>
      </c>
      <c r="CB220" s="3">
        <f>AK220/AK$182</f>
        <v>1.3936526281725301</v>
      </c>
      <c r="CC220" s="3">
        <f>AL220/AL$182</f>
        <v>1.3062548209732763</v>
      </c>
      <c r="CD220" s="3">
        <f>AM220/AM$182</f>
        <v>4.6741296488041684</v>
      </c>
      <c r="CE220" s="3">
        <f>AN220/AN$182</f>
        <v>1.2219535133682655</v>
      </c>
      <c r="CF220" s="3">
        <f>AO220/AO$182</f>
        <v>2.2870870669306753</v>
      </c>
      <c r="CG220" s="3">
        <f>AP220/AP$182</f>
        <v>1.2213471119157426</v>
      </c>
      <c r="CH220" s="3">
        <f>AQ220/AQ$182</f>
        <v>1.5890498791921119</v>
      </c>
      <c r="CI220" s="3">
        <f>AR220/AR$182</f>
        <v>6.3123642524932055</v>
      </c>
      <c r="CJ220" s="3">
        <f>AVERAGE(AU220:CI220)</f>
        <v>1.9459929871382282</v>
      </c>
      <c r="CK220" s="3">
        <f>STDEV(AU220:CI220)/SQRT(41)</f>
        <v>0.16658707826883423</v>
      </c>
    </row>
    <row r="221" spans="3:89" x14ac:dyDescent="0.3">
      <c r="C221" s="3">
        <v>257.64999999999998</v>
      </c>
      <c r="D221" s="3">
        <v>1025.518</v>
      </c>
      <c r="E221" s="3">
        <v>1684.952</v>
      </c>
      <c r="F221" s="3">
        <v>703.32299999999998</v>
      </c>
      <c r="G221" s="3">
        <v>3193.1379999999999</v>
      </c>
      <c r="H221" s="3">
        <v>1687.931</v>
      </c>
      <c r="I221" s="3">
        <v>1740.0920000000001</v>
      </c>
      <c r="J221" s="3">
        <v>1290.337</v>
      </c>
      <c r="K221" s="3">
        <v>1929.097</v>
      </c>
      <c r="L221" s="3">
        <v>1311.23</v>
      </c>
      <c r="M221" s="3">
        <v>1688.704</v>
      </c>
      <c r="N221" s="3">
        <v>1659.3330000000001</v>
      </c>
      <c r="O221" s="3">
        <v>910.38599999999997</v>
      </c>
      <c r="P221" s="3">
        <v>1881.0809999999999</v>
      </c>
      <c r="Q221" s="3">
        <v>1077.0050000000001</v>
      </c>
      <c r="R221" s="3">
        <v>978.39800000000002</v>
      </c>
      <c r="S221" s="3">
        <v>4079.6089999999999</v>
      </c>
      <c r="T221" s="3">
        <v>2335.116</v>
      </c>
      <c r="U221" s="3">
        <v>1637.3240000000001</v>
      </c>
      <c r="V221" s="3">
        <v>872.71900000000005</v>
      </c>
      <c r="W221" s="3">
        <v>1419.758</v>
      </c>
      <c r="X221" s="3">
        <v>382.745</v>
      </c>
      <c r="Y221" s="3">
        <v>1207.1510000000001</v>
      </c>
      <c r="Z221" s="3">
        <v>2718.6060000000002</v>
      </c>
      <c r="AA221" s="3">
        <v>1659.3040000000001</v>
      </c>
      <c r="AB221" s="3">
        <v>706.73599999999999</v>
      </c>
      <c r="AC221" s="3">
        <v>222.03800000000001</v>
      </c>
      <c r="AD221" s="3">
        <v>418.63900000000001</v>
      </c>
      <c r="AE221" s="3">
        <v>206.06700000000001</v>
      </c>
      <c r="AF221" s="3">
        <v>498.49400000000003</v>
      </c>
      <c r="AG221" s="3">
        <v>228.46100000000001</v>
      </c>
      <c r="AH221" s="3">
        <v>255.619</v>
      </c>
      <c r="AI221" s="3">
        <v>244.79499999999999</v>
      </c>
      <c r="AJ221" s="3">
        <v>1194.413</v>
      </c>
      <c r="AK221" s="3">
        <v>307.65800000000002</v>
      </c>
      <c r="AL221" s="3">
        <v>350.09300000000002</v>
      </c>
      <c r="AM221" s="3">
        <v>1647.79</v>
      </c>
      <c r="AN221" s="3">
        <v>218.57599999999999</v>
      </c>
      <c r="AO221" s="3">
        <v>621.80200000000002</v>
      </c>
      <c r="AP221" s="3">
        <v>283.47199999999998</v>
      </c>
      <c r="AQ221" s="3">
        <v>423.08300000000003</v>
      </c>
      <c r="AR221" s="3">
        <v>1125.3800000000001</v>
      </c>
      <c r="AS221" s="14"/>
      <c r="AT221" s="3">
        <v>257.64999999999998</v>
      </c>
      <c r="AU221" s="3">
        <f>D221/D$182</f>
        <v>2.220096335985279</v>
      </c>
      <c r="AV221" s="3">
        <f>E221/E$182</f>
        <v>1.8259421208623894</v>
      </c>
      <c r="AW221" s="3">
        <f>F221/F$182</f>
        <v>2.1472823249608446</v>
      </c>
      <c r="AX221" s="3">
        <f>G221/G$182</f>
        <v>2.0137417905572015</v>
      </c>
      <c r="AY221" s="3">
        <f>H221/H$182</f>
        <v>1.7805592534847856</v>
      </c>
      <c r="AZ221" s="3">
        <f>I221/I$182</f>
        <v>1.5268371310667728</v>
      </c>
      <c r="BA221" s="3">
        <f>J221/J$182</f>
        <v>1.197936559366392</v>
      </c>
      <c r="BB221" s="3">
        <f>K221/K$182</f>
        <v>1.5580629945934945</v>
      </c>
      <c r="BC221" s="3">
        <f>L221/L$182</f>
        <v>1.3250221556178259</v>
      </c>
      <c r="BD221" s="3">
        <f>M221/M$182</f>
        <v>1.247741074575387</v>
      </c>
      <c r="BE221" s="3">
        <f>N221/N$182</f>
        <v>1.6930172716364793</v>
      </c>
      <c r="BF221" s="3">
        <f>O221/O$182</f>
        <v>1.5266198366370918</v>
      </c>
      <c r="BG221" s="3">
        <f>P221/P$182</f>
        <v>1.4994201057121381</v>
      </c>
      <c r="BH221" s="3">
        <f>Q221/Q$182</f>
        <v>1.1327105732835099</v>
      </c>
      <c r="BI221" s="3">
        <f>R221/R$182</f>
        <v>1.0354699999894166</v>
      </c>
      <c r="BJ221" s="3">
        <f>S221/S$182</f>
        <v>1.2702892894074185</v>
      </c>
      <c r="BK221" s="3">
        <f>T221/T$182</f>
        <v>1.2967470758001254</v>
      </c>
      <c r="BL221" s="3">
        <f>U221/U$182</f>
        <v>1.3697272381239203</v>
      </c>
      <c r="BM221" s="3">
        <f>V221/V$182</f>
        <v>2.64469118667592</v>
      </c>
      <c r="BN221" s="3">
        <f>W221/W$182</f>
        <v>1.0982251358511728</v>
      </c>
      <c r="BO221" s="3">
        <f>X221/X$182</f>
        <v>2.1084509913016656</v>
      </c>
      <c r="BP221" s="3">
        <f>Y221/Y$182</f>
        <v>1.8435528011777713</v>
      </c>
      <c r="BQ221" s="3">
        <f>Z221/Z$182</f>
        <v>4.2169001369644157</v>
      </c>
      <c r="BR221" s="3">
        <f>AA221/AA$182</f>
        <v>1.9750726976883146</v>
      </c>
      <c r="BS221" s="3">
        <f>AB221/AB$182</f>
        <v>1.5059814271041538</v>
      </c>
      <c r="BT221" s="3">
        <f>AC221/AC$182</f>
        <v>1.8060973824204072</v>
      </c>
      <c r="BU221" s="3">
        <f>AD221/AD$182</f>
        <v>3.1951078038542264</v>
      </c>
      <c r="BV221" s="3">
        <f>AE221/AE$182</f>
        <v>1.4351668709605527</v>
      </c>
      <c r="BW221" s="3">
        <f>AF221/AF$182</f>
        <v>3.037615701950557</v>
      </c>
      <c r="BX221" s="3">
        <f>AG221/AG$182</f>
        <v>2.0462981208462461</v>
      </c>
      <c r="BY221" s="3">
        <f>AH221/AH$182</f>
        <v>1.5024833804538855</v>
      </c>
      <c r="BZ221" s="3">
        <f>AI221/AI$182</f>
        <v>1.3067372006000011</v>
      </c>
      <c r="CA221" s="3">
        <f>AJ221/AJ$182</f>
        <v>1.8911657364525194</v>
      </c>
      <c r="CB221" s="3">
        <f>AK221/AK$182</f>
        <v>1.4223013267995008</v>
      </c>
      <c r="CC221" s="3">
        <f>AL221/AL$182</f>
        <v>1.3302770420977836</v>
      </c>
      <c r="CD221" s="3">
        <f>AM221/AM$182</f>
        <v>4.6616479667758668</v>
      </c>
      <c r="CE221" s="3">
        <f>AN221/AN$182</f>
        <v>1.2236105513009987</v>
      </c>
      <c r="CF221" s="3">
        <f>AO221/AO$182</f>
        <v>2.3186599694973022</v>
      </c>
      <c r="CG221" s="3">
        <f>AP221/AP$182</f>
        <v>1.2486708160990929</v>
      </c>
      <c r="CH221" s="3">
        <f>AQ221/AQ$182</f>
        <v>1.654102385662567</v>
      </c>
      <c r="CI221" s="3">
        <f>AR221/AR$182</f>
        <v>6.3986399663403049</v>
      </c>
      <c r="CJ221" s="3">
        <f>AVERAGE(AU221:CI221)</f>
        <v>1.9399677983057482</v>
      </c>
      <c r="CK221" s="3">
        <f>STDEV(AU221:CI221)/SQRT(41)</f>
        <v>0.16452427584189649</v>
      </c>
    </row>
    <row r="222" spans="3:89" x14ac:dyDescent="0.3">
      <c r="C222" s="3">
        <v>262.7</v>
      </c>
      <c r="D222" s="3">
        <v>1006.645</v>
      </c>
      <c r="E222" s="3">
        <v>1701.9480000000001</v>
      </c>
      <c r="F222" s="3">
        <v>696.37300000000005</v>
      </c>
      <c r="G222" s="3">
        <v>3152.0509999999999</v>
      </c>
      <c r="H222" s="3">
        <v>1701.433</v>
      </c>
      <c r="I222" s="3">
        <v>1728.0329999999999</v>
      </c>
      <c r="J222" s="3">
        <v>1357.325</v>
      </c>
      <c r="K222" s="3">
        <v>1947.634</v>
      </c>
      <c r="L222" s="3">
        <v>1340.3230000000001</v>
      </c>
      <c r="M222" s="3">
        <v>1699.9829999999999</v>
      </c>
      <c r="N222" s="3">
        <v>1695.8150000000001</v>
      </c>
      <c r="O222" s="3">
        <v>893.65899999999999</v>
      </c>
      <c r="P222" s="3">
        <v>1876.423</v>
      </c>
      <c r="Q222" s="3">
        <v>1101.8420000000001</v>
      </c>
      <c r="R222" s="3">
        <v>978.63599999999997</v>
      </c>
      <c r="S222" s="3">
        <v>4082.67</v>
      </c>
      <c r="T222" s="3">
        <v>2305.3919999999998</v>
      </c>
      <c r="U222" s="3">
        <v>1643.0250000000001</v>
      </c>
      <c r="V222" s="3">
        <v>846.55100000000004</v>
      </c>
      <c r="W222" s="3">
        <v>1375.328</v>
      </c>
      <c r="X222" s="3">
        <v>390.92599999999999</v>
      </c>
      <c r="Y222" s="3">
        <v>1109.991</v>
      </c>
      <c r="Z222" s="3">
        <v>2681.6350000000002</v>
      </c>
      <c r="AA222" s="3">
        <v>1591.626</v>
      </c>
      <c r="AB222" s="3">
        <v>694.76400000000001</v>
      </c>
      <c r="AC222" s="3">
        <v>212.21299999999999</v>
      </c>
      <c r="AD222" s="3">
        <v>410.41699999999997</v>
      </c>
      <c r="AE222" s="3">
        <v>212.57</v>
      </c>
      <c r="AF222" s="3">
        <v>493.26299999999998</v>
      </c>
      <c r="AG222" s="3">
        <v>219.185</v>
      </c>
      <c r="AH222" s="3">
        <v>259.77499999999998</v>
      </c>
      <c r="AI222" s="3">
        <v>239.46199999999999</v>
      </c>
      <c r="AJ222" s="3">
        <v>1209.067</v>
      </c>
      <c r="AK222" s="3">
        <v>311.529</v>
      </c>
      <c r="AL222" s="3">
        <v>350.262</v>
      </c>
      <c r="AM222" s="3">
        <v>1649.4169999999999</v>
      </c>
      <c r="AN222" s="3">
        <v>220.72</v>
      </c>
      <c r="AO222" s="3">
        <v>629.02499999999998</v>
      </c>
      <c r="AP222" s="3">
        <v>286.45400000000001</v>
      </c>
      <c r="AQ222" s="3">
        <v>432.33300000000003</v>
      </c>
      <c r="AR222" s="3">
        <v>1134.251</v>
      </c>
      <c r="AS222" s="14"/>
      <c r="AT222" s="3">
        <v>262.7</v>
      </c>
      <c r="AU222" s="3">
        <f>D222/D$182</f>
        <v>2.1792390539589759</v>
      </c>
      <c r="AV222" s="3">
        <f>E222/E$182</f>
        <v>1.8443602789382143</v>
      </c>
      <c r="AW222" s="3">
        <f>F222/F$182</f>
        <v>2.1260636073041241</v>
      </c>
      <c r="AX222" s="3">
        <f>G222/G$182</f>
        <v>1.9878304115473924</v>
      </c>
      <c r="AY222" s="3">
        <f>H222/H$182</f>
        <v>1.7948022000510562</v>
      </c>
      <c r="AZ222" s="3">
        <f>I222/I$182</f>
        <v>1.5162560072161175</v>
      </c>
      <c r="BA222" s="3">
        <f>J222/J$182</f>
        <v>1.2601275794168407</v>
      </c>
      <c r="BB222" s="3">
        <f>K222/K$182</f>
        <v>1.5730346698025586</v>
      </c>
      <c r="BC222" s="3">
        <f>L222/L$182</f>
        <v>1.3544211699580939</v>
      </c>
      <c r="BD222" s="3">
        <f>M222/M$182</f>
        <v>1.2560748450763959</v>
      </c>
      <c r="BE222" s="3">
        <f>N222/N$182</f>
        <v>1.7302398520973283</v>
      </c>
      <c r="BF222" s="3">
        <f>O222/O$182</f>
        <v>1.4985704487868519</v>
      </c>
      <c r="BG222" s="3">
        <f>P222/P$182</f>
        <v>1.4957071880587212</v>
      </c>
      <c r="BH222" s="3">
        <f>Q222/Q$182</f>
        <v>1.1588322092170873</v>
      </c>
      <c r="BI222" s="3">
        <f>R222/R$182</f>
        <v>1.0357218830267874</v>
      </c>
      <c r="BJ222" s="3">
        <f>S222/S$182</f>
        <v>1.2712424090605217</v>
      </c>
      <c r="BK222" s="3">
        <f>T222/T$182</f>
        <v>1.2802406109902045</v>
      </c>
      <c r="BL222" s="3">
        <f>U222/U$182</f>
        <v>1.3744964927030656</v>
      </c>
      <c r="BM222" s="3">
        <f>V222/V$182</f>
        <v>2.5653915736585162</v>
      </c>
      <c r="BN222" s="3">
        <f>W222/W$182</f>
        <v>1.0638572063970915</v>
      </c>
      <c r="BO222" s="3">
        <f>X222/X$182</f>
        <v>2.1535181706504196</v>
      </c>
      <c r="BP222" s="3">
        <f>Y222/Y$182</f>
        <v>1.695170709656137</v>
      </c>
      <c r="BQ222" s="3">
        <f>Z222/Z$182</f>
        <v>4.1595534618803063</v>
      </c>
      <c r="BR222" s="3">
        <f>AA222/AA$182</f>
        <v>1.8945154459525568</v>
      </c>
      <c r="BS222" s="3">
        <f>AB222/AB$182</f>
        <v>1.4804703315249124</v>
      </c>
      <c r="BT222" s="3">
        <f>AC222/AC$182</f>
        <v>1.7261790496022384</v>
      </c>
      <c r="BU222" s="3">
        <f>AD222/AD$182</f>
        <v>3.1323564205304328</v>
      </c>
      <c r="BV222" s="3">
        <f>AE222/AE$182</f>
        <v>1.4804574325830175</v>
      </c>
      <c r="BW222" s="3">
        <f>AF222/AF$182</f>
        <v>3.0057401573363718</v>
      </c>
      <c r="BX222" s="3">
        <f>AG222/AG$182</f>
        <v>1.9632140873833366</v>
      </c>
      <c r="BY222" s="3">
        <f>AH222/AH$182</f>
        <v>1.5269116151671358</v>
      </c>
      <c r="BZ222" s="3">
        <f>AI222/AI$182</f>
        <v>1.2782691784149081</v>
      </c>
      <c r="CA222" s="3">
        <f>AJ222/AJ$182</f>
        <v>1.914368048133634</v>
      </c>
      <c r="CB222" s="3">
        <f>AK222/AK$182</f>
        <v>1.4401969395774583</v>
      </c>
      <c r="CC222" s="3">
        <f>AL222/AL$182</f>
        <v>1.3309192052376193</v>
      </c>
      <c r="CD222" s="3">
        <f>AM222/AM$182</f>
        <v>4.6662507992010811</v>
      </c>
      <c r="CE222" s="3">
        <f>AN222/AN$182</f>
        <v>1.2356128801110662</v>
      </c>
      <c r="CF222" s="3">
        <f>AO222/AO$182</f>
        <v>2.3455940754662103</v>
      </c>
      <c r="CG222" s="3">
        <f>AP222/AP$182</f>
        <v>1.2618062805315855</v>
      </c>
      <c r="CH222" s="3">
        <f>AQ222/AQ$182</f>
        <v>1.6902665592818775</v>
      </c>
      <c r="CI222" s="3">
        <f>AR222/AR$182</f>
        <v>6.4490783383936598</v>
      </c>
      <c r="CJ222" s="3">
        <f>AVERAGE(AU222:CI222)</f>
        <v>1.931633143509315</v>
      </c>
      <c r="CK222" s="3">
        <f>STDEV(AU222:CI222)/SQRT(41)</f>
        <v>0.16411473363890169</v>
      </c>
    </row>
    <row r="223" spans="3:89" x14ac:dyDescent="0.3">
      <c r="C223" s="3">
        <v>267.75</v>
      </c>
      <c r="D223" s="3">
        <v>997.29300000000001</v>
      </c>
      <c r="E223" s="3">
        <v>1694.9639999999999</v>
      </c>
      <c r="F223" s="3">
        <v>678.97699999999998</v>
      </c>
      <c r="G223" s="3">
        <v>3180.116</v>
      </c>
      <c r="H223" s="3">
        <v>1726.6579999999999</v>
      </c>
      <c r="I223" s="3">
        <v>1744.6969999999999</v>
      </c>
      <c r="J223" s="3">
        <v>1395.3979999999999</v>
      </c>
      <c r="K223" s="3">
        <v>1919.538</v>
      </c>
      <c r="L223" s="3">
        <v>1349.99</v>
      </c>
      <c r="M223" s="3">
        <v>1705.6510000000001</v>
      </c>
      <c r="N223" s="3">
        <v>1699.5319999999999</v>
      </c>
      <c r="O223" s="3">
        <v>910.23500000000001</v>
      </c>
      <c r="P223" s="3">
        <v>1889.4190000000001</v>
      </c>
      <c r="Q223" s="3">
        <v>1115.0150000000001</v>
      </c>
      <c r="R223" s="3">
        <v>981.56799999999998</v>
      </c>
      <c r="S223" s="3">
        <v>4085.1080000000002</v>
      </c>
      <c r="T223" s="3">
        <v>2307.25</v>
      </c>
      <c r="U223" s="3">
        <v>1654.5429999999999</v>
      </c>
      <c r="V223" s="3">
        <v>838.44899999999996</v>
      </c>
      <c r="W223" s="3">
        <v>1346.328</v>
      </c>
      <c r="X223" s="3">
        <v>369.03399999999999</v>
      </c>
      <c r="Y223" s="3">
        <v>1066.4939999999999</v>
      </c>
      <c r="Z223" s="3">
        <v>2643.3609999999999</v>
      </c>
      <c r="AA223" s="3">
        <v>1522.538</v>
      </c>
      <c r="AB223" s="3">
        <v>671.23900000000003</v>
      </c>
      <c r="AC223" s="3">
        <v>203.00899999999999</v>
      </c>
      <c r="AD223" s="3">
        <v>394.03399999999999</v>
      </c>
      <c r="AE223" s="3">
        <v>212.49</v>
      </c>
      <c r="AF223" s="3">
        <v>484.89299999999997</v>
      </c>
      <c r="AG223" s="3">
        <v>252.387</v>
      </c>
      <c r="AH223" s="3">
        <v>260.90300000000002</v>
      </c>
      <c r="AI223" s="3">
        <v>256.92399999999998</v>
      </c>
      <c r="AJ223" s="3">
        <v>1216.704</v>
      </c>
      <c r="AK223" s="3">
        <v>315.99700000000001</v>
      </c>
      <c r="AL223" s="3">
        <v>353.005</v>
      </c>
      <c r="AM223" s="3">
        <v>1639.6320000000001</v>
      </c>
      <c r="AN223" s="3">
        <v>220.15199999999999</v>
      </c>
      <c r="AO223" s="3">
        <v>642.34500000000003</v>
      </c>
      <c r="AP223" s="3">
        <v>282.25</v>
      </c>
      <c r="AQ223" s="3">
        <v>441.58300000000003</v>
      </c>
      <c r="AR223" s="3">
        <v>1153.056</v>
      </c>
      <c r="AS223" s="14"/>
      <c r="AT223" s="3">
        <v>267.75</v>
      </c>
      <c r="AU223" s="3">
        <f>D223/D$182</f>
        <v>2.1589933430751747</v>
      </c>
      <c r="AV223" s="3">
        <f>E223/E$182</f>
        <v>1.8367918854337684</v>
      </c>
      <c r="AW223" s="3">
        <f>F223/F$182</f>
        <v>2.0729526990514162</v>
      </c>
      <c r="AX223" s="3">
        <f>G223/G$182</f>
        <v>2.0055295098488086</v>
      </c>
      <c r="AY223" s="3">
        <f>H223/H$182</f>
        <v>1.8214114673547277</v>
      </c>
      <c r="AZ223" s="3">
        <f>I223/I$182</f>
        <v>1.5308777708654513</v>
      </c>
      <c r="BA223" s="3">
        <f>J223/J$182</f>
        <v>1.2954741893526611</v>
      </c>
      <c r="BB223" s="3">
        <f>K223/K$182</f>
        <v>1.5503425304772167</v>
      </c>
      <c r="BC223" s="3">
        <f>L223/L$182</f>
        <v>1.3641898521712505</v>
      </c>
      <c r="BD223" s="3">
        <f>M223/M$182</f>
        <v>1.2602627882628237</v>
      </c>
      <c r="BE223" s="3">
        <f>N223/N$182</f>
        <v>1.7340323067756074</v>
      </c>
      <c r="BF223" s="3">
        <f>O223/O$182</f>
        <v>1.5263666258063759</v>
      </c>
      <c r="BG223" s="3">
        <f>P223/P$182</f>
        <v>1.5060663717907534</v>
      </c>
      <c r="BH223" s="3">
        <f>Q223/Q$182</f>
        <v>1.1726865519377465</v>
      </c>
      <c r="BI223" s="3">
        <f>R223/R$182</f>
        <v>1.0388249127140607</v>
      </c>
      <c r="BJ223" s="3">
        <f>S223/S$182</f>
        <v>1.2720015419302588</v>
      </c>
      <c r="BK223" s="3">
        <f>T223/T$182</f>
        <v>1.2812724038719443</v>
      </c>
      <c r="BL223" s="3">
        <f>U223/U$182</f>
        <v>1.3841320433507756</v>
      </c>
      <c r="BM223" s="3">
        <f>V223/V$182</f>
        <v>2.5408392400958819</v>
      </c>
      <c r="BN223" s="3">
        <f>W223/W$182</f>
        <v>1.0414248419098451</v>
      </c>
      <c r="BO223" s="3">
        <f>X223/X$182</f>
        <v>2.0329203598323131</v>
      </c>
      <c r="BP223" s="3">
        <f>Y223/Y$182</f>
        <v>1.6287423869418869</v>
      </c>
      <c r="BQ223" s="3">
        <f>Z223/Z$182</f>
        <v>4.1001856697684014</v>
      </c>
      <c r="BR223" s="3">
        <f>AA223/AA$182</f>
        <v>1.8122798685430586</v>
      </c>
      <c r="BS223" s="3">
        <f>AB223/AB$182</f>
        <v>1.4303409860937681</v>
      </c>
      <c r="BT223" s="3">
        <f>AC223/AC$182</f>
        <v>1.6513120434690656</v>
      </c>
      <c r="BU223" s="3">
        <f>AD223/AD$182</f>
        <v>3.0073192138904785</v>
      </c>
      <c r="BV223" s="3">
        <f>AE223/AE$182</f>
        <v>1.4799002674392689</v>
      </c>
      <c r="BW223" s="3">
        <f>AF223/AF$182</f>
        <v>2.9547368485195631</v>
      </c>
      <c r="BX223" s="3">
        <f>AG223/AG$182</f>
        <v>2.2606004693405946</v>
      </c>
      <c r="BY223" s="3">
        <f>AH223/AH$182</f>
        <v>1.5335418001422434</v>
      </c>
      <c r="BZ223" s="3">
        <f>AI223/AI$182</f>
        <v>1.3714828674072372</v>
      </c>
      <c r="CA223" s="3">
        <f>AJ223/AJ$182</f>
        <v>1.9264600403752521</v>
      </c>
      <c r="CB223" s="3">
        <f>AK223/AK$182</f>
        <v>1.4608524802366973</v>
      </c>
      <c r="CC223" s="3">
        <f>AL223/AL$182</f>
        <v>1.3413420069688</v>
      </c>
      <c r="CD223" s="3">
        <f>AM223/AM$182</f>
        <v>4.6385687369510977</v>
      </c>
      <c r="CE223" s="3">
        <f>AN223/AN$182</f>
        <v>1.2324331586725781</v>
      </c>
      <c r="CF223" s="3">
        <f>AO223/AO$182</f>
        <v>2.3952635052745803</v>
      </c>
      <c r="CG223" s="3">
        <f>AP223/AP$182</f>
        <v>1.2432880067307142</v>
      </c>
      <c r="CH223" s="3">
        <f>AQ223/AQ$182</f>
        <v>1.7264307329011879</v>
      </c>
      <c r="CI223" s="3">
        <f>AR223/AR$182</f>
        <v>6.5559990447924132</v>
      </c>
      <c r="CJ223" s="3">
        <f>AVERAGE(AU223:CI223)</f>
        <v>1.9311822773260428</v>
      </c>
      <c r="CK223" s="3">
        <f>STDEV(AU223:CI223)/SQRT(41)</f>
        <v>0.16435360285213108</v>
      </c>
    </row>
    <row r="224" spans="3:89" x14ac:dyDescent="0.3">
      <c r="C224" s="3">
        <v>272.8</v>
      </c>
      <c r="D224" s="3">
        <v>1008.287</v>
      </c>
      <c r="E224" s="3">
        <v>1677.473</v>
      </c>
      <c r="F224" s="3">
        <v>678.04100000000005</v>
      </c>
      <c r="G224" s="3">
        <v>3152.768</v>
      </c>
      <c r="H224" s="3">
        <v>1758.182</v>
      </c>
      <c r="I224" s="3">
        <v>1746.2570000000001</v>
      </c>
      <c r="J224" s="3">
        <v>1396.635</v>
      </c>
      <c r="K224" s="3">
        <v>1919.0070000000001</v>
      </c>
      <c r="L224" s="3">
        <v>1336.0709999999999</v>
      </c>
      <c r="M224" s="3">
        <v>1691.0070000000001</v>
      </c>
      <c r="N224" s="3">
        <v>1718.55</v>
      </c>
      <c r="O224" s="3">
        <v>919.053</v>
      </c>
      <c r="P224" s="3">
        <v>1915.239</v>
      </c>
      <c r="Q224" s="3">
        <v>1125.454</v>
      </c>
      <c r="R224" s="3">
        <v>962.26199999999994</v>
      </c>
      <c r="S224" s="3">
        <v>4084.8960000000002</v>
      </c>
      <c r="T224" s="3">
        <v>2271.922</v>
      </c>
      <c r="U224" s="3">
        <v>1652.2550000000001</v>
      </c>
      <c r="V224" s="3">
        <v>879.28800000000001</v>
      </c>
      <c r="W224" s="3">
        <v>1334.9390000000001</v>
      </c>
      <c r="X224" s="3">
        <v>376.02699999999999</v>
      </c>
      <c r="Y224" s="3">
        <v>1078.2809999999999</v>
      </c>
      <c r="Z224" s="3">
        <v>2608.1089999999999</v>
      </c>
      <c r="AA224" s="3">
        <v>1524.404</v>
      </c>
      <c r="AB224" s="3">
        <v>655.71400000000006</v>
      </c>
      <c r="AC224" s="3">
        <v>201.346</v>
      </c>
      <c r="AD224" s="3">
        <v>374.53199999999998</v>
      </c>
      <c r="AE224" s="3">
        <v>209.839</v>
      </c>
      <c r="AF224" s="3">
        <v>488.55599999999998</v>
      </c>
      <c r="AG224" s="3">
        <v>237.49799999999999</v>
      </c>
      <c r="AH224" s="3">
        <v>259.06900000000002</v>
      </c>
      <c r="AI224" s="3">
        <v>281.839</v>
      </c>
      <c r="AJ224" s="3">
        <v>1227.249</v>
      </c>
      <c r="AK224" s="3">
        <v>317.25200000000001</v>
      </c>
      <c r="AL224" s="3">
        <v>350.56099999999998</v>
      </c>
      <c r="AM224" s="3">
        <v>1639.962</v>
      </c>
      <c r="AN224" s="3">
        <v>218.416</v>
      </c>
      <c r="AO224" s="3">
        <v>649.94899999999996</v>
      </c>
      <c r="AP224" s="3">
        <v>279.935</v>
      </c>
      <c r="AQ224" s="3">
        <v>456.15300000000002</v>
      </c>
      <c r="AR224" s="3">
        <v>1150.509</v>
      </c>
      <c r="AS224" s="14"/>
      <c r="AT224" s="3">
        <v>272.8</v>
      </c>
      <c r="AU224" s="3">
        <f>D224/D$182</f>
        <v>2.1827937435730909</v>
      </c>
      <c r="AV224" s="3">
        <f>E224/E$182</f>
        <v>1.8178373077152317</v>
      </c>
      <c r="AW224" s="3">
        <f>F224/F$182</f>
        <v>2.0700950415367849</v>
      </c>
      <c r="AX224" s="3">
        <f>G224/G$182</f>
        <v>1.9882825851972095</v>
      </c>
      <c r="AY224" s="3">
        <f>H224/H$182</f>
        <v>1.8546654036275105</v>
      </c>
      <c r="AZ224" s="3">
        <f>I224/I$182</f>
        <v>1.5322465869536033</v>
      </c>
      <c r="BA224" s="3">
        <f>J224/J$182</f>
        <v>1.2966226083501293</v>
      </c>
      <c r="BB224" s="3">
        <f>K224/K$182</f>
        <v>1.5499136606743353</v>
      </c>
      <c r="BC224" s="3">
        <f>L224/L$182</f>
        <v>1.3501244453516654</v>
      </c>
      <c r="BD224" s="3">
        <f>M224/M$182</f>
        <v>1.2494427035729776</v>
      </c>
      <c r="BE224" s="3">
        <f>N224/N$182</f>
        <v>1.7534363700178754</v>
      </c>
      <c r="BF224" s="3">
        <f>O224/O$182</f>
        <v>1.5411534675630219</v>
      </c>
      <c r="BG224" s="3">
        <f>P224/P$182</f>
        <v>1.5266476371001618</v>
      </c>
      <c r="BH224" s="3">
        <f>Q224/Q$182</f>
        <v>1.1836654848809607</v>
      </c>
      <c r="BI224" s="3">
        <f>R224/R$182</f>
        <v>1.0183927533885146</v>
      </c>
      <c r="BJ224" s="3">
        <f>S224/S$182</f>
        <v>1.2719355303763686</v>
      </c>
      <c r="BK224" s="3">
        <f>T224/T$182</f>
        <v>1.2616539006824383</v>
      </c>
      <c r="BL224" s="3">
        <f>U224/U$182</f>
        <v>1.3822179836284316</v>
      </c>
      <c r="BM224" s="3">
        <f>V224/V$182</f>
        <v>2.6645979108394524</v>
      </c>
      <c r="BN224" s="3">
        <f>W224/W$182</f>
        <v>1.0326151109048365</v>
      </c>
      <c r="BO224" s="3">
        <f>X224/X$182</f>
        <v>2.0714431302987402</v>
      </c>
      <c r="BP224" s="3">
        <f>Y224/Y$182</f>
        <v>1.6467434132157188</v>
      </c>
      <c r="BQ224" s="3">
        <f>Z224/Z$182</f>
        <v>4.0455053800801313</v>
      </c>
      <c r="BR224" s="3">
        <f>AA224/AA$182</f>
        <v>1.8145009718814982</v>
      </c>
      <c r="BS224" s="3">
        <f>AB224/AB$182</f>
        <v>1.3972588144542988</v>
      </c>
      <c r="BT224" s="3">
        <f>AC224/AC$182</f>
        <v>1.6377848997055426</v>
      </c>
      <c r="BU224" s="3">
        <f>AD224/AD$182</f>
        <v>2.8584773898111044</v>
      </c>
      <c r="BV224" s="3">
        <f>AE224/AE$182</f>
        <v>1.4614372074882995</v>
      </c>
      <c r="BW224" s="3">
        <f>AF224/AF$182</f>
        <v>2.9770576514103602</v>
      </c>
      <c r="BX224" s="3">
        <f>AG224/AG$182</f>
        <v>2.1272414596134208</v>
      </c>
      <c r="BY224" s="3">
        <f>AH224/AH$182</f>
        <v>1.5227618717341345</v>
      </c>
      <c r="BZ224" s="3">
        <f>AI224/AI$182</f>
        <v>1.5044813246998661</v>
      </c>
      <c r="CA224" s="3">
        <f>AJ224/AJ$182</f>
        <v>1.943156394727467</v>
      </c>
      <c r="CB224" s="3">
        <f>AK224/AK$182</f>
        <v>1.4666543386805972</v>
      </c>
      <c r="CC224" s="3">
        <f>AL224/AL$182</f>
        <v>1.3320553400234825</v>
      </c>
      <c r="CD224" s="3">
        <f>AM224/AM$182</f>
        <v>4.6395023169758796</v>
      </c>
      <c r="CE224" s="3">
        <f>AN224/AN$182</f>
        <v>1.2227148551211429</v>
      </c>
      <c r="CF224" s="3">
        <f>AO224/AO$182</f>
        <v>2.4236183359249437</v>
      </c>
      <c r="CG224" s="3">
        <f>AP224/AP$182</f>
        <v>1.2330906223708147</v>
      </c>
      <c r="CH224" s="3">
        <f>AQ224/AQ$182</f>
        <v>1.7833941934020909</v>
      </c>
      <c r="CI224" s="3">
        <f>AR224/AR$182</f>
        <v>6.5415174154811861</v>
      </c>
      <c r="CJ224" s="3">
        <f>AVERAGE(AU224:CI224)</f>
        <v>1.9311887210496417</v>
      </c>
      <c r="CK224" s="3">
        <f>STDEV(AU224:CI224)/SQRT(41)</f>
        <v>0.16345940158642916</v>
      </c>
    </row>
    <row r="225" spans="3:89" x14ac:dyDescent="0.3">
      <c r="C225" s="3">
        <v>277.85000000000002</v>
      </c>
      <c r="D225" s="3">
        <v>982.63800000000003</v>
      </c>
      <c r="E225" s="3">
        <v>1712.37</v>
      </c>
      <c r="F225" s="3">
        <v>671.38199999999995</v>
      </c>
      <c r="G225" s="3">
        <v>3179.8119999999999</v>
      </c>
      <c r="H225" s="3">
        <v>1765.1949999999999</v>
      </c>
      <c r="I225" s="3">
        <v>1735.8030000000001</v>
      </c>
      <c r="J225" s="3">
        <v>1399.5340000000001</v>
      </c>
      <c r="K225" s="3">
        <v>1888.0139999999999</v>
      </c>
      <c r="L225" s="3">
        <v>1339.0050000000001</v>
      </c>
      <c r="M225" s="3">
        <v>1694.2329999999999</v>
      </c>
      <c r="N225" s="3">
        <v>1730.4949999999999</v>
      </c>
      <c r="O225" s="3">
        <v>915.43899999999996</v>
      </c>
      <c r="P225" s="3">
        <v>1906.0139999999999</v>
      </c>
      <c r="Q225" s="3">
        <v>1186.4639999999999</v>
      </c>
      <c r="R225" s="3">
        <v>984.27700000000004</v>
      </c>
      <c r="S225" s="3">
        <v>4087.337</v>
      </c>
      <c r="T225" s="3">
        <v>2296.14</v>
      </c>
      <c r="U225" s="3">
        <v>1670.624</v>
      </c>
      <c r="V225" s="3">
        <v>831.47400000000005</v>
      </c>
      <c r="W225" s="3">
        <v>1269.8520000000001</v>
      </c>
      <c r="X225" s="3">
        <v>351.53399999999999</v>
      </c>
      <c r="Y225" s="3">
        <v>1106.914</v>
      </c>
      <c r="Z225" s="3">
        <v>2553.3029999999999</v>
      </c>
      <c r="AA225" s="3">
        <v>1500.52</v>
      </c>
      <c r="AB225" s="3">
        <v>645.84</v>
      </c>
      <c r="AC225" s="3">
        <v>202.31800000000001</v>
      </c>
      <c r="AD225" s="3">
        <v>364.76799999999997</v>
      </c>
      <c r="AE225" s="3">
        <v>206.369</v>
      </c>
      <c r="AF225" s="3">
        <v>475.90100000000001</v>
      </c>
      <c r="AG225" s="3">
        <v>263.88499999999999</v>
      </c>
      <c r="AH225" s="3">
        <v>254.256</v>
      </c>
      <c r="AI225" s="3">
        <v>297.77499999999998</v>
      </c>
      <c r="AJ225" s="3">
        <v>1240.8150000000001</v>
      </c>
      <c r="AK225" s="3">
        <v>315.52300000000002</v>
      </c>
      <c r="AL225" s="3">
        <v>352.21499999999997</v>
      </c>
      <c r="AM225" s="3">
        <v>1634.1320000000001</v>
      </c>
      <c r="AN225" s="3">
        <v>220.88800000000001</v>
      </c>
      <c r="AO225" s="3">
        <v>662.22299999999996</v>
      </c>
      <c r="AP225" s="3">
        <v>280.86099999999999</v>
      </c>
      <c r="AQ225" s="3">
        <v>472.91699999999997</v>
      </c>
      <c r="AR225" s="3">
        <v>1159.4839999999999</v>
      </c>
      <c r="AS225" s="14"/>
      <c r="AT225" s="3">
        <v>277.85000000000002</v>
      </c>
      <c r="AU225" s="3">
        <f>D225/D$182</f>
        <v>2.1272674135411593</v>
      </c>
      <c r="AV225" s="3">
        <f>E225/E$182</f>
        <v>1.8556543506884051</v>
      </c>
      <c r="AW225" s="3">
        <f>F225/F$182</f>
        <v>2.0497647622740356</v>
      </c>
      <c r="AX225" s="3">
        <f>G225/G$182</f>
        <v>2.0053377932664596</v>
      </c>
      <c r="AY225" s="3">
        <f>H225/H$182</f>
        <v>1.8620632546324916</v>
      </c>
      <c r="AZ225" s="3">
        <f>I225/I$182</f>
        <v>1.5230737642705658</v>
      </c>
      <c r="BA225" s="3">
        <f>J225/J$182</f>
        <v>1.2993140122900328</v>
      </c>
      <c r="BB225" s="3">
        <f>K225/K$182</f>
        <v>1.5248817175468323</v>
      </c>
      <c r="BC225" s="3">
        <f>L225/L$182</f>
        <v>1.3530893065923195</v>
      </c>
      <c r="BD225" s="3">
        <f>M225/M$182</f>
        <v>1.2518263141445045</v>
      </c>
      <c r="BE225" s="3">
        <f>N225/N$182</f>
        <v>1.7656238521626275</v>
      </c>
      <c r="BF225" s="3">
        <f>O225/O$182</f>
        <v>1.5350931765550246</v>
      </c>
      <c r="BG225" s="3">
        <f>P225/P$182</f>
        <v>1.5192943383984077</v>
      </c>
      <c r="BH225" s="3">
        <f>Q225/Q$182</f>
        <v>1.2478310849255536</v>
      </c>
      <c r="BI225" s="3">
        <f>R225/R$182</f>
        <v>1.0416919343453104</v>
      </c>
      <c r="BJ225" s="3">
        <f>S225/S$182</f>
        <v>1.2726955973718683</v>
      </c>
      <c r="BK225" s="3">
        <f>T225/T$182</f>
        <v>1.2751027489117028</v>
      </c>
      <c r="BL225" s="3">
        <f>U225/U$182</f>
        <v>1.3975848381038427</v>
      </c>
      <c r="BM225" s="3">
        <f>V225/V$182</f>
        <v>2.5197021718905783</v>
      </c>
      <c r="BN225" s="3">
        <f>W225/W$182</f>
        <v>0.98226837616754659</v>
      </c>
      <c r="BO225" s="3">
        <f>X225/X$182</f>
        <v>1.9365170303367505</v>
      </c>
      <c r="BP225" s="3">
        <f>Y225/Y$182</f>
        <v>1.690471536173098</v>
      </c>
      <c r="BQ225" s="3">
        <f>Z225/Z$182</f>
        <v>3.960494374841979</v>
      </c>
      <c r="BR225" s="3">
        <f>AA225/AA$182</f>
        <v>1.7860718013909866</v>
      </c>
      <c r="BS225" s="3">
        <f>AB225/AB$182</f>
        <v>1.3762183402019239</v>
      </c>
      <c r="BT225" s="3">
        <f>AC225/AC$182</f>
        <v>1.6456913240820576</v>
      </c>
      <c r="BU225" s="3">
        <f>AD225/AD$182</f>
        <v>2.7839572600648728</v>
      </c>
      <c r="BV225" s="3">
        <f>AE225/AE$182</f>
        <v>1.4372701693782037</v>
      </c>
      <c r="BW225" s="3">
        <f>AF225/AF$182</f>
        <v>2.8999433296568702</v>
      </c>
      <c r="BX225" s="3">
        <f>AG225/AG$182</f>
        <v>2.3635866936567362</v>
      </c>
      <c r="BY225" s="3">
        <f>AH225/AH$182</f>
        <v>1.4944719069422974</v>
      </c>
      <c r="BZ225" s="3">
        <f>AI225/AI$182</f>
        <v>1.5895490917243624</v>
      </c>
      <c r="CA225" s="3">
        <f>AJ225/AJ$182</f>
        <v>1.964636028975181</v>
      </c>
      <c r="CB225" s="3">
        <f>AK225/AK$182</f>
        <v>1.458661180712866</v>
      </c>
      <c r="CC225" s="3">
        <f>AL225/AL$182</f>
        <v>1.3383401792737095</v>
      </c>
      <c r="CD225" s="3">
        <f>AM225/AM$182</f>
        <v>4.6230090698713919</v>
      </c>
      <c r="CE225" s="3">
        <f>AN225/AN$182</f>
        <v>1.2365533610999149</v>
      </c>
      <c r="CF225" s="3">
        <f>AO225/AO$182</f>
        <v>2.4693872984976113</v>
      </c>
      <c r="CG225" s="3">
        <f>AP225/AP$182</f>
        <v>1.2371695761147745</v>
      </c>
      <c r="CH225" s="3">
        <f>AQ225/AQ$182</f>
        <v>1.8489354049214553</v>
      </c>
      <c r="CI225" s="3">
        <f>AR225/AR$182</f>
        <v>6.5925471065170171</v>
      </c>
      <c r="CJ225" s="3">
        <f>AVERAGE(AU225:CI225)</f>
        <v>1.930308362744227</v>
      </c>
      <c r="CK225" s="3">
        <f>STDEV(AU225:CI225)/SQRT(41)</f>
        <v>0.16268356242849577</v>
      </c>
    </row>
    <row r="226" spans="3:89" x14ac:dyDescent="0.3">
      <c r="C226" s="3">
        <v>282.89999999999998</v>
      </c>
      <c r="D226" s="3">
        <v>950.55399999999997</v>
      </c>
      <c r="E226" s="3">
        <v>1693.145</v>
      </c>
      <c r="F226" s="3">
        <v>673.52700000000004</v>
      </c>
      <c r="G226" s="3">
        <v>3196.529</v>
      </c>
      <c r="H226" s="3">
        <v>1763.6969999999999</v>
      </c>
      <c r="I226" s="3">
        <v>1781.789</v>
      </c>
      <c r="J226" s="3">
        <v>1373.068</v>
      </c>
      <c r="K226" s="3">
        <v>1909.4690000000001</v>
      </c>
      <c r="L226" s="3">
        <v>1361.7860000000001</v>
      </c>
      <c r="M226" s="3">
        <v>1680.2760000000001</v>
      </c>
      <c r="N226" s="3">
        <v>1742.432</v>
      </c>
      <c r="O226" s="3">
        <v>921.28800000000001</v>
      </c>
      <c r="P226" s="3">
        <v>1949.923</v>
      </c>
      <c r="Q226" s="3">
        <v>1205.77</v>
      </c>
      <c r="R226" s="3">
        <v>997.90800000000002</v>
      </c>
      <c r="S226" s="3">
        <v>4087.3910000000001</v>
      </c>
      <c r="T226" s="3">
        <v>2285.4549999999999</v>
      </c>
      <c r="U226" s="3">
        <v>1657.68</v>
      </c>
      <c r="V226" s="3">
        <v>794.25900000000001</v>
      </c>
      <c r="W226" s="3">
        <v>1234.7249999999999</v>
      </c>
      <c r="X226" s="3">
        <v>345.44099999999997</v>
      </c>
      <c r="Y226" s="3">
        <v>1087.664</v>
      </c>
      <c r="Z226" s="3">
        <v>2547.4050000000002</v>
      </c>
      <c r="AA226" s="3">
        <v>1454.1579999999999</v>
      </c>
      <c r="AB226" s="3">
        <v>626.40300000000002</v>
      </c>
      <c r="AC226" s="3">
        <v>208.649</v>
      </c>
      <c r="AD226" s="3">
        <v>357.48500000000001</v>
      </c>
      <c r="AE226" s="3">
        <v>207.28200000000001</v>
      </c>
      <c r="AF226" s="3">
        <v>470.185</v>
      </c>
      <c r="AG226" s="3">
        <v>255.18899999999999</v>
      </c>
      <c r="AH226" s="3">
        <v>251.602</v>
      </c>
      <c r="AI226" s="3">
        <v>304.86500000000001</v>
      </c>
      <c r="AJ226" s="3">
        <v>1243.2349999999999</v>
      </c>
      <c r="AK226" s="3">
        <v>315.113</v>
      </c>
      <c r="AL226" s="3">
        <v>351.35500000000002</v>
      </c>
      <c r="AM226" s="3">
        <v>1628.8440000000001</v>
      </c>
      <c r="AN226" s="3">
        <v>221.57599999999999</v>
      </c>
      <c r="AO226" s="3">
        <v>670.90899999999999</v>
      </c>
      <c r="AP226" s="3">
        <v>277.63900000000001</v>
      </c>
      <c r="AQ226" s="3">
        <v>489.41699999999997</v>
      </c>
      <c r="AR226" s="3">
        <v>1164.9829999999999</v>
      </c>
      <c r="AS226" s="14"/>
      <c r="AT226" s="3">
        <v>282.89999999999998</v>
      </c>
      <c r="AU226" s="3">
        <f>D226/D$182</f>
        <v>2.0578102505818041</v>
      </c>
      <c r="AV226" s="3">
        <f>E226/E$182</f>
        <v>1.8348206787063075</v>
      </c>
      <c r="AW226" s="3">
        <f>F226/F$182</f>
        <v>2.0563135607450671</v>
      </c>
      <c r="AX226" s="3">
        <f>G226/G$182</f>
        <v>2.0158803133557086</v>
      </c>
      <c r="AY226" s="3">
        <f>H226/H$182</f>
        <v>1.8604830491846858</v>
      </c>
      <c r="AZ226" s="3">
        <f>I226/I$182</f>
        <v>1.5634240056998905</v>
      </c>
      <c r="BA226" s="3">
        <f>J226/J$182</f>
        <v>1.2747432304088724</v>
      </c>
      <c r="BB226" s="3">
        <f>K226/K$182</f>
        <v>1.5422101575107139</v>
      </c>
      <c r="BC226" s="3">
        <f>L226/L$182</f>
        <v>1.3761099282430822</v>
      </c>
      <c r="BD226" s="3">
        <f>M226/M$182</f>
        <v>1.2415138365416514</v>
      </c>
      <c r="BE226" s="3">
        <f>N226/N$182</f>
        <v>1.7778031719082872</v>
      </c>
      <c r="BF226" s="3">
        <f>O226/O$182</f>
        <v>1.5449013232362021</v>
      </c>
      <c r="BG226" s="3">
        <f>P226/P$182</f>
        <v>1.5542944460076571</v>
      </c>
      <c r="BH226" s="3">
        <f>Q226/Q$182</f>
        <v>1.268135642776085</v>
      </c>
      <c r="BI226" s="3">
        <f>R226/R$182</f>
        <v>1.0561180590612806</v>
      </c>
      <c r="BJ226" s="3">
        <f>S226/S$182</f>
        <v>1.272712411635595</v>
      </c>
      <c r="BK226" s="3">
        <f>T226/T$182</f>
        <v>1.2691691068549809</v>
      </c>
      <c r="BL226" s="3">
        <f>U226/U$182</f>
        <v>1.3867563463879233</v>
      </c>
      <c r="BM226" s="3">
        <f>V226/V$182</f>
        <v>2.4069256854016348</v>
      </c>
      <c r="BN226" s="3">
        <f>W226/W$182</f>
        <v>0.95509659453501172</v>
      </c>
      <c r="BO226" s="3">
        <f>X226/X$182</f>
        <v>1.9029521453872382</v>
      </c>
      <c r="BP226" s="3">
        <f>Y226/Y$182</f>
        <v>1.6610730670315639</v>
      </c>
      <c r="BQ226" s="3">
        <f>Z226/Z$182</f>
        <v>3.9513458343738805</v>
      </c>
      <c r="BR226" s="3">
        <f>AA226/AA$182</f>
        <v>1.730887024876119</v>
      </c>
      <c r="BS226" s="3">
        <f>AB226/AB$182</f>
        <v>1.3348001005783254</v>
      </c>
      <c r="BT226" s="3">
        <f>AC226/AC$182</f>
        <v>1.6971888268883502</v>
      </c>
      <c r="BU226" s="3">
        <f>AD226/AD$182</f>
        <v>2.7283724480061058</v>
      </c>
      <c r="BV226" s="3">
        <f>AE226/AE$182</f>
        <v>1.4436288165812348</v>
      </c>
      <c r="BW226" s="3">
        <f>AF226/AF$182</f>
        <v>2.8651123961805407</v>
      </c>
      <c r="BX226" s="3">
        <f>AG226/AG$182</f>
        <v>2.2856976515056515</v>
      </c>
      <c r="BY226" s="3">
        <f>AH226/AH$182</f>
        <v>1.4788721632154047</v>
      </c>
      <c r="BZ226" s="3">
        <f>AI226/AI$182</f>
        <v>1.6273961341568224</v>
      </c>
      <c r="CA226" s="3">
        <f>AJ226/AJ$182</f>
        <v>1.9684677195899138</v>
      </c>
      <c r="CB226" s="3">
        <f>AK226/AK$182</f>
        <v>1.4567657528546993</v>
      </c>
      <c r="CC226" s="3">
        <f>AL226/AL$182</f>
        <v>1.3350723668461431</v>
      </c>
      <c r="CD226" s="3">
        <f>AM226/AM$182</f>
        <v>4.60804915723185</v>
      </c>
      <c r="CE226" s="3">
        <f>AN226/AN$182</f>
        <v>1.2404048546732946</v>
      </c>
      <c r="CF226" s="3">
        <f>AO226/AO$182</f>
        <v>2.5017768380858625</v>
      </c>
      <c r="CG226" s="3">
        <f>AP226/AP$182</f>
        <v>1.2229769314462666</v>
      </c>
      <c r="CH226" s="3">
        <f>AQ226/AQ$182</f>
        <v>1.9134444713775227</v>
      </c>
      <c r="CI226" s="3">
        <f>AR226/AR$182</f>
        <v>6.6238130977154617</v>
      </c>
      <c r="CJ226" s="3">
        <f>AVERAGE(AU226:CI226)</f>
        <v>1.9242273072532852</v>
      </c>
      <c r="CK226" s="3">
        <f>STDEV(AU226:CI226)/SQRT(41)</f>
        <v>0.16242452039825192</v>
      </c>
    </row>
    <row r="227" spans="3:89" x14ac:dyDescent="0.3">
      <c r="C227" s="3">
        <v>287.95</v>
      </c>
      <c r="D227" s="3">
        <v>947.68700000000001</v>
      </c>
      <c r="E227" s="3">
        <v>1649.336</v>
      </c>
      <c r="F227" s="3">
        <v>635.76800000000003</v>
      </c>
      <c r="G227" s="3">
        <v>3200.5070000000001</v>
      </c>
      <c r="H227" s="3">
        <v>1805.771</v>
      </c>
      <c r="I227" s="3">
        <v>1737.3219999999999</v>
      </c>
      <c r="J227" s="3">
        <v>1346.7629999999999</v>
      </c>
      <c r="K227" s="3">
        <v>1955.579</v>
      </c>
      <c r="L227" s="3">
        <v>1365.5989999999999</v>
      </c>
      <c r="M227" s="3">
        <v>1692.7180000000001</v>
      </c>
      <c r="N227" s="3">
        <v>1797.64</v>
      </c>
      <c r="O227" s="3">
        <v>926.83299999999997</v>
      </c>
      <c r="P227" s="3">
        <v>1937.2539999999999</v>
      </c>
      <c r="Q227" s="3">
        <v>1206.73</v>
      </c>
      <c r="R227" s="3">
        <v>1004.612</v>
      </c>
      <c r="S227" s="3">
        <v>4086.788</v>
      </c>
      <c r="T227" s="3">
        <v>2281.598</v>
      </c>
      <c r="U227" s="3">
        <v>1661.45</v>
      </c>
      <c r="V227" s="3">
        <v>759.43799999999999</v>
      </c>
      <c r="W227" s="3">
        <v>1203.9590000000001</v>
      </c>
      <c r="X227" s="3">
        <v>351.05399999999997</v>
      </c>
      <c r="Y227" s="3">
        <v>1091.123</v>
      </c>
      <c r="Z227" s="3">
        <v>2494.58</v>
      </c>
      <c r="AA227" s="3">
        <v>1460.579</v>
      </c>
      <c r="AB227" s="3">
        <v>614.91800000000001</v>
      </c>
      <c r="AC227" s="3">
        <v>215.351</v>
      </c>
      <c r="AD227" s="3">
        <v>349.58800000000002</v>
      </c>
      <c r="AE227" s="3">
        <v>212.61099999999999</v>
      </c>
      <c r="AF227" s="3">
        <v>457.416</v>
      </c>
      <c r="AG227" s="3">
        <v>237.35400000000001</v>
      </c>
      <c r="AH227" s="3">
        <v>256.83699999999999</v>
      </c>
      <c r="AI227" s="3">
        <v>317.54399999999998</v>
      </c>
      <c r="AJ227" s="3">
        <v>1252.2049999999999</v>
      </c>
      <c r="AK227" s="3">
        <v>313.32299999999998</v>
      </c>
      <c r="AL227" s="3">
        <v>355.74299999999999</v>
      </c>
      <c r="AM227" s="3">
        <v>1639.954</v>
      </c>
      <c r="AN227" s="3">
        <v>220.208</v>
      </c>
      <c r="AO227" s="3">
        <v>685.91899999999998</v>
      </c>
      <c r="AP227" s="3">
        <v>275.60199999999998</v>
      </c>
      <c r="AQ227" s="3">
        <v>508.38900000000001</v>
      </c>
      <c r="AR227" s="3">
        <v>1161.9369999999999</v>
      </c>
      <c r="AS227" s="14"/>
      <c r="AT227" s="3">
        <v>287.95</v>
      </c>
      <c r="AU227" s="3">
        <f>D227/D$182</f>
        <v>2.051603615305515</v>
      </c>
      <c r="AV227" s="3">
        <f>E227/E$182</f>
        <v>1.7873459148122262</v>
      </c>
      <c r="AW227" s="3">
        <f>F227/F$182</f>
        <v>1.9410333362846179</v>
      </c>
      <c r="AX227" s="3">
        <f>G227/G$182</f>
        <v>2.0183890257392125</v>
      </c>
      <c r="AY227" s="3">
        <f>H227/H$182</f>
        <v>1.9048659357073687</v>
      </c>
      <c r="AZ227" s="3">
        <f>I227/I$182</f>
        <v>1.524406605064093</v>
      </c>
      <c r="BA227" s="3">
        <f>J227/J$182</f>
        <v>1.25032191939157</v>
      </c>
      <c r="BB227" s="3">
        <f>K227/K$182</f>
        <v>1.5794515635575357</v>
      </c>
      <c r="BC227" s="3">
        <f>L227/L$182</f>
        <v>1.379963035233748</v>
      </c>
      <c r="BD227" s="3">
        <f>M227/M$182</f>
        <v>1.2507069186033195</v>
      </c>
      <c r="BE227" s="3">
        <f>N227/N$182</f>
        <v>1.8341318880445341</v>
      </c>
      <c r="BF227" s="3">
        <f>O227/O$182</f>
        <v>1.5541996944701102</v>
      </c>
      <c r="BG227" s="3">
        <f>P227/P$182</f>
        <v>1.5441959157905811</v>
      </c>
      <c r="BH227" s="3">
        <f>Q227/Q$182</f>
        <v>1.2691452965384651</v>
      </c>
      <c r="BI227" s="3">
        <f>R227/R$182</f>
        <v>1.0632131173912536</v>
      </c>
      <c r="BJ227" s="3">
        <f>S227/S$182</f>
        <v>1.272524652357313</v>
      </c>
      <c r="BK227" s="3">
        <f>T227/T$182</f>
        <v>1.2670272203399806</v>
      </c>
      <c r="BL227" s="3">
        <f>U227/U$182</f>
        <v>1.3899101947940586</v>
      </c>
      <c r="BM227" s="3">
        <f>V227/V$182</f>
        <v>2.3014039861934794</v>
      </c>
      <c r="BN227" s="3">
        <f>W227/W$182</f>
        <v>0.93129817640347312</v>
      </c>
      <c r="BO227" s="3">
        <f>X227/X$182</f>
        <v>1.9338728247277293</v>
      </c>
      <c r="BP227" s="3">
        <f>Y227/Y$182</f>
        <v>1.6663556283178271</v>
      </c>
      <c r="BQ227" s="3">
        <f>Z227/Z$182</f>
        <v>3.8694076095133654</v>
      </c>
      <c r="BR227" s="3">
        <f>AA227/AA$182</f>
        <v>1.7385299533520686</v>
      </c>
      <c r="BS227" s="3">
        <f>AB227/AB$182</f>
        <v>1.3103267517036519</v>
      </c>
      <c r="BT227" s="3">
        <f>AC227/AC$182</f>
        <v>1.7517041110153084</v>
      </c>
      <c r="BU227" s="3">
        <f>AD227/AD$182</f>
        <v>2.6681015073459262</v>
      </c>
      <c r="BV227" s="3">
        <f>AE227/AE$182</f>
        <v>1.4807429797191887</v>
      </c>
      <c r="BW227" s="3">
        <f>AF227/AF$182</f>
        <v>2.7873034057048147</v>
      </c>
      <c r="BX227" s="3">
        <f>AG227/AG$182</f>
        <v>2.125951668667037</v>
      </c>
      <c r="BY227" s="3">
        <f>AH227/AH$182</f>
        <v>1.5096425695493472</v>
      </c>
      <c r="BZ227" s="3">
        <f>AI227/AI$182</f>
        <v>1.6950777492486642</v>
      </c>
      <c r="CA227" s="3">
        <f>AJ227/AJ$182</f>
        <v>1.9826703083560937</v>
      </c>
      <c r="CB227" s="3">
        <f>AK227/AK$182</f>
        <v>1.4484905922056306</v>
      </c>
      <c r="CC227" s="3">
        <f>AL227/AL$182</f>
        <v>1.3517458097905179</v>
      </c>
      <c r="CD227" s="3">
        <f>AM227/AM$182</f>
        <v>4.6394796847328541</v>
      </c>
      <c r="CE227" s="3">
        <f>AN227/AN$182</f>
        <v>1.2327466523355277</v>
      </c>
      <c r="CF227" s="3">
        <f>AO227/AO$182</f>
        <v>2.5577481700245737</v>
      </c>
      <c r="CG227" s="3">
        <f>AP227/AP$182</f>
        <v>1.2140041141930851</v>
      </c>
      <c r="CH227" s="3">
        <f>AQ227/AQ$182</f>
        <v>1.9876181688808265</v>
      </c>
      <c r="CI227" s="3">
        <f>AR227/AR$182</f>
        <v>6.6064942744402373</v>
      </c>
      <c r="CJ227" s="3">
        <f>AVERAGE(AU227:CI227)</f>
        <v>1.9188573791669927</v>
      </c>
      <c r="CK227" s="3">
        <f>STDEV(AU227:CI227)/SQRT(41)</f>
        <v>0.16107364350096337</v>
      </c>
    </row>
    <row r="228" spans="3:89" x14ac:dyDescent="0.3">
      <c r="C228" s="3">
        <v>293</v>
      </c>
      <c r="D228" s="3">
        <v>952.61900000000003</v>
      </c>
      <c r="E228" s="3">
        <v>1631.809</v>
      </c>
      <c r="F228" s="3">
        <v>622.47699999999998</v>
      </c>
      <c r="G228" s="3">
        <v>3184.8330000000001</v>
      </c>
      <c r="H228" s="3">
        <v>1801.6579999999999</v>
      </c>
      <c r="I228" s="3">
        <v>1761.2760000000001</v>
      </c>
      <c r="J228" s="3">
        <v>1377.8309999999999</v>
      </c>
      <c r="K228" s="3">
        <v>2011.5519999999999</v>
      </c>
      <c r="L228" s="3">
        <v>1350.6790000000001</v>
      </c>
      <c r="M228" s="3">
        <v>1723.864</v>
      </c>
      <c r="N228" s="3">
        <v>1795.9770000000001</v>
      </c>
      <c r="O228" s="3">
        <v>933.96199999999999</v>
      </c>
      <c r="P228" s="3">
        <v>1945.88</v>
      </c>
      <c r="Q228" s="3">
        <v>1192.98</v>
      </c>
      <c r="R228" s="3">
        <v>992.74800000000005</v>
      </c>
      <c r="S228" s="3">
        <v>4087.6329999999998</v>
      </c>
      <c r="T228" s="3">
        <v>2266.4009999999998</v>
      </c>
      <c r="U228" s="3">
        <v>1697.5250000000001</v>
      </c>
      <c r="V228" s="3">
        <v>763.11699999999996</v>
      </c>
      <c r="W228" s="3">
        <v>1188.4100000000001</v>
      </c>
      <c r="X228" s="3">
        <v>368.67399999999998</v>
      </c>
      <c r="Y228" s="3">
        <v>1110.6020000000001</v>
      </c>
      <c r="Z228" s="3">
        <v>2484.8359999999998</v>
      </c>
      <c r="AA228" s="3">
        <v>1450.854</v>
      </c>
      <c r="AB228" s="3">
        <v>599.80799999999999</v>
      </c>
      <c r="AC228" s="3">
        <v>200.995</v>
      </c>
      <c r="AD228" s="3">
        <v>341.21800000000002</v>
      </c>
      <c r="AE228" s="3">
        <v>210.61699999999999</v>
      </c>
      <c r="AF228" s="3">
        <v>455.00799999999998</v>
      </c>
      <c r="AG228" s="3">
        <v>256.226</v>
      </c>
      <c r="AH228" s="3">
        <v>250.785</v>
      </c>
      <c r="AI228" s="3">
        <v>320.16399999999999</v>
      </c>
      <c r="AJ228" s="3">
        <v>1253.683</v>
      </c>
      <c r="AK228" s="3">
        <v>317.65199999999999</v>
      </c>
      <c r="AL228" s="3">
        <v>358.435</v>
      </c>
      <c r="AM228" s="3">
        <v>1623.046</v>
      </c>
      <c r="AN228" s="3">
        <v>221.352</v>
      </c>
      <c r="AO228" s="3">
        <v>694.47699999999998</v>
      </c>
      <c r="AP228" s="3">
        <v>268.90699999999998</v>
      </c>
      <c r="AQ228" s="3">
        <v>527.00699999999995</v>
      </c>
      <c r="AR228" s="3">
        <v>1163.6659999999999</v>
      </c>
      <c r="AS228" s="14"/>
      <c r="AT228" s="3">
        <v>293</v>
      </c>
      <c r="AU228" s="3">
        <f>D228/D$182</f>
        <v>2.0622806732694703</v>
      </c>
      <c r="AV228" s="3">
        <f>E228/E$182</f>
        <v>1.7683523247560375</v>
      </c>
      <c r="AW228" s="3">
        <f>F228/F$182</f>
        <v>1.9004552101874268</v>
      </c>
      <c r="AX228" s="3">
        <f>G228/G$182</f>
        <v>2.0085042701084839</v>
      </c>
      <c r="AY228" s="3">
        <f>H228/H$182</f>
        <v>1.900527227425109</v>
      </c>
      <c r="AZ228" s="3">
        <f>I228/I$182</f>
        <v>1.5454249515869054</v>
      </c>
      <c r="BA228" s="3">
        <f>J228/J$182</f>
        <v>1.2791651541638775</v>
      </c>
      <c r="BB228" s="3">
        <f>K228/K$182</f>
        <v>1.624658963701946</v>
      </c>
      <c r="BC228" s="3">
        <f>L228/L$182</f>
        <v>1.3648860994087457</v>
      </c>
      <c r="BD228" s="3">
        <f>M228/M$182</f>
        <v>1.2737199176302212</v>
      </c>
      <c r="BE228" s="3">
        <f>N228/N$182</f>
        <v>1.8324351293332137</v>
      </c>
      <c r="BF228" s="3">
        <f>O228/O$182</f>
        <v>1.5661542640871582</v>
      </c>
      <c r="BG228" s="3">
        <f>P228/P$182</f>
        <v>1.5510717482676906</v>
      </c>
      <c r="BH228" s="3">
        <f>Q228/Q$182</f>
        <v>1.2546841098377086</v>
      </c>
      <c r="BI228" s="3">
        <f>R228/R$182</f>
        <v>1.0506570654779481</v>
      </c>
      <c r="BJ228" s="3">
        <f>S228/S$182</f>
        <v>1.2727877644471111</v>
      </c>
      <c r="BK228" s="3">
        <f>T228/T$182</f>
        <v>1.258587954234599</v>
      </c>
      <c r="BL228" s="3">
        <f>U228/U$182</f>
        <v>1.4200892614389748</v>
      </c>
      <c r="BM228" s="3">
        <f>V228/V$182</f>
        <v>2.3125528426705135</v>
      </c>
      <c r="BN228" s="3">
        <f>W228/W$182</f>
        <v>0.91927056138925956</v>
      </c>
      <c r="BO228" s="3">
        <f>X228/X$182</f>
        <v>2.0309372056255475</v>
      </c>
      <c r="BP228" s="3">
        <f>Y228/Y$182</f>
        <v>1.6961038247026554</v>
      </c>
      <c r="BQ228" s="3">
        <f>Z228/Z$182</f>
        <v>3.8542934388926198</v>
      </c>
      <c r="BR228" s="3">
        <f>AA228/AA$182</f>
        <v>1.7269542674108433</v>
      </c>
      <c r="BS228" s="3">
        <f>AB228/AB$182</f>
        <v>1.2781289022046258</v>
      </c>
      <c r="BT228" s="3">
        <f>AC228/AC$182</f>
        <v>1.6349298020140233</v>
      </c>
      <c r="BU228" s="3">
        <f>AD228/AD$182</f>
        <v>2.6042205685937798</v>
      </c>
      <c r="BV228" s="3">
        <f>AE228/AE$182</f>
        <v>1.4668556385112546</v>
      </c>
      <c r="BW228" s="3">
        <f>AF228/AF$182</f>
        <v>2.7726300523438976</v>
      </c>
      <c r="BX228" s="3">
        <f>AG228/AG$182</f>
        <v>2.2949859376959316</v>
      </c>
      <c r="BY228" s="3">
        <f>AH228/AH$182</f>
        <v>1.4740699813672993</v>
      </c>
      <c r="BZ228" s="3">
        <f>AI228/AI$182</f>
        <v>1.7090635392589666</v>
      </c>
      <c r="CA228" s="3">
        <f>AJ228/AJ$182</f>
        <v>1.9850104896488936</v>
      </c>
      <c r="CB228" s="3">
        <f>AK228/AK$182</f>
        <v>1.4685035365910035</v>
      </c>
      <c r="CC228" s="3">
        <f>AL228/AL$182</f>
        <v>1.3619748226451802</v>
      </c>
      <c r="CD228" s="3">
        <f>AM228/AM$182</f>
        <v>4.5916464390994634</v>
      </c>
      <c r="CE228" s="3">
        <f>AN228/AN$182</f>
        <v>1.2391508800214968</v>
      </c>
      <c r="CF228" s="3">
        <f>AO228/AO$182</f>
        <v>2.5896604057828343</v>
      </c>
      <c r="CG228" s="3">
        <f>AP228/AP$182</f>
        <v>1.184513190525903</v>
      </c>
      <c r="CH228" s="3">
        <f>AQ228/AQ$182</f>
        <v>2.0604078536856179</v>
      </c>
      <c r="CI228" s="3">
        <f>AR228/AR$182</f>
        <v>6.6163249525239092</v>
      </c>
      <c r="CJ228" s="3">
        <f>AVERAGE(AU228:CI228)</f>
        <v>1.9221129566480037</v>
      </c>
      <c r="CK228" s="3">
        <f>STDEV(AU228:CI228)/SQRT(41)</f>
        <v>0.16088373980322557</v>
      </c>
    </row>
    <row r="229" spans="3:89" x14ac:dyDescent="0.3">
      <c r="C229" s="3">
        <v>298.05</v>
      </c>
      <c r="D229" s="3">
        <v>964.21500000000003</v>
      </c>
      <c r="E229" s="3">
        <v>1604.309</v>
      </c>
      <c r="F229" s="3">
        <v>600.62300000000005</v>
      </c>
      <c r="G229" s="3">
        <v>3171.5509999999999</v>
      </c>
      <c r="H229" s="3">
        <v>1802.615</v>
      </c>
      <c r="I229" s="3">
        <v>1752.3620000000001</v>
      </c>
      <c r="J229" s="3">
        <v>1341.4059999999999</v>
      </c>
      <c r="K229" s="3">
        <v>2007.538</v>
      </c>
      <c r="L229" s="3">
        <v>1361.0809999999999</v>
      </c>
      <c r="M229" s="3">
        <v>1725.2360000000001</v>
      </c>
      <c r="N229" s="3">
        <v>1803.2429999999999</v>
      </c>
      <c r="O229" s="3">
        <v>925.46199999999999</v>
      </c>
      <c r="P229" s="3">
        <v>1975.194</v>
      </c>
      <c r="Q229" s="3">
        <v>1224.2909999999999</v>
      </c>
      <c r="R229" s="3">
        <v>1011.913</v>
      </c>
      <c r="S229" s="3">
        <v>4087.2930000000001</v>
      </c>
      <c r="T229" s="3">
        <v>2245.1729999999998</v>
      </c>
      <c r="U229" s="3">
        <v>1676.577</v>
      </c>
      <c r="V229" s="3">
        <v>771.89099999999996</v>
      </c>
      <c r="W229" s="3">
        <v>1200.1020000000001</v>
      </c>
      <c r="X229" s="3">
        <v>371.262</v>
      </c>
      <c r="Y229" s="3">
        <v>1040.951</v>
      </c>
      <c r="Z229" s="3">
        <v>2448.3609999999999</v>
      </c>
      <c r="AA229" s="3">
        <v>1397.2919999999999</v>
      </c>
      <c r="AB229" s="3">
        <v>574.62900000000002</v>
      </c>
      <c r="AC229" s="3">
        <v>191.602</v>
      </c>
      <c r="AD229" s="3">
        <v>327.03899999999999</v>
      </c>
      <c r="AE229" s="3">
        <v>200.262</v>
      </c>
      <c r="AF229" s="3">
        <v>442.613</v>
      </c>
      <c r="AG229" s="3">
        <v>259.85599999999999</v>
      </c>
      <c r="AH229" s="3">
        <v>249.08699999999999</v>
      </c>
      <c r="AI229" s="3">
        <v>308.24299999999999</v>
      </c>
      <c r="AJ229" s="3">
        <v>1262.9559999999999</v>
      </c>
      <c r="AK229" s="3">
        <v>316.84199999999998</v>
      </c>
      <c r="AL229" s="3">
        <v>358.23399999999998</v>
      </c>
      <c r="AM229" s="3">
        <v>1626.376</v>
      </c>
      <c r="AN229" s="3">
        <v>221.96799999999999</v>
      </c>
      <c r="AO229" s="3">
        <v>703.06600000000003</v>
      </c>
      <c r="AP229" s="3">
        <v>269.30599999999998</v>
      </c>
      <c r="AQ229" s="3">
        <v>536.88199999999995</v>
      </c>
      <c r="AR229" s="3">
        <v>1165.732</v>
      </c>
      <c r="AS229" s="14"/>
      <c r="AT229" s="3">
        <v>298.05</v>
      </c>
      <c r="AU229" s="3">
        <f>D229/D$182</f>
        <v>2.0873843156356551</v>
      </c>
      <c r="AV229" s="3">
        <f>E229/E$182</f>
        <v>1.7385512334942592</v>
      </c>
      <c r="AW229" s="3">
        <f>F229/F$182</f>
        <v>1.833733792105416</v>
      </c>
      <c r="AX229" s="3">
        <f>G229/G$182</f>
        <v>2.0001280212704504</v>
      </c>
      <c r="AY229" s="3">
        <f>H229/H$182</f>
        <v>1.9015367445236071</v>
      </c>
      <c r="AZ229" s="3">
        <f>I229/I$182</f>
        <v>1.5376033960678126</v>
      </c>
      <c r="BA229" s="3">
        <f>J229/J$182</f>
        <v>1.2453485317040698</v>
      </c>
      <c r="BB229" s="3">
        <f>K229/K$182</f>
        <v>1.6214169987513509</v>
      </c>
      <c r="BC229" s="3">
        <f>L229/L$182</f>
        <v>1.3753975127097962</v>
      </c>
      <c r="BD229" s="3">
        <f>M229/M$182</f>
        <v>1.2747336540543177</v>
      </c>
      <c r="BE229" s="3">
        <f>N229/N$182</f>
        <v>1.8398486283088324</v>
      </c>
      <c r="BF229" s="3">
        <f>O229/O$182</f>
        <v>1.5519006742786425</v>
      </c>
      <c r="BG229" s="3">
        <f>P229/P$182</f>
        <v>1.5744381003699366</v>
      </c>
      <c r="BH229" s="3">
        <f>Q229/Q$182</f>
        <v>1.2876145983313367</v>
      </c>
      <c r="BI229" s="3">
        <f>R229/R$182</f>
        <v>1.0709399999788334</v>
      </c>
      <c r="BJ229" s="3">
        <f>S229/S$182</f>
        <v>1.2726818968606834</v>
      </c>
      <c r="BK229" s="3">
        <f>T229/T$182</f>
        <v>1.2467995261971545</v>
      </c>
      <c r="BL229" s="3">
        <f>U229/U$182</f>
        <v>1.4025649069531063</v>
      </c>
      <c r="BM229" s="3">
        <f>V229/V$182</f>
        <v>2.3391416077505616</v>
      </c>
      <c r="BN229" s="3">
        <f>W229/W$182</f>
        <v>0.92831467192666939</v>
      </c>
      <c r="BO229" s="3">
        <f>X229/X$182</f>
        <v>2.0451938808675196</v>
      </c>
      <c r="BP229" s="3">
        <f>Y229/Y$182</f>
        <v>1.589733290979175</v>
      </c>
      <c r="BQ229" s="3">
        <f>Z229/Z$182</f>
        <v>3.797716122247333</v>
      </c>
      <c r="BR229" s="3">
        <f>AA229/AA$182</f>
        <v>1.6631993172428321</v>
      </c>
      <c r="BS229" s="3">
        <f>AB229/AB$182</f>
        <v>1.2244750535920526</v>
      </c>
      <c r="BT229" s="3">
        <f>AC229/AC$182</f>
        <v>1.558525435585417</v>
      </c>
      <c r="BU229" s="3">
        <f>AD229/AD$182</f>
        <v>2.4960045792787633</v>
      </c>
      <c r="BV229" s="3">
        <f>AE229/AE$182</f>
        <v>1.3947375752172944</v>
      </c>
      <c r="BW229" s="3">
        <f>AF229/AF$182</f>
        <v>2.6971000627639286</v>
      </c>
      <c r="BX229" s="3">
        <f>AG229/AG$182</f>
        <v>2.3274994178026978</v>
      </c>
      <c r="BY229" s="3">
        <f>AH229/AH$182</f>
        <v>1.4640894369632811</v>
      </c>
      <c r="BZ229" s="3">
        <f>AI229/AI$182</f>
        <v>1.6454281947120901</v>
      </c>
      <c r="CA229" s="3">
        <f>AJ229/AJ$182</f>
        <v>1.9996928314135294</v>
      </c>
      <c r="CB229" s="3">
        <f>AK229/AK$182</f>
        <v>1.4647589108224306</v>
      </c>
      <c r="CC229" s="3">
        <f>AL229/AL$182</f>
        <v>1.3612110664847836</v>
      </c>
      <c r="CD229" s="3">
        <f>AM229/AM$182</f>
        <v>4.6010671102586294</v>
      </c>
      <c r="CE229" s="3">
        <f>AN229/AN$182</f>
        <v>1.2425993103139414</v>
      </c>
      <c r="CF229" s="3">
        <f>AO229/AO$182</f>
        <v>2.6216882385624207</v>
      </c>
      <c r="CG229" s="3">
        <f>AP229/AP$182</f>
        <v>1.1862707526682787</v>
      </c>
      <c r="CH229" s="3">
        <f>AQ229/AQ$182</f>
        <v>2.0990155525494765</v>
      </c>
      <c r="CI229" s="3">
        <f>AR229/AR$182</f>
        <v>6.6280717315411826</v>
      </c>
      <c r="CJ229" s="3">
        <f>AVERAGE(AU229:CI229)</f>
        <v>1.908247723979013</v>
      </c>
      <c r="CK229" s="3">
        <f>STDEV(AU229:CI229)/SQRT(41)</f>
        <v>0.16107024982047782</v>
      </c>
    </row>
    <row r="230" spans="3:89" x14ac:dyDescent="0.3">
      <c r="C230" s="3">
        <v>303.10000000000002</v>
      </c>
      <c r="D230" s="3">
        <v>943.39099999999996</v>
      </c>
      <c r="E230" s="3">
        <v>1580.133</v>
      </c>
      <c r="F230" s="3">
        <v>607.86400000000003</v>
      </c>
      <c r="G230" s="3">
        <v>3147.2539999999999</v>
      </c>
      <c r="H230" s="3">
        <v>1795.2639999999999</v>
      </c>
      <c r="I230" s="3">
        <v>1742.434</v>
      </c>
      <c r="J230" s="3">
        <v>1335.2170000000001</v>
      </c>
      <c r="K230" s="3">
        <v>2017.952</v>
      </c>
      <c r="L230" s="3">
        <v>1384.335</v>
      </c>
      <c r="M230" s="3">
        <v>1707.4090000000001</v>
      </c>
      <c r="N230" s="3">
        <v>1837.82</v>
      </c>
      <c r="O230" s="3">
        <v>911.16700000000003</v>
      </c>
      <c r="P230" s="3">
        <v>2009.75</v>
      </c>
      <c r="Q230" s="3">
        <v>1216.0050000000001</v>
      </c>
      <c r="R230" s="3">
        <v>1013.796</v>
      </c>
      <c r="S230" s="3">
        <v>4089.5590000000002</v>
      </c>
      <c r="T230" s="3">
        <v>2241.6260000000002</v>
      </c>
      <c r="U230" s="3">
        <v>1684.6420000000001</v>
      </c>
      <c r="V230" s="3">
        <v>791.33900000000006</v>
      </c>
      <c r="W230" s="3">
        <v>1161.586</v>
      </c>
      <c r="X230" s="3">
        <v>368.53199999999998</v>
      </c>
      <c r="Y230" s="3">
        <v>1024.806</v>
      </c>
      <c r="Z230" s="3">
        <v>2412.8649999999998</v>
      </c>
      <c r="AA230" s="3">
        <v>1371.181</v>
      </c>
      <c r="AB230" s="3">
        <v>568.19500000000005</v>
      </c>
      <c r="AC230" s="3">
        <v>189.68199999999999</v>
      </c>
      <c r="AD230" s="3">
        <v>321.24400000000003</v>
      </c>
      <c r="AE230" s="3">
        <v>195.01300000000001</v>
      </c>
      <c r="AF230" s="3">
        <v>432.27600000000001</v>
      </c>
      <c r="AG230" s="3">
        <v>255.71600000000001</v>
      </c>
      <c r="AH230" s="3">
        <v>249.035</v>
      </c>
      <c r="AI230" s="3">
        <v>298.02</v>
      </c>
      <c r="AJ230" s="3">
        <v>1263.1089999999999</v>
      </c>
      <c r="AK230" s="3">
        <v>318.94499999999999</v>
      </c>
      <c r="AL230" s="3">
        <v>360.54700000000003</v>
      </c>
      <c r="AM230" s="3">
        <v>1633.4649999999999</v>
      </c>
      <c r="AN230" s="3">
        <v>227.83199999999999</v>
      </c>
      <c r="AO230" s="3">
        <v>714.83199999999999</v>
      </c>
      <c r="AP230" s="3">
        <v>271.11099999999999</v>
      </c>
      <c r="AQ230" s="3">
        <v>560.95799999999997</v>
      </c>
      <c r="AR230" s="3">
        <v>1163.422</v>
      </c>
      <c r="AS230" s="14"/>
      <c r="AT230" s="3">
        <v>303.10000000000002</v>
      </c>
      <c r="AU230" s="3">
        <f>D230/D$182</f>
        <v>2.0423034042322885</v>
      </c>
      <c r="AV230" s="3">
        <f>E230/E$182</f>
        <v>1.7123522814089958</v>
      </c>
      <c r="AW230" s="3">
        <f>F230/F$182</f>
        <v>1.8558409481561089</v>
      </c>
      <c r="AX230" s="3">
        <f>G230/G$182</f>
        <v>1.9848051995555203</v>
      </c>
      <c r="AY230" s="3">
        <f>H230/H$182</f>
        <v>1.8937823451599087</v>
      </c>
      <c r="AZ230" s="3">
        <f>I230/I$182</f>
        <v>1.528892110091421</v>
      </c>
      <c r="BA230" s="3">
        <f>J230/J$182</f>
        <v>1.2396027231548936</v>
      </c>
      <c r="BB230" s="3">
        <f>K230/K$182</f>
        <v>1.6298280159400649</v>
      </c>
      <c r="BC230" s="3">
        <f>L230/L$182</f>
        <v>1.3988961096048771</v>
      </c>
      <c r="BD230" s="3">
        <f>M230/M$182</f>
        <v>1.2615617304155655</v>
      </c>
      <c r="BE230" s="3">
        <f>N230/N$182</f>
        <v>1.8751275374858176</v>
      </c>
      <c r="BF230" s="3">
        <f>O230/O$182</f>
        <v>1.5279294900065568</v>
      </c>
      <c r="BG230" s="3">
        <f>P230/P$182</f>
        <v>1.6019828797669902</v>
      </c>
      <c r="BH230" s="3">
        <f>Q230/Q$182</f>
        <v>1.2789000242947937</v>
      </c>
      <c r="BI230" s="3">
        <f>R230/R$182</f>
        <v>1.0729328393039139</v>
      </c>
      <c r="BJ230" s="3">
        <f>S230/S$182</f>
        <v>1.2733874731866983</v>
      </c>
      <c r="BK230" s="3">
        <f>T230/T$182</f>
        <v>1.2448297902706043</v>
      </c>
      <c r="BL230" s="3">
        <f>U230/U$182</f>
        <v>1.4093118001614571</v>
      </c>
      <c r="BM230" s="3">
        <f>V230/V$182</f>
        <v>2.3980769055938231</v>
      </c>
      <c r="BN230" s="3">
        <f>W230/W$182</f>
        <v>0.89852139776836648</v>
      </c>
      <c r="BO230" s="3">
        <f>X230/X$182</f>
        <v>2.030154961466212</v>
      </c>
      <c r="BP230" s="3">
        <f>Y230/Y$182</f>
        <v>1.5650767567303403</v>
      </c>
      <c r="BQ230" s="3">
        <f>Z230/Z$182</f>
        <v>3.7426573578431901</v>
      </c>
      <c r="BR230" s="3">
        <f>AA230/AA$182</f>
        <v>1.6321193444293276</v>
      </c>
      <c r="BS230" s="3">
        <f>AB230/AB$182</f>
        <v>1.2107648640700981</v>
      </c>
      <c r="BT230" s="3">
        <f>AC230/AC$182</f>
        <v>1.5429078071873625</v>
      </c>
      <c r="BU230" s="3">
        <f>AD230/AD$182</f>
        <v>2.4517763785537112</v>
      </c>
      <c r="BV230" s="3">
        <f>AE230/AE$182</f>
        <v>1.3581805772230888</v>
      </c>
      <c r="BW230" s="3">
        <f>AF230/AF$182</f>
        <v>2.6341106716959057</v>
      </c>
      <c r="BX230" s="3">
        <f>AG230/AG$182</f>
        <v>2.290417928094155</v>
      </c>
      <c r="BY230" s="3">
        <f>AH230/AH$182</f>
        <v>1.4637837901381876</v>
      </c>
      <c r="BZ230" s="3">
        <f>AI230/AI$182</f>
        <v>1.5908569232329595</v>
      </c>
      <c r="CA230" s="3">
        <f>AJ230/AJ$182</f>
        <v>1.9999350829276015</v>
      </c>
      <c r="CB230" s="3">
        <f>AK230/AK$182</f>
        <v>1.4744810688363921</v>
      </c>
      <c r="CC230" s="3">
        <f>AL230/AL$182</f>
        <v>1.3699999620021812</v>
      </c>
      <c r="CD230" s="3">
        <f>AM230/AM$182</f>
        <v>4.6211221066091808</v>
      </c>
      <c r="CE230" s="3">
        <f>AN230/AN$182</f>
        <v>1.2754265753056562</v>
      </c>
      <c r="CF230" s="3">
        <f>AO230/AO$182</f>
        <v>2.6655629015598139</v>
      </c>
      <c r="CG230" s="3">
        <f>AP230/AP$182</f>
        <v>1.1942216290266452</v>
      </c>
      <c r="CH230" s="3">
        <f>AQ230/AQ$182</f>
        <v>2.1931440546098568</v>
      </c>
      <c r="CI230" s="3">
        <f>AR230/AR$182</f>
        <v>6.6149376272188682</v>
      </c>
      <c r="CJ230" s="3">
        <f>AVERAGE(AU230:CI230)</f>
        <v>1.9036708140077903</v>
      </c>
      <c r="CK230" s="3">
        <f>STDEV(AU230:CI230)/SQRT(41)</f>
        <v>0.16083318278156059</v>
      </c>
    </row>
    <row r="231" spans="3:89" x14ac:dyDescent="0.3">
      <c r="M231" s="8" t="s">
        <v>110</v>
      </c>
      <c r="AC231" s="8" t="s">
        <v>110</v>
      </c>
      <c r="AJ231" s="8" t="s">
        <v>110</v>
      </c>
      <c r="AM231" s="8" t="s">
        <v>110</v>
      </c>
    </row>
    <row r="232" spans="3:89" x14ac:dyDescent="0.3">
      <c r="C232" s="86" t="s">
        <v>201</v>
      </c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T232" s="86" t="s">
        <v>200</v>
      </c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</row>
    <row r="233" spans="3:89" x14ac:dyDescent="0.3">
      <c r="C233" s="3" t="s">
        <v>199</v>
      </c>
      <c r="D233" s="3" t="s">
        <v>3</v>
      </c>
      <c r="E233" s="3" t="s">
        <v>4</v>
      </c>
      <c r="F233" s="3" t="s">
        <v>128</v>
      </c>
      <c r="G233" s="3" t="s">
        <v>65</v>
      </c>
      <c r="H233" s="3" t="s">
        <v>7</v>
      </c>
      <c r="I233" s="3" t="s">
        <v>8</v>
      </c>
      <c r="J233" s="3" t="s">
        <v>9</v>
      </c>
      <c r="K233" s="3" t="s">
        <v>10</v>
      </c>
      <c r="L233" s="3" t="s">
        <v>11</v>
      </c>
      <c r="M233" s="3" t="s">
        <v>12</v>
      </c>
      <c r="N233" s="3" t="s">
        <v>50</v>
      </c>
      <c r="O233" s="3" t="s">
        <v>66</v>
      </c>
      <c r="P233" s="3" t="s">
        <v>67</v>
      </c>
      <c r="Q233" s="3" t="s">
        <v>68</v>
      </c>
      <c r="R233" s="3" t="s">
        <v>69</v>
      </c>
      <c r="S233" s="3" t="s">
        <v>70</v>
      </c>
      <c r="T233" s="3" t="s">
        <v>71</v>
      </c>
      <c r="U233" s="3" t="s">
        <v>72</v>
      </c>
      <c r="V233" s="3" t="s">
        <v>73</v>
      </c>
      <c r="W233" s="3" t="s">
        <v>74</v>
      </c>
      <c r="X233" s="3" t="s">
        <v>75</v>
      </c>
      <c r="Y233" s="3" t="s">
        <v>76</v>
      </c>
      <c r="Z233" s="3" t="s">
        <v>77</v>
      </c>
      <c r="AA233" s="3" t="s">
        <v>78</v>
      </c>
      <c r="AB233" s="3" t="s">
        <v>79</v>
      </c>
      <c r="AT233" s="3" t="s">
        <v>199</v>
      </c>
      <c r="AU233" s="3" t="s">
        <v>3</v>
      </c>
      <c r="AV233" s="3" t="s">
        <v>4</v>
      </c>
      <c r="AW233" s="3" t="s">
        <v>128</v>
      </c>
      <c r="AX233" s="3" t="s">
        <v>65</v>
      </c>
      <c r="AY233" s="3" t="s">
        <v>7</v>
      </c>
      <c r="AZ233" s="3" t="s">
        <v>8</v>
      </c>
      <c r="BA233" s="3" t="s">
        <v>9</v>
      </c>
      <c r="BB233" s="3" t="s">
        <v>10</v>
      </c>
      <c r="BC233" s="3" t="s">
        <v>11</v>
      </c>
      <c r="BD233" s="3" t="s">
        <v>12</v>
      </c>
      <c r="BE233" s="3" t="s">
        <v>50</v>
      </c>
      <c r="BF233" s="3" t="s">
        <v>66</v>
      </c>
      <c r="BG233" s="3" t="s">
        <v>67</v>
      </c>
      <c r="BH233" s="3" t="s">
        <v>68</v>
      </c>
      <c r="BI233" s="3" t="s">
        <v>69</v>
      </c>
      <c r="BJ233" s="3" t="s">
        <v>70</v>
      </c>
      <c r="BK233" s="3" t="s">
        <v>71</v>
      </c>
      <c r="BL233" s="3" t="s">
        <v>72</v>
      </c>
      <c r="BM233" s="3" t="s">
        <v>73</v>
      </c>
      <c r="BN233" s="3" t="s">
        <v>74</v>
      </c>
      <c r="BO233" s="3" t="s">
        <v>75</v>
      </c>
      <c r="BP233" s="3" t="s">
        <v>76</v>
      </c>
      <c r="BQ233" s="3" t="s">
        <v>77</v>
      </c>
      <c r="BR233" s="3" t="s">
        <v>78</v>
      </c>
      <c r="BS233" s="3" t="s">
        <v>79</v>
      </c>
      <c r="BT233" s="3" t="s">
        <v>1</v>
      </c>
      <c r="BU233" s="3" t="s">
        <v>2</v>
      </c>
    </row>
    <row r="234" spans="3:89" x14ac:dyDescent="0.3">
      <c r="C234" s="7">
        <v>0</v>
      </c>
      <c r="D234" s="6">
        <v>367.93799999999999</v>
      </c>
      <c r="E234" s="6">
        <v>466.83699999999999</v>
      </c>
      <c r="F234" s="6">
        <v>610.26700000000005</v>
      </c>
      <c r="G234" s="6">
        <v>652.529</v>
      </c>
      <c r="H234" s="6">
        <v>599.85400000000004</v>
      </c>
      <c r="I234" s="6">
        <v>548.01599999999996</v>
      </c>
      <c r="J234" s="6">
        <v>227.35900000000001</v>
      </c>
      <c r="K234" s="6">
        <v>1307.5409999999999</v>
      </c>
      <c r="L234" s="6">
        <v>1080.42</v>
      </c>
      <c r="M234" s="6">
        <v>484.72</v>
      </c>
      <c r="N234" s="6">
        <v>531.85900000000004</v>
      </c>
      <c r="O234" s="6">
        <v>496.51400000000001</v>
      </c>
      <c r="P234" s="6">
        <v>654.70000000000005</v>
      </c>
      <c r="Q234" s="6">
        <v>465.87200000000001</v>
      </c>
      <c r="R234" s="6">
        <v>403.19600000000003</v>
      </c>
      <c r="S234" s="6">
        <v>500.99700000000001</v>
      </c>
      <c r="T234" s="6">
        <v>542.024</v>
      </c>
      <c r="U234" s="6">
        <v>859.46</v>
      </c>
      <c r="V234" s="6">
        <v>335.26600000000002</v>
      </c>
      <c r="W234" s="6">
        <v>368.34800000000001</v>
      </c>
      <c r="X234" s="6">
        <v>476.23500000000001</v>
      </c>
      <c r="Y234" s="6">
        <v>610.05499999999995</v>
      </c>
      <c r="Z234" s="6">
        <v>648.69299999999998</v>
      </c>
      <c r="AA234" s="6">
        <v>635.45100000000002</v>
      </c>
      <c r="AB234" s="6">
        <v>276.79500000000002</v>
      </c>
      <c r="AT234" s="7">
        <v>0</v>
      </c>
      <c r="AU234" s="6">
        <f>D234/D$246</f>
        <v>1.1611528909058204</v>
      </c>
      <c r="AV234" s="6">
        <f>E234/E$246</f>
        <v>1.2484909914126245</v>
      </c>
      <c r="AW234" s="6">
        <f>F234/F$246</f>
        <v>1.2678923137013738</v>
      </c>
      <c r="AX234" s="6">
        <f>G234/G$246</f>
        <v>1.2714262332773476</v>
      </c>
      <c r="AY234" s="6">
        <f>H234/H$246</f>
        <v>1.1705793045847142</v>
      </c>
      <c r="AZ234" s="6">
        <f>I234/I$246</f>
        <v>1.0066495712679742</v>
      </c>
      <c r="BA234" s="6">
        <f>J234/J$246</f>
        <v>1.1710240324690711</v>
      </c>
      <c r="BB234" s="6">
        <f>K234/K$246</f>
        <v>0.95579085101095007</v>
      </c>
      <c r="BC234" s="6">
        <f>L234/L$246</f>
        <v>1.0663600428352178</v>
      </c>
      <c r="BD234" s="6">
        <f>M234/M$246</f>
        <v>1.175854138971637</v>
      </c>
      <c r="BE234" s="6">
        <f>N234/N$246</f>
        <v>1.0701000768583835</v>
      </c>
      <c r="BF234" s="6">
        <f>O234/O$246</f>
        <v>0.9632015022803857</v>
      </c>
      <c r="BG234" s="6">
        <f>P234/P$246</f>
        <v>1.2262067751342423</v>
      </c>
      <c r="BH234" s="6">
        <f>Q234/Q$246</f>
        <v>0.9934914826283151</v>
      </c>
      <c r="BI234" s="6">
        <f>R234/R$246</f>
        <v>1.2364713603159903</v>
      </c>
      <c r="BJ234" s="6">
        <f>S234/S$246</f>
        <v>0.8224255954823777</v>
      </c>
      <c r="BK234" s="6">
        <f>T234/T$246</f>
        <v>0.97156592643313078</v>
      </c>
      <c r="BL234" s="6">
        <f>U234/U$246</f>
        <v>0.90418648885784203</v>
      </c>
      <c r="BM234" s="6">
        <f>V234/V$246</f>
        <v>1.140473039857673</v>
      </c>
      <c r="BN234" s="6">
        <f>W234/W$246</f>
        <v>0.99011891705911448</v>
      </c>
      <c r="BO234" s="6">
        <f>X234/X$246</f>
        <v>0.94180686270050495</v>
      </c>
      <c r="BP234" s="6">
        <f>Y234/Y$246</f>
        <v>0.99631397065548277</v>
      </c>
      <c r="BQ234" s="6">
        <f>Z234/Z$246</f>
        <v>0.92551565917485967</v>
      </c>
      <c r="BR234" s="6">
        <f>AA234/AA$246</f>
        <v>0.89042512495638615</v>
      </c>
      <c r="BS234" s="6">
        <f>AB234/AB$246</f>
        <v>1.1477792475441311</v>
      </c>
      <c r="BT234" s="6">
        <f>AVERAGE(AU234:BS234)</f>
        <v>1.0686120960150221</v>
      </c>
      <c r="BU234" s="6">
        <f>STDEV(AU234:BS234)/SQRT(25)</f>
        <v>2.6729611354615074E-2</v>
      </c>
    </row>
    <row r="235" spans="3:89" x14ac:dyDescent="0.3">
      <c r="C235" s="7">
        <v>5.05</v>
      </c>
      <c r="D235" s="6">
        <v>364.84199999999998</v>
      </c>
      <c r="E235" s="6">
        <v>453.97</v>
      </c>
      <c r="F235" s="6">
        <v>596.51800000000003</v>
      </c>
      <c r="G235" s="6">
        <v>646.91800000000001</v>
      </c>
      <c r="H235" s="6">
        <v>599.995</v>
      </c>
      <c r="I235" s="6">
        <v>553.55100000000004</v>
      </c>
      <c r="J235" s="6">
        <v>226.49700000000001</v>
      </c>
      <c r="K235" s="6">
        <v>1273.9359999999999</v>
      </c>
      <c r="L235" s="6">
        <v>1119.58</v>
      </c>
      <c r="M235" s="6">
        <v>521.40700000000004</v>
      </c>
      <c r="N235" s="6">
        <v>530.08500000000004</v>
      </c>
      <c r="O235" s="6">
        <v>496.24099999999999</v>
      </c>
      <c r="P235" s="6">
        <v>631.47400000000005</v>
      </c>
      <c r="Q235" s="6">
        <v>458.94200000000001</v>
      </c>
      <c r="R235" s="6">
        <v>391.69</v>
      </c>
      <c r="S235" s="6">
        <v>497.31599999999997</v>
      </c>
      <c r="T235" s="6">
        <v>558.86900000000003</v>
      </c>
      <c r="U235" s="6">
        <v>863.89200000000005</v>
      </c>
      <c r="V235" s="6">
        <v>330.649</v>
      </c>
      <c r="W235" s="6">
        <v>364.97</v>
      </c>
      <c r="X235" s="6">
        <v>479.68200000000002</v>
      </c>
      <c r="Y235" s="6">
        <v>612.35599999999999</v>
      </c>
      <c r="Z235" s="6">
        <v>623.83900000000006</v>
      </c>
      <c r="AA235" s="6">
        <v>678.46100000000001</v>
      </c>
      <c r="AB235" s="6">
        <v>275.36799999999999</v>
      </c>
      <c r="AT235" s="7">
        <v>5.05</v>
      </c>
      <c r="AU235" s="6">
        <f>D235/D$246</f>
        <v>1.1513824150369392</v>
      </c>
      <c r="AV235" s="6">
        <f>E235/E$246</f>
        <v>1.2140799794609023</v>
      </c>
      <c r="AW235" s="6">
        <f>F235/F$246</f>
        <v>1.2393273553780821</v>
      </c>
      <c r="AX235" s="6">
        <f>G235/G$246</f>
        <v>1.2604934278466018</v>
      </c>
      <c r="AY235" s="6">
        <f>H235/H$246</f>
        <v>1.17085445767521</v>
      </c>
      <c r="AZ235" s="6">
        <f>I235/I$246</f>
        <v>1.0168168024746693</v>
      </c>
      <c r="BA235" s="6">
        <f>J235/J$246</f>
        <v>1.166584257857165</v>
      </c>
      <c r="BB235" s="6">
        <f>K235/K$246</f>
        <v>0.93122615166444933</v>
      </c>
      <c r="BC235" s="6">
        <f>L235/L$246</f>
        <v>1.1050104373831038</v>
      </c>
      <c r="BD235" s="6">
        <f>M235/M$246</f>
        <v>1.2648510047837604</v>
      </c>
      <c r="BE235" s="6">
        <f>N235/N$246</f>
        <v>1.0665307896293497</v>
      </c>
      <c r="BF235" s="6">
        <f>O235/O$246</f>
        <v>0.96267190188619223</v>
      </c>
      <c r="BG235" s="6">
        <f>P235/P$246</f>
        <v>1.1827061205454721</v>
      </c>
      <c r="BH235" s="6">
        <f>Q235/Q$246</f>
        <v>0.97871296841279187</v>
      </c>
      <c r="BI235" s="6">
        <f>R235/R$246</f>
        <v>1.2011861901461578</v>
      </c>
      <c r="BJ235" s="6">
        <f>S235/S$246</f>
        <v>0.81638294728893412</v>
      </c>
      <c r="BK235" s="6">
        <f>T235/T$246</f>
        <v>1.0017602130897476</v>
      </c>
      <c r="BL235" s="6">
        <f>U235/U$246</f>
        <v>0.908849131119981</v>
      </c>
      <c r="BM235" s="6">
        <f>V235/V$246</f>
        <v>1.1247674090301425</v>
      </c>
      <c r="BN235" s="6">
        <f>W235/W$246</f>
        <v>0.98103885770810495</v>
      </c>
      <c r="BO235" s="6">
        <f>X235/X$246</f>
        <v>0.94862368266486841</v>
      </c>
      <c r="BP235" s="6">
        <f>Y235/Y$246</f>
        <v>1.0000718587909432</v>
      </c>
      <c r="BQ235" s="6">
        <f>Z235/Z$246</f>
        <v>0.89005548588313022</v>
      </c>
      <c r="BR235" s="6">
        <f>AA235/AA$246</f>
        <v>0.95069284760435457</v>
      </c>
      <c r="BS235" s="6">
        <f>AB235/AB$246</f>
        <v>1.1418619405615429</v>
      </c>
      <c r="BT235" s="6">
        <f>AVERAGE(AU235:BS235)</f>
        <v>1.0670615453569039</v>
      </c>
      <c r="BU235" s="6">
        <f>STDEV(AU235:BS235)/SQRT(25)</f>
        <v>2.5818091541124057E-2</v>
      </c>
    </row>
    <row r="236" spans="3:89" x14ac:dyDescent="0.3">
      <c r="C236" s="7">
        <v>10.1</v>
      </c>
      <c r="D236" s="6">
        <v>369.98599999999999</v>
      </c>
      <c r="E236" s="6">
        <v>445.05099999999999</v>
      </c>
      <c r="F236" s="6">
        <v>574.59900000000005</v>
      </c>
      <c r="G236" s="6">
        <v>640.57600000000002</v>
      </c>
      <c r="H236" s="6">
        <v>588.61500000000001</v>
      </c>
      <c r="I236" s="6">
        <v>543.89800000000002</v>
      </c>
      <c r="J236" s="6">
        <v>226.69499999999999</v>
      </c>
      <c r="K236" s="6">
        <v>1250.692</v>
      </c>
      <c r="L236" s="6">
        <v>1105.5440000000001</v>
      </c>
      <c r="M236" s="6">
        <v>528.47900000000004</v>
      </c>
      <c r="N236" s="6">
        <v>512.57600000000002</v>
      </c>
      <c r="O236" s="6">
        <v>498.58</v>
      </c>
      <c r="P236" s="6">
        <v>625.04600000000005</v>
      </c>
      <c r="Q236" s="6">
        <v>460.62200000000001</v>
      </c>
      <c r="R236" s="6">
        <v>377.05500000000001</v>
      </c>
      <c r="S236" s="6">
        <v>521.84900000000005</v>
      </c>
      <c r="T236" s="6">
        <v>554.96900000000005</v>
      </c>
      <c r="U236" s="6">
        <v>885.71</v>
      </c>
      <c r="V236" s="6">
        <v>325.65800000000002</v>
      </c>
      <c r="W236" s="6">
        <v>364.68099999999998</v>
      </c>
      <c r="X236" s="6">
        <v>482.02199999999999</v>
      </c>
      <c r="Y236" s="6">
        <v>615.88400000000001</v>
      </c>
      <c r="Z236" s="6">
        <v>631.84900000000005</v>
      </c>
      <c r="AA236" s="6">
        <v>746.66499999999996</v>
      </c>
      <c r="AB236" s="6">
        <v>288.46300000000002</v>
      </c>
      <c r="AT236" s="7">
        <v>10.1</v>
      </c>
      <c r="AU236" s="6">
        <f>D236/D$246</f>
        <v>1.1676160480697315</v>
      </c>
      <c r="AV236" s="6">
        <f>E236/E$246</f>
        <v>1.1902273474878384</v>
      </c>
      <c r="AW236" s="6">
        <f>F236/F$246</f>
        <v>1.1937883837082714</v>
      </c>
      <c r="AX236" s="6">
        <f>G236/G$246</f>
        <v>1.2481362986286744</v>
      </c>
      <c r="AY236" s="6">
        <f>H236/H$246</f>
        <v>1.1486470663997097</v>
      </c>
      <c r="AZ236" s="6">
        <f>I236/I$246</f>
        <v>0.9990852247261186</v>
      </c>
      <c r="BA236" s="6">
        <f>J236/J$246</f>
        <v>1.1676040668747489</v>
      </c>
      <c r="BB236" s="6">
        <f>K236/K$246</f>
        <v>0.91423517200040938</v>
      </c>
      <c r="BC236" s="6">
        <f>L236/L$246</f>
        <v>1.0911570937193111</v>
      </c>
      <c r="BD236" s="6">
        <f>M236/M$246</f>
        <v>1.2820065594767944</v>
      </c>
      <c r="BE236" s="6">
        <f>N236/N$246</f>
        <v>1.0313026892386192</v>
      </c>
      <c r="BF236" s="6">
        <f>O236/O$246</f>
        <v>0.96720939390823757</v>
      </c>
      <c r="BG236" s="6">
        <f>P236/P$246</f>
        <v>1.1706669313739997</v>
      </c>
      <c r="BH236" s="6">
        <f>Q236/Q$246</f>
        <v>0.98229563852564605</v>
      </c>
      <c r="BI236" s="6">
        <f>R236/R$246</f>
        <v>1.1563053918291493</v>
      </c>
      <c r="BJ236" s="6">
        <f>S236/S$246</f>
        <v>0.85665577753336519</v>
      </c>
      <c r="BK236" s="6">
        <f>T236/T$246</f>
        <v>0.9947695501060253</v>
      </c>
      <c r="BL236" s="6">
        <f>U236/U$246</f>
        <v>0.9318025446748881</v>
      </c>
      <c r="BM236" s="6">
        <f>V236/V$246</f>
        <v>1.1077895438665719</v>
      </c>
      <c r="BN236" s="6">
        <f>W236/W$246</f>
        <v>0.98026202610584257</v>
      </c>
      <c r="BO236" s="6">
        <f>X236/X$246</f>
        <v>0.95325128890699495</v>
      </c>
      <c r="BP236" s="6">
        <f>Y236/Y$246</f>
        <v>1.0058336273011144</v>
      </c>
      <c r="BQ236" s="6">
        <f>Z236/Z$246</f>
        <v>0.90148366597755181</v>
      </c>
      <c r="BR236" s="6">
        <f>AA236/AA$246</f>
        <v>1.0462636394081684</v>
      </c>
      <c r="BS236" s="6">
        <f>AB236/AB$246</f>
        <v>1.1961626658152158</v>
      </c>
      <c r="BT236" s="6">
        <f>AVERAGE(AU236:BS236)</f>
        <v>1.0673823054265197</v>
      </c>
      <c r="BU236" s="6">
        <f>STDEV(AU236:BS236)/SQRT(25)</f>
        <v>2.3839209601447801E-2</v>
      </c>
    </row>
    <row r="237" spans="3:89" x14ac:dyDescent="0.3">
      <c r="C237" s="7">
        <v>15.15</v>
      </c>
      <c r="D237" s="6">
        <v>361.89699999999999</v>
      </c>
      <c r="E237" s="6">
        <v>428.31700000000001</v>
      </c>
      <c r="F237" s="6">
        <v>559.28300000000002</v>
      </c>
      <c r="G237" s="6">
        <v>637.60400000000004</v>
      </c>
      <c r="H237" s="6">
        <v>581.49800000000005</v>
      </c>
      <c r="I237" s="6">
        <v>546.94200000000001</v>
      </c>
      <c r="J237" s="6">
        <v>223.34</v>
      </c>
      <c r="K237" s="6">
        <v>1165.779</v>
      </c>
      <c r="L237" s="6">
        <v>1101.6880000000001</v>
      </c>
      <c r="M237" s="6">
        <v>530.52499999999998</v>
      </c>
      <c r="N237" s="6">
        <v>497.24400000000003</v>
      </c>
      <c r="O237" s="6">
        <v>498.416</v>
      </c>
      <c r="P237" s="6">
        <v>607.60699999999997</v>
      </c>
      <c r="Q237" s="6">
        <v>464.55799999999999</v>
      </c>
      <c r="R237" s="6">
        <v>367.06099999999998</v>
      </c>
      <c r="S237" s="6">
        <v>514.95100000000002</v>
      </c>
      <c r="T237" s="6">
        <v>551.33900000000006</v>
      </c>
      <c r="U237" s="6">
        <v>881.86699999999996</v>
      </c>
      <c r="V237" s="6">
        <v>321.08999999999997</v>
      </c>
      <c r="W237" s="6">
        <v>365.66800000000001</v>
      </c>
      <c r="X237" s="6">
        <v>487.01499999999999</v>
      </c>
      <c r="Y237" s="6">
        <v>632.44200000000001</v>
      </c>
      <c r="Z237" s="6">
        <v>647.72400000000005</v>
      </c>
      <c r="AA237" s="6">
        <v>699.68799999999999</v>
      </c>
      <c r="AB237" s="6">
        <v>275.83999999999997</v>
      </c>
      <c r="AT237" s="7">
        <v>15.15</v>
      </c>
      <c r="AU237" s="6">
        <f>D237/D$246</f>
        <v>1.142088470775358</v>
      </c>
      <c r="AV237" s="6">
        <f>E237/E$246</f>
        <v>1.1454745788548919</v>
      </c>
      <c r="AW237" s="6">
        <f>F237/F$246</f>
        <v>1.161967822090733</v>
      </c>
      <c r="AX237" s="6">
        <f>G237/G$246</f>
        <v>1.2423454774309954</v>
      </c>
      <c r="AY237" s="6">
        <f>H237/H$246</f>
        <v>1.1347586653709103</v>
      </c>
      <c r="AZ237" s="6">
        <f>I237/I$246</f>
        <v>1.0046767426652659</v>
      </c>
      <c r="BA237" s="6">
        <f>J237/J$246</f>
        <v>1.1503239696323537</v>
      </c>
      <c r="BB237" s="6">
        <f>K237/K$246</f>
        <v>0.85216517302378625</v>
      </c>
      <c r="BC237" s="6">
        <f>L237/L$246</f>
        <v>1.0873512734594375</v>
      </c>
      <c r="BD237" s="6">
        <f>M237/M$246</f>
        <v>1.2869698322287666</v>
      </c>
      <c r="BE237" s="6">
        <f>N237/N$246</f>
        <v>1.0004547119017824</v>
      </c>
      <c r="BF237" s="6">
        <f>O237/O$246</f>
        <v>0.96689124568608475</v>
      </c>
      <c r="BG237" s="6">
        <f>P237/P$246</f>
        <v>1.138004918312191</v>
      </c>
      <c r="BH237" s="6">
        <f>Q237/Q$246</f>
        <v>0.99068932279004707</v>
      </c>
      <c r="BI237" s="6">
        <f>R237/R$246</f>
        <v>1.1256570352606368</v>
      </c>
      <c r="BJ237" s="6">
        <f>S237/S$246</f>
        <v>0.84533217328496157</v>
      </c>
      <c r="BK237" s="6">
        <f>T237/T$246</f>
        <v>0.98826285609809894</v>
      </c>
      <c r="BL237" s="6">
        <f>U237/U$246</f>
        <v>0.92775955410327249</v>
      </c>
      <c r="BM237" s="6">
        <f>V237/V$246</f>
        <v>1.0922505961472389</v>
      </c>
      <c r="BN237" s="6">
        <f>W237/W$246</f>
        <v>0.98291508074747869</v>
      </c>
      <c r="BO237" s="6">
        <f>X237/X$246</f>
        <v>0.96312549316637031</v>
      </c>
      <c r="BP237" s="6">
        <f>Y237/Y$246</f>
        <v>1.0328753968565045</v>
      </c>
      <c r="BQ237" s="6">
        <f>Z237/Z$246</f>
        <v>0.92413314899864318</v>
      </c>
      <c r="BR237" s="6">
        <f>AA237/AA$246</f>
        <v>0.98043716168592687</v>
      </c>
      <c r="BS237" s="6">
        <f>AB237/AB$246</f>
        <v>1.1438191717428894</v>
      </c>
      <c r="BT237" s="6">
        <f>AVERAGE(AU237:BS237)</f>
        <v>1.052429194892585</v>
      </c>
      <c r="BU237" s="6">
        <f>STDEV(AU237:BS237)/SQRT(25)</f>
        <v>2.2860965636760548E-2</v>
      </c>
    </row>
    <row r="238" spans="3:89" x14ac:dyDescent="0.3">
      <c r="C238" s="7">
        <v>20.2</v>
      </c>
      <c r="D238" s="6">
        <v>354.68799999999999</v>
      </c>
      <c r="E238" s="6">
        <v>422.505</v>
      </c>
      <c r="F238" s="6">
        <v>545.154</v>
      </c>
      <c r="G238" s="6">
        <v>632.18899999999996</v>
      </c>
      <c r="H238" s="6">
        <v>577.77</v>
      </c>
      <c r="I238" s="6">
        <v>557.62</v>
      </c>
      <c r="J238" s="6">
        <v>213.643</v>
      </c>
      <c r="K238" s="6">
        <v>1212.0219999999999</v>
      </c>
      <c r="L238" s="6">
        <v>1122.395</v>
      </c>
      <c r="M238" s="6">
        <v>520.01599999999996</v>
      </c>
      <c r="N238" s="6">
        <v>517.78399999999999</v>
      </c>
      <c r="O238" s="6">
        <v>505.19200000000001</v>
      </c>
      <c r="P238" s="6">
        <v>605.50199999999995</v>
      </c>
      <c r="Q238" s="6">
        <v>458.94799999999998</v>
      </c>
      <c r="R238" s="6">
        <v>364.10500000000002</v>
      </c>
      <c r="S238" s="6">
        <v>518.67200000000003</v>
      </c>
      <c r="T238" s="6">
        <v>565.375</v>
      </c>
      <c r="U238" s="6">
        <v>883.96799999999996</v>
      </c>
      <c r="V238" s="6">
        <v>318.39800000000002</v>
      </c>
      <c r="W238" s="6">
        <v>365.08800000000002</v>
      </c>
      <c r="X238" s="6">
        <v>484.68700000000001</v>
      </c>
      <c r="Y238" s="6">
        <v>634.26800000000003</v>
      </c>
      <c r="Z238" s="6">
        <v>671.84900000000005</v>
      </c>
      <c r="AA238" s="6">
        <v>714.04300000000001</v>
      </c>
      <c r="AB238" s="6">
        <v>266.428</v>
      </c>
      <c r="AT238" s="7">
        <v>20.2</v>
      </c>
      <c r="AU238" s="6">
        <f>D238/D$246</f>
        <v>1.1193380313248524</v>
      </c>
      <c r="AV238" s="6">
        <f>E238/E$246</f>
        <v>1.1299311886735433</v>
      </c>
      <c r="AW238" s="6">
        <f>F238/F$246</f>
        <v>1.1326133747745801</v>
      </c>
      <c r="AX238" s="6">
        <f>G238/G$246</f>
        <v>1.2317945700334745</v>
      </c>
      <c r="AY238" s="6">
        <f>H238/H$246</f>
        <v>1.1274836957158079</v>
      </c>
      <c r="AZ238" s="6">
        <f>I238/I$246</f>
        <v>1.024291141007649</v>
      </c>
      <c r="BA238" s="6">
        <f>J238/J$246</f>
        <v>1.1003790805237079</v>
      </c>
      <c r="BB238" s="6">
        <f>K238/K$246</f>
        <v>0.88596804140290342</v>
      </c>
      <c r="BC238" s="6">
        <f>L238/L$246</f>
        <v>1.1077888046112014</v>
      </c>
      <c r="BD238" s="6">
        <f>M238/M$246</f>
        <v>1.261476658548182</v>
      </c>
      <c r="BE238" s="6">
        <f>N238/N$246</f>
        <v>1.0417811829752646</v>
      </c>
      <c r="BF238" s="6">
        <f>O238/O$246</f>
        <v>0.98003619905991091</v>
      </c>
      <c r="BG238" s="6">
        <f>P238/P$246</f>
        <v>1.1340624022565051</v>
      </c>
      <c r="BH238" s="6">
        <f>Q238/Q$246</f>
        <v>0.97872576366319486</v>
      </c>
      <c r="BI238" s="6">
        <f>R238/R$246</f>
        <v>1.1165919420030299</v>
      </c>
      <c r="BJ238" s="6">
        <f>S238/S$246</f>
        <v>0.85144048459379162</v>
      </c>
      <c r="BK238" s="6">
        <f>T238/T$246</f>
        <v>1.0134220729287473</v>
      </c>
      <c r="BL238" s="6">
        <f>U238/U$246</f>
        <v>0.92996989060885771</v>
      </c>
      <c r="BM238" s="6">
        <f>V238/V$246</f>
        <v>1.0830932302846199</v>
      </c>
      <c r="BN238" s="6">
        <f>W238/W$246</f>
        <v>0.98135604154570677</v>
      </c>
      <c r="BO238" s="6">
        <f>X238/X$246</f>
        <v>0.95852161823830595</v>
      </c>
      <c r="BP238" s="6">
        <f>Y238/Y$246</f>
        <v>1.0358575366806464</v>
      </c>
      <c r="BQ238" s="6">
        <f>Z238/Z$246</f>
        <v>0.95855322949526256</v>
      </c>
      <c r="BR238" s="6">
        <f>AA238/AA$246</f>
        <v>1.0005520921349291</v>
      </c>
      <c r="BS238" s="6">
        <f>AB238/AB$246</f>
        <v>1.1047906550504443</v>
      </c>
      <c r="BT238" s="6">
        <f>AVERAGE(AU238:BS238)</f>
        <v>1.0515927571254045</v>
      </c>
      <c r="BU238" s="6">
        <f>STDEV(AU238:BS238)/SQRT(25)</f>
        <v>2.0003262486536163E-2</v>
      </c>
    </row>
    <row r="239" spans="3:89" x14ac:dyDescent="0.3">
      <c r="C239" s="7">
        <v>25.25</v>
      </c>
      <c r="D239" s="6">
        <v>349.25</v>
      </c>
      <c r="E239" s="6">
        <v>417.12099999999998</v>
      </c>
      <c r="F239" s="6">
        <v>527.88199999999995</v>
      </c>
      <c r="G239" s="6">
        <v>607.899</v>
      </c>
      <c r="H239" s="6">
        <v>574.13699999999994</v>
      </c>
      <c r="I239" s="6">
        <v>566.93700000000001</v>
      </c>
      <c r="J239" s="6">
        <v>214.68299999999999</v>
      </c>
      <c r="K239" s="6">
        <v>1306.0519999999999</v>
      </c>
      <c r="L239" s="6">
        <v>1141.884</v>
      </c>
      <c r="M239" s="6">
        <v>492.66699999999997</v>
      </c>
      <c r="N239" s="6">
        <v>510.60399999999998</v>
      </c>
      <c r="O239" s="6">
        <v>513.654</v>
      </c>
      <c r="P239" s="6">
        <v>596.03899999999999</v>
      </c>
      <c r="Q239" s="6">
        <v>455.64499999999998</v>
      </c>
      <c r="R239" s="6">
        <v>354.608</v>
      </c>
      <c r="S239" s="6">
        <v>519.65599999999995</v>
      </c>
      <c r="T239" s="6">
        <v>566.6</v>
      </c>
      <c r="U239" s="6">
        <v>889.75099999999998</v>
      </c>
      <c r="V239" s="6">
        <v>314.38</v>
      </c>
      <c r="W239" s="6">
        <v>364.34100000000001</v>
      </c>
      <c r="X239" s="6">
        <v>492.863</v>
      </c>
      <c r="Y239" s="6">
        <v>744.71500000000003</v>
      </c>
      <c r="Z239" s="6">
        <v>667.61800000000005</v>
      </c>
      <c r="AA239" s="6">
        <v>712.42600000000004</v>
      </c>
      <c r="AB239" s="6">
        <v>263.44099999999997</v>
      </c>
      <c r="AT239" s="7">
        <v>25.25</v>
      </c>
      <c r="AU239" s="6">
        <f>D239/D$246</f>
        <v>1.1021765817851317</v>
      </c>
      <c r="AV239" s="6">
        <f>E239/E$246</f>
        <v>1.1155324252983918</v>
      </c>
      <c r="AW239" s="6">
        <f>F239/F$246</f>
        <v>1.0967290224464186</v>
      </c>
      <c r="AX239" s="6">
        <f>G239/G$246</f>
        <v>1.1844664923445032</v>
      </c>
      <c r="AY239" s="6">
        <f>H239/H$246</f>
        <v>1.1203941128947275</v>
      </c>
      <c r="AZ239" s="6">
        <f>I239/I$246</f>
        <v>1.0414055209810507</v>
      </c>
      <c r="BA239" s="6">
        <f>J239/J$246</f>
        <v>1.1057356531413207</v>
      </c>
      <c r="BB239" s="6">
        <f>K239/K$246</f>
        <v>0.9547024166313357</v>
      </c>
      <c r="BC239" s="6">
        <f>L239/L$246</f>
        <v>1.12702418610619</v>
      </c>
      <c r="BD239" s="6">
        <f>M239/M$246</f>
        <v>1.1951323054232124</v>
      </c>
      <c r="BE239" s="6">
        <f>N239/N$246</f>
        <v>1.0273350260956344</v>
      </c>
      <c r="BF239" s="6">
        <f>O239/O$246</f>
        <v>0.99645187135172264</v>
      </c>
      <c r="BG239" s="6">
        <f>P239/P$246</f>
        <v>1.1163388728337231</v>
      </c>
      <c r="BH239" s="6">
        <f>Q239/Q$246</f>
        <v>0.97168197831631564</v>
      </c>
      <c r="BI239" s="6">
        <f>R239/R$246</f>
        <v>1.0874677232386547</v>
      </c>
      <c r="BJ239" s="6">
        <f>S239/S$246</f>
        <v>0.85305579723229963</v>
      </c>
      <c r="BK239" s="6">
        <f>T239/T$246</f>
        <v>1.0156178580967115</v>
      </c>
      <c r="BL239" s="6">
        <f>U239/U$246</f>
        <v>0.93605383921038066</v>
      </c>
      <c r="BM239" s="6">
        <f>V239/V$246</f>
        <v>1.0694252154124047</v>
      </c>
      <c r="BN239" s="6">
        <f>W239/W$246</f>
        <v>0.97934810657376947</v>
      </c>
      <c r="BO239" s="6">
        <f>X239/X$246</f>
        <v>0.97469055355267664</v>
      </c>
      <c r="BP239" s="6">
        <f>Y239/Y$246</f>
        <v>1.2162345340284038</v>
      </c>
      <c r="BQ239" s="6">
        <f>Z239/Z$246</f>
        <v>0.95251669641417669</v>
      </c>
      <c r="BR239" s="6">
        <f>AA239/AA$246</f>
        <v>0.99828627238320244</v>
      </c>
      <c r="BS239" s="6">
        <f>AB239/AB$246</f>
        <v>1.0924045331464562</v>
      </c>
      <c r="BT239" s="6">
        <f>AVERAGE(AU239:BS239)</f>
        <v>1.0532083037975526</v>
      </c>
      <c r="BU239" s="6">
        <f>STDEV(AU239:BS239)/SQRT(25)</f>
        <v>1.7895999738983318E-2</v>
      </c>
    </row>
    <row r="240" spans="3:89" x14ac:dyDescent="0.3">
      <c r="C240" s="7">
        <v>30.3</v>
      </c>
      <c r="D240" s="6">
        <v>339.41800000000001</v>
      </c>
      <c r="E240" s="6">
        <v>401.92099999999999</v>
      </c>
      <c r="F240" s="6">
        <v>521.66800000000001</v>
      </c>
      <c r="G240" s="6">
        <v>581.36300000000006</v>
      </c>
      <c r="H240" s="6">
        <v>563.755</v>
      </c>
      <c r="I240" s="6">
        <v>574.89400000000001</v>
      </c>
      <c r="J240" s="6">
        <v>212.84399999999999</v>
      </c>
      <c r="K240" s="6">
        <v>1356.5319999999999</v>
      </c>
      <c r="L240" s="6">
        <v>1162.4090000000001</v>
      </c>
      <c r="M240" s="6">
        <v>486.392</v>
      </c>
      <c r="N240" s="6">
        <v>505.767</v>
      </c>
      <c r="O240" s="6">
        <v>517.65700000000004</v>
      </c>
      <c r="P240" s="6">
        <v>576.21500000000003</v>
      </c>
      <c r="Q240" s="6">
        <v>458.03500000000003</v>
      </c>
      <c r="R240" s="6">
        <v>346.33300000000003</v>
      </c>
      <c r="S240" s="6">
        <v>549.78599999999994</v>
      </c>
      <c r="T240" s="6">
        <v>561.02</v>
      </c>
      <c r="U240" s="6">
        <v>898.75400000000002</v>
      </c>
      <c r="V240" s="6">
        <v>310.86700000000002</v>
      </c>
      <c r="W240" s="6">
        <v>366.05900000000003</v>
      </c>
      <c r="X240" s="6">
        <v>489.52199999999999</v>
      </c>
      <c r="Y240" s="6">
        <v>793.86199999999997</v>
      </c>
      <c r="Z240" s="6">
        <v>669.36699999999996</v>
      </c>
      <c r="AA240" s="6">
        <v>720.54600000000005</v>
      </c>
      <c r="AB240" s="6">
        <v>263.45600000000002</v>
      </c>
      <c r="AT240" s="7">
        <v>30.3</v>
      </c>
      <c r="AU240" s="6">
        <f>D240/D$246</f>
        <v>1.0711483780568241</v>
      </c>
      <c r="AV240" s="6">
        <f>E240/E$246</f>
        <v>1.074882127508217</v>
      </c>
      <c r="AW240" s="6">
        <f>F240/F$246</f>
        <v>1.0838187998105226</v>
      </c>
      <c r="AX240" s="6">
        <f>G240/G$246</f>
        <v>1.1327621749482686</v>
      </c>
      <c r="AY240" s="6">
        <f>H240/H$246</f>
        <v>1.1001342590966392</v>
      </c>
      <c r="AZ240" s="6">
        <f>I240/I$246</f>
        <v>1.0560217194836112</v>
      </c>
      <c r="BA240" s="6">
        <f>J240/J$246</f>
        <v>1.096263790599215</v>
      </c>
      <c r="BB240" s="6">
        <f>K240/K$246</f>
        <v>0.99160246195231061</v>
      </c>
      <c r="BC240" s="6">
        <f>L240/L$246</f>
        <v>1.147282085700045</v>
      </c>
      <c r="BD240" s="6">
        <f>M240/M$246</f>
        <v>1.1799101468119584</v>
      </c>
      <c r="BE240" s="6">
        <f>N240/N$246</f>
        <v>1.0176029841977554</v>
      </c>
      <c r="BF240" s="6">
        <f>O240/O$246</f>
        <v>1.0042174038717089</v>
      </c>
      <c r="BG240" s="6">
        <f>P240/P$246</f>
        <v>1.079209923528299</v>
      </c>
      <c r="BH240" s="6">
        <f>Q240/Q$246</f>
        <v>0.97677875306019746</v>
      </c>
      <c r="BI240" s="6">
        <f>R240/R$246</f>
        <v>1.0620909821335476</v>
      </c>
      <c r="BJ240" s="6">
        <f>S240/S$246</f>
        <v>0.90251653889718797</v>
      </c>
      <c r="BK240" s="6">
        <f>T240/T$246</f>
        <v>1.0056158325969238</v>
      </c>
      <c r="BL240" s="6">
        <f>U240/U$246</f>
        <v>0.94552535732546128</v>
      </c>
      <c r="BM240" s="6">
        <f>V240/V$246</f>
        <v>1.0574750570634519</v>
      </c>
      <c r="BN240" s="6">
        <f>W240/W$246</f>
        <v>0.98396608820936293</v>
      </c>
      <c r="BO240" s="6">
        <f>X240/X$246</f>
        <v>0.96808336019586239</v>
      </c>
      <c r="BP240" s="6">
        <f>Y240/Y$246</f>
        <v>1.2964991703575954</v>
      </c>
      <c r="BQ240" s="6">
        <f>Z240/Z$246</f>
        <v>0.95501206307898845</v>
      </c>
      <c r="BR240" s="6">
        <f>AA240/AA$246</f>
        <v>1.0096644148594058</v>
      </c>
      <c r="BS240" s="6">
        <f>AB240/AB$246</f>
        <v>1.0924667332899314</v>
      </c>
      <c r="BT240" s="6">
        <f>AVERAGE(AU240:BS240)</f>
        <v>1.0516220242653318</v>
      </c>
      <c r="BU240" s="6">
        <f>STDEV(AU240:BS240)/SQRT(25)</f>
        <v>1.6927242778506192E-2</v>
      </c>
    </row>
    <row r="241" spans="3:73" x14ac:dyDescent="0.3">
      <c r="C241" s="7">
        <v>35.35</v>
      </c>
      <c r="D241" s="6">
        <v>340.428</v>
      </c>
      <c r="E241" s="6">
        <v>396.779</v>
      </c>
      <c r="F241" s="6">
        <v>511.73500000000001</v>
      </c>
      <c r="G241" s="6">
        <v>567.10500000000002</v>
      </c>
      <c r="H241" s="6">
        <v>559.23500000000001</v>
      </c>
      <c r="I241" s="6">
        <v>570.94000000000005</v>
      </c>
      <c r="J241" s="6">
        <v>209.958</v>
      </c>
      <c r="K241" s="6">
        <v>1301.114</v>
      </c>
      <c r="L241" s="6">
        <v>1104.039</v>
      </c>
      <c r="M241" s="6">
        <v>485.58199999999999</v>
      </c>
      <c r="N241" s="6">
        <v>498.81299999999999</v>
      </c>
      <c r="O241" s="6">
        <v>526.48599999999999</v>
      </c>
      <c r="P241" s="6">
        <v>566.25</v>
      </c>
      <c r="Q241" s="6">
        <v>461.97699999999998</v>
      </c>
      <c r="R241" s="6">
        <v>342.48099999999999</v>
      </c>
      <c r="S241" s="6">
        <v>562.68700000000001</v>
      </c>
      <c r="T241" s="6">
        <v>555.875</v>
      </c>
      <c r="U241" s="6">
        <v>916.88400000000001</v>
      </c>
      <c r="V241" s="6">
        <v>307.80099999999999</v>
      </c>
      <c r="W241" s="6">
        <v>369.15699999999998</v>
      </c>
      <c r="X241" s="6">
        <v>493.80599999999998</v>
      </c>
      <c r="Y241" s="6">
        <v>696.61300000000006</v>
      </c>
      <c r="Z241" s="6">
        <v>689.33699999999999</v>
      </c>
      <c r="AA241" s="6">
        <v>693.29399999999998</v>
      </c>
      <c r="AB241" s="6">
        <v>260.08800000000002</v>
      </c>
      <c r="AT241" s="7">
        <v>35.35</v>
      </c>
      <c r="AU241" s="6">
        <f>D241/D$246</f>
        <v>1.0743357749003544</v>
      </c>
      <c r="AV241" s="6">
        <f>E241/E$246</f>
        <v>1.0611305596636722</v>
      </c>
      <c r="AW241" s="6">
        <f>F241/F$246</f>
        <v>1.0631819730576493</v>
      </c>
      <c r="AX241" s="6">
        <f>G241/G$246</f>
        <v>1.1049810414904935</v>
      </c>
      <c r="AY241" s="6">
        <f>H241/H$246</f>
        <v>1.0913137486778992</v>
      </c>
      <c r="AZ241" s="6">
        <f>I241/I$246</f>
        <v>1.048758624236769</v>
      </c>
      <c r="BA241" s="6">
        <f>J241/J$246</f>
        <v>1.0813993015853396</v>
      </c>
      <c r="BB241" s="6">
        <f>K241/K$246</f>
        <v>0.95109282028040532</v>
      </c>
      <c r="BC241" s="6">
        <f>L241/L$246</f>
        <v>1.0896716789135252</v>
      </c>
      <c r="BD241" s="6">
        <f>M241/M$246</f>
        <v>1.1779452147840515</v>
      </c>
      <c r="BE241" s="6">
        <f>N241/N$246</f>
        <v>1.0036115392199076</v>
      </c>
      <c r="BF241" s="6">
        <f>O241/O$246</f>
        <v>1.0213450298069966</v>
      </c>
      <c r="BG241" s="6">
        <f>P241/P$246</f>
        <v>1.0605461836257288</v>
      </c>
      <c r="BH241" s="6">
        <f>Q241/Q$246</f>
        <v>0.98518523257500146</v>
      </c>
      <c r="BI241" s="6">
        <f>R241/R$246</f>
        <v>1.050278147482566</v>
      </c>
      <c r="BJ241" s="6">
        <f>S241/S$246</f>
        <v>0.923694535187222</v>
      </c>
      <c r="BK241" s="6">
        <f>T241/T$246</f>
        <v>0.99639353489147453</v>
      </c>
      <c r="BL241" s="6">
        <f>U241/U$246</f>
        <v>0.96459884654310102</v>
      </c>
      <c r="BM241" s="6">
        <f>V241/V$246</f>
        <v>1.0470454568647927</v>
      </c>
      <c r="BN241" s="6">
        <f>W241/W$246</f>
        <v>0.99229350794572391</v>
      </c>
      <c r="BO241" s="6">
        <f>X241/X$246</f>
        <v>0.97655543931606348</v>
      </c>
      <c r="BP241" s="6">
        <f>Y241/Y$246</f>
        <v>1.1376765439841128</v>
      </c>
      <c r="BQ241" s="6">
        <f>Z241/Z$246</f>
        <v>0.98350404266520564</v>
      </c>
      <c r="BR241" s="6">
        <f>AA241/AA$246</f>
        <v>0.97147757511045341</v>
      </c>
      <c r="BS241" s="6">
        <f>AB241/AB$246</f>
        <v>1.0785007277416787</v>
      </c>
      <c r="BT241" s="6">
        <f>AVERAGE(AU241:BS241)</f>
        <v>1.0374606832220075</v>
      </c>
      <c r="BU241" s="6">
        <f>STDEV(AU241:BS241)/SQRT(25)</f>
        <v>1.2357711784000861E-2</v>
      </c>
    </row>
    <row r="242" spans="3:73" x14ac:dyDescent="0.3">
      <c r="C242" s="7">
        <v>40.4</v>
      </c>
      <c r="D242" s="6">
        <v>335.39</v>
      </c>
      <c r="E242" s="6">
        <v>394.94</v>
      </c>
      <c r="F242" s="6">
        <v>503.75099999999998</v>
      </c>
      <c r="G242" s="6">
        <v>564.99400000000003</v>
      </c>
      <c r="H242" s="6">
        <v>548.16899999999998</v>
      </c>
      <c r="I242" s="6">
        <v>557.85900000000004</v>
      </c>
      <c r="J242" s="6">
        <v>201.62700000000001</v>
      </c>
      <c r="K242" s="6">
        <v>1249.902</v>
      </c>
      <c r="L242" s="6">
        <v>1050.7349999999999</v>
      </c>
      <c r="M242" s="6">
        <v>447.065</v>
      </c>
      <c r="N242" s="6">
        <v>493.834</v>
      </c>
      <c r="O242" s="6">
        <v>512.48599999999999</v>
      </c>
      <c r="P242" s="6">
        <v>573.298</v>
      </c>
      <c r="Q242" s="6">
        <v>463.04700000000003</v>
      </c>
      <c r="R242" s="6">
        <v>337.93099999999998</v>
      </c>
      <c r="S242" s="6">
        <v>560.56700000000001</v>
      </c>
      <c r="T242" s="6">
        <v>556.34799999999996</v>
      </c>
      <c r="U242" s="6">
        <v>918.65</v>
      </c>
      <c r="V242" s="6">
        <v>304.64800000000002</v>
      </c>
      <c r="W242" s="6">
        <v>369.65699999999998</v>
      </c>
      <c r="X242" s="6">
        <v>500.15</v>
      </c>
      <c r="Y242" s="6">
        <v>636.06100000000004</v>
      </c>
      <c r="Z242" s="6">
        <v>707.44200000000001</v>
      </c>
      <c r="AA242" s="6">
        <v>685.245</v>
      </c>
      <c r="AB242" s="6">
        <v>257.20600000000002</v>
      </c>
      <c r="AT242" s="7">
        <v>40.4</v>
      </c>
      <c r="AU242" s="6">
        <f>D242/D$246</f>
        <v>1.0584366607442097</v>
      </c>
      <c r="AV242" s="6">
        <f>E242/E$246</f>
        <v>1.0562124085034004</v>
      </c>
      <c r="AW242" s="6">
        <f>F242/F$246</f>
        <v>1.0465943937971096</v>
      </c>
      <c r="AX242" s="6">
        <f>G242/G$246</f>
        <v>1.1008678437959107</v>
      </c>
      <c r="AY242" s="6">
        <f>H242/H$246</f>
        <v>1.0697191096748511</v>
      </c>
      <c r="AZ242" s="6">
        <f>I242/I$246</f>
        <v>1.0247301596631866</v>
      </c>
      <c r="BA242" s="6">
        <f>J242/J$246</f>
        <v>1.0384900645879045</v>
      </c>
      <c r="BB242" s="6">
        <f>K242/K$246</f>
        <v>0.9136576950629377</v>
      </c>
      <c r="BC242" s="6">
        <f>L242/L$246</f>
        <v>1.037061346150999</v>
      </c>
      <c r="BD242" s="6">
        <f>M242/M$246</f>
        <v>1.0845090580940644</v>
      </c>
      <c r="BE242" s="6">
        <f>N242/N$246</f>
        <v>0.99359379338374065</v>
      </c>
      <c r="BF242" s="6">
        <f>O242/O$246</f>
        <v>0.99418603523297577</v>
      </c>
      <c r="BG242" s="6">
        <f>P242/P$246</f>
        <v>1.073746588927617</v>
      </c>
      <c r="BH242" s="6">
        <f>Q242/Q$246</f>
        <v>0.98746705223021225</v>
      </c>
      <c r="BI242" s="6">
        <f>R242/R$246</f>
        <v>1.0363247732193346</v>
      </c>
      <c r="BJ242" s="6">
        <f>S242/S$246</f>
        <v>0.920214390071737</v>
      </c>
      <c r="BK242" s="6">
        <f>T242/T$246</f>
        <v>0.99724137683796188</v>
      </c>
      <c r="BL242" s="6">
        <f>U242/U$246</f>
        <v>0.96645674957444971</v>
      </c>
      <c r="BM242" s="6">
        <f>V242/V$246</f>
        <v>1.0363199091066806</v>
      </c>
      <c r="BN242" s="6">
        <f>W242/W$246</f>
        <v>0.99363750725759625</v>
      </c>
      <c r="BO242" s="6">
        <f>X242/X$246</f>
        <v>0.98910139401694019</v>
      </c>
      <c r="BP242" s="6">
        <f>Y242/Y$246</f>
        <v>1.0387857824115811</v>
      </c>
      <c r="BQ242" s="6">
        <f>Z242/Z$246</f>
        <v>1.0093351538524096</v>
      </c>
      <c r="BR242" s="6">
        <f>AA242/AA$246</f>
        <v>0.96019892131846329</v>
      </c>
      <c r="BS242" s="6">
        <f>AB242/AB$246</f>
        <v>1.0665500068420157</v>
      </c>
      <c r="BT242" s="6">
        <f>AVERAGE(AU242:BS242)</f>
        <v>1.0197375269743316</v>
      </c>
      <c r="BU242" s="6">
        <f>STDEV(AU242:BS242)/SQRT(25)</f>
        <v>9.6329558092435666E-3</v>
      </c>
    </row>
    <row r="243" spans="3:73" x14ac:dyDescent="0.3">
      <c r="C243" s="7">
        <v>45.45</v>
      </c>
      <c r="D243" s="6">
        <v>333.47899999999998</v>
      </c>
      <c r="E243" s="6">
        <v>383.57400000000001</v>
      </c>
      <c r="F243" s="6">
        <v>483.34</v>
      </c>
      <c r="G243" s="6">
        <v>530.875</v>
      </c>
      <c r="H243" s="6">
        <v>544.44299999999998</v>
      </c>
      <c r="I243" s="6">
        <v>558.00900000000001</v>
      </c>
      <c r="J243" s="6">
        <v>197.214</v>
      </c>
      <c r="K243" s="6">
        <v>1181.453</v>
      </c>
      <c r="L243" s="6">
        <v>1037.597</v>
      </c>
      <c r="M243" s="6">
        <v>419.92599999999999</v>
      </c>
      <c r="N243" s="6">
        <v>499.04899999999998</v>
      </c>
      <c r="O243" s="6">
        <v>512.52099999999996</v>
      </c>
      <c r="P243" s="6">
        <v>556.49400000000003</v>
      </c>
      <c r="Q243" s="6">
        <v>464.33100000000002</v>
      </c>
      <c r="R243" s="6">
        <v>332.64499999999998</v>
      </c>
      <c r="S243" s="6">
        <v>547.80600000000004</v>
      </c>
      <c r="T243" s="6">
        <v>564.09</v>
      </c>
      <c r="U243" s="6">
        <v>924.08100000000002</v>
      </c>
      <c r="V243" s="6">
        <v>301.62</v>
      </c>
      <c r="W243" s="6">
        <v>365.71100000000001</v>
      </c>
      <c r="X243" s="6">
        <v>498.61700000000002</v>
      </c>
      <c r="Y243" s="6">
        <v>614.54100000000005</v>
      </c>
      <c r="Z243" s="6">
        <v>725.16600000000005</v>
      </c>
      <c r="AA243" s="6">
        <v>747.14200000000005</v>
      </c>
      <c r="AB243" s="6">
        <v>253.95699999999999</v>
      </c>
      <c r="AT243" s="7">
        <v>45.45</v>
      </c>
      <c r="AU243" s="6">
        <f>D243/D$246</f>
        <v>1.0524058534491736</v>
      </c>
      <c r="AV243" s="6">
        <f>E243/E$246</f>
        <v>1.025815613458458</v>
      </c>
      <c r="AW243" s="6">
        <f>F243/F$246</f>
        <v>1.0041884468673907</v>
      </c>
      <c r="AX243" s="6">
        <f>G243/G$246</f>
        <v>1.0343883591244403</v>
      </c>
      <c r="AY243" s="6">
        <f>H243/H$246</f>
        <v>1.0624480429004648</v>
      </c>
      <c r="AZ243" s="6">
        <f>I243/I$246</f>
        <v>1.0250056943842352</v>
      </c>
      <c r="BA243" s="6">
        <f>J243/J$246</f>
        <v>1.0157606848172069</v>
      </c>
      <c r="BB243" s="6">
        <f>K243/K$246</f>
        <v>0.86362260785661027</v>
      </c>
      <c r="BC243" s="6">
        <f>L243/L$246</f>
        <v>1.024094316437768</v>
      </c>
      <c r="BD243" s="6">
        <f>M243/M$246</f>
        <v>1.0186741317911447</v>
      </c>
      <c r="BE243" s="6">
        <f>N243/N$246</f>
        <v>1.0040863711173438</v>
      </c>
      <c r="BF243" s="6">
        <f>O243/O$246</f>
        <v>0.99425393271941076</v>
      </c>
      <c r="BG243" s="6">
        <f>P243/P$246</f>
        <v>1.0422738859348633</v>
      </c>
      <c r="BH243" s="6">
        <f>Q243/Q$246</f>
        <v>0.99020523581646502</v>
      </c>
      <c r="BI243" s="6">
        <f>R243/R$246</f>
        <v>1.0201143256686884</v>
      </c>
      <c r="BJ243" s="6">
        <f>S243/S$246</f>
        <v>0.8992662146855559</v>
      </c>
      <c r="BK243" s="6">
        <f>T243/T$246</f>
        <v>1.0111187390994951</v>
      </c>
      <c r="BL243" s="6">
        <f>U243/U$246</f>
        <v>0.97217038001796885</v>
      </c>
      <c r="BM243" s="6">
        <f>V243/V$246</f>
        <v>1.026019573359277</v>
      </c>
      <c r="BN243" s="6">
        <f>W243/W$246</f>
        <v>0.98303066468829969</v>
      </c>
      <c r="BO243" s="6">
        <f>X243/X$246</f>
        <v>0.98606971864549575</v>
      </c>
      <c r="BP243" s="6">
        <f>Y243/Y$246</f>
        <v>1.0036403010230079</v>
      </c>
      <c r="BQ243" s="6">
        <f>Z243/Z$246</f>
        <v>1.0346226774471072</v>
      </c>
      <c r="BR243" s="6">
        <f>AA243/AA$246</f>
        <v>1.0469320352161917</v>
      </c>
      <c r="BS243" s="6">
        <f>AB243/AB$246</f>
        <v>1.0530774557653313</v>
      </c>
      <c r="BT243" s="6">
        <f>AVERAGE(AU243:BS243)</f>
        <v>1.0077314104916555</v>
      </c>
      <c r="BU243" s="6">
        <f>STDEV(AU243:BS243)/SQRT(25)</f>
        <v>8.9622933947683722E-3</v>
      </c>
    </row>
    <row r="244" spans="3:73" x14ac:dyDescent="0.3">
      <c r="C244" s="7">
        <v>50.5</v>
      </c>
      <c r="D244" s="6">
        <v>324.77100000000002</v>
      </c>
      <c r="E244" s="6">
        <v>382.60700000000003</v>
      </c>
      <c r="F244" s="6">
        <v>473.48899999999998</v>
      </c>
      <c r="G244" s="6">
        <v>527.25199999999995</v>
      </c>
      <c r="H244" s="6">
        <v>532.27099999999996</v>
      </c>
      <c r="I244" s="6">
        <v>558.87</v>
      </c>
      <c r="J244" s="6">
        <v>192.99100000000001</v>
      </c>
      <c r="K244" s="6">
        <v>1153.5139999999999</v>
      </c>
      <c r="L244" s="6">
        <v>1020.508</v>
      </c>
      <c r="M244" s="6">
        <v>401.49299999999999</v>
      </c>
      <c r="N244" s="6">
        <v>494.72399999999999</v>
      </c>
      <c r="O244" s="6">
        <v>513.43700000000001</v>
      </c>
      <c r="P244" s="6">
        <v>545.84</v>
      </c>
      <c r="Q244" s="6">
        <v>457.35500000000002</v>
      </c>
      <c r="R244" s="6">
        <v>332.44600000000003</v>
      </c>
      <c r="S244" s="6">
        <v>561.46299999999997</v>
      </c>
      <c r="T244" s="6">
        <v>566.9</v>
      </c>
      <c r="U244" s="6">
        <v>913.572</v>
      </c>
      <c r="V244" s="6">
        <v>298.27600000000001</v>
      </c>
      <c r="W244" s="6">
        <v>366.22699999999998</v>
      </c>
      <c r="X244" s="6">
        <v>500.786</v>
      </c>
      <c r="Y244" s="6">
        <v>590.89</v>
      </c>
      <c r="Z244" s="6">
        <v>734.19600000000003</v>
      </c>
      <c r="AA244" s="6">
        <v>717.66</v>
      </c>
      <c r="AB244" s="6">
        <v>249.61</v>
      </c>
      <c r="AT244" s="7">
        <v>50.5</v>
      </c>
      <c r="AU244" s="6">
        <f>D244/D$246</f>
        <v>1.0249248121487158</v>
      </c>
      <c r="AV244" s="6">
        <f>E244/E$246</f>
        <v>1.0232295056977276</v>
      </c>
      <c r="AW244" s="6">
        <f>F244/F$246</f>
        <v>0.98372198352876639</v>
      </c>
      <c r="AX244" s="6">
        <f>G244/G$246</f>
        <v>1.027329090887835</v>
      </c>
      <c r="AY244" s="6">
        <f>H244/H$246</f>
        <v>1.0386951108613267</v>
      </c>
      <c r="AZ244" s="6">
        <f>I244/I$246</f>
        <v>1.0265872636830544</v>
      </c>
      <c r="BA244" s="6">
        <f>J244/J$246</f>
        <v>0.99400990965934266</v>
      </c>
      <c r="BB244" s="6">
        <f>K244/K$246</f>
        <v>0.84319966082367215</v>
      </c>
      <c r="BC244" s="6">
        <f>L244/L$246</f>
        <v>1.0072277027393814</v>
      </c>
      <c r="BD244" s="6">
        <f>M244/M$246</f>
        <v>0.97395858602520935</v>
      </c>
      <c r="BE244" s="6">
        <f>N244/N$246</f>
        <v>0.99538447299695387</v>
      </c>
      <c r="BF244" s="6">
        <f>O244/O$246</f>
        <v>0.99603090693582541</v>
      </c>
      <c r="BG244" s="6">
        <f>P244/P$246</f>
        <v>1.0223196977841376</v>
      </c>
      <c r="BH244" s="6">
        <f>Q244/Q$246</f>
        <v>0.97532862468118509</v>
      </c>
      <c r="BI244" s="6">
        <f>R244/R$246</f>
        <v>1.0195040572119012</v>
      </c>
      <c r="BJ244" s="6">
        <f>S244/S$246</f>
        <v>0.92168524385639472</v>
      </c>
      <c r="BK244" s="6">
        <f>T244/T$246</f>
        <v>1.0161556014031516</v>
      </c>
      <c r="BL244" s="6">
        <f>U244/U$246</f>
        <v>0.961114489329156</v>
      </c>
      <c r="BM244" s="6">
        <f>V244/V$246</f>
        <v>1.014644301648802</v>
      </c>
      <c r="BN244" s="6">
        <f>W244/W$246</f>
        <v>0.98441767197815189</v>
      </c>
      <c r="BO244" s="6">
        <f>X244/X$246</f>
        <v>0.99035915366223615</v>
      </c>
      <c r="BP244" s="6">
        <f>Y244/Y$246</f>
        <v>0.96501456773670935</v>
      </c>
      <c r="BQ244" s="6">
        <f>Z244/Z$246</f>
        <v>1.0475061314112304</v>
      </c>
      <c r="BR244" s="6">
        <f>AA244/AA$246</f>
        <v>1.0056204100335038</v>
      </c>
      <c r="BS244" s="6">
        <f>AB244/AB$246</f>
        <v>1.035051854186277</v>
      </c>
      <c r="BT244" s="6">
        <f>AVERAGE(AU244:BS244)</f>
        <v>0.99572083243642584</v>
      </c>
      <c r="BU244" s="6">
        <f>STDEV(AU244:BS244)/SQRT(25)</f>
        <v>8.562864305803889E-3</v>
      </c>
    </row>
    <row r="245" spans="3:73" x14ac:dyDescent="0.3">
      <c r="C245" s="7">
        <v>55.55</v>
      </c>
      <c r="D245" s="6">
        <v>317.03800000000001</v>
      </c>
      <c r="E245" s="6">
        <v>375.62799999999999</v>
      </c>
      <c r="F245" s="6">
        <v>477.49</v>
      </c>
      <c r="G245" s="6">
        <v>526.48400000000004</v>
      </c>
      <c r="H245" s="6">
        <v>518.63300000000004</v>
      </c>
      <c r="I245" s="6">
        <v>542.03</v>
      </c>
      <c r="J245" s="6">
        <v>199.45</v>
      </c>
      <c r="K245" s="6">
        <v>1179.326</v>
      </c>
      <c r="L245" s="6">
        <v>1015.3920000000001</v>
      </c>
      <c r="M245" s="6">
        <v>408.84899999999999</v>
      </c>
      <c r="N245" s="6">
        <v>492.286</v>
      </c>
      <c r="O245" s="6">
        <v>517.38499999999999</v>
      </c>
      <c r="P245" s="6">
        <v>539.78399999999999</v>
      </c>
      <c r="Q245" s="6">
        <v>459.30799999999999</v>
      </c>
      <c r="R245" s="6">
        <v>332.08600000000001</v>
      </c>
      <c r="S245" s="6">
        <v>594.16999999999996</v>
      </c>
      <c r="T245" s="6">
        <v>561.27599999999995</v>
      </c>
      <c r="U245" s="6">
        <v>936.62199999999996</v>
      </c>
      <c r="V245" s="6">
        <v>295.81</v>
      </c>
      <c r="W245" s="6">
        <v>371.24099999999999</v>
      </c>
      <c r="X245" s="6">
        <v>507.29599999999999</v>
      </c>
      <c r="Y245" s="6">
        <v>584.95899999999995</v>
      </c>
      <c r="Z245" s="6">
        <v>713.74900000000002</v>
      </c>
      <c r="AA245" s="6">
        <v>691.05899999999997</v>
      </c>
      <c r="AB245" s="6">
        <v>245.958</v>
      </c>
      <c r="AT245" s="7">
        <v>55.55</v>
      </c>
      <c r="AU245" s="6">
        <f>D245/D$246</f>
        <v>1.0005207133457252</v>
      </c>
      <c r="AV245" s="6">
        <f>E245/E$246</f>
        <v>1.0045651354163045</v>
      </c>
      <c r="AW245" s="6">
        <f>F245/F$246</f>
        <v>0.99203447158255142</v>
      </c>
      <c r="AX245" s="6">
        <f>G245/G$246</f>
        <v>1.0258326741045856</v>
      </c>
      <c r="AY245" s="6">
        <f>H245/H$246</f>
        <v>1.0120813672571727</v>
      </c>
      <c r="AZ245" s="6">
        <f>I245/I$246</f>
        <v>0.99565389899999268</v>
      </c>
      <c r="BA245" s="6">
        <f>J245/J$246</f>
        <v>1.0272773159450745</v>
      </c>
      <c r="BB245" s="6">
        <f>K245/K$246</f>
        <v>0.86206780602622768</v>
      </c>
      <c r="BC245" s="6">
        <f>L245/L$246</f>
        <v>1.0021782793862919</v>
      </c>
      <c r="BD245" s="6">
        <f>M245/M$246</f>
        <v>0.9918030798490155</v>
      </c>
      <c r="BE245" s="6">
        <f>N245/N$246</f>
        <v>0.99047921805648897</v>
      </c>
      <c r="BF245" s="6">
        <f>O245/O$246</f>
        <v>1.0036897434056993</v>
      </c>
      <c r="BG245" s="6">
        <f>P245/P$246</f>
        <v>1.0109772382909146</v>
      </c>
      <c r="BH245" s="6">
        <f>Q245/Q$246</f>
        <v>0.97949347868737791</v>
      </c>
      <c r="BI245" s="6">
        <f>R245/R$246</f>
        <v>1.0184000539734916</v>
      </c>
      <c r="BJ245" s="6">
        <f>S245/S$246</f>
        <v>0.97537633173005889</v>
      </c>
      <c r="BK245" s="6">
        <f>T245/T$246</f>
        <v>1.0060747068850862</v>
      </c>
      <c r="BL245" s="6">
        <f>U245/U$246</f>
        <v>0.98536401643707638</v>
      </c>
      <c r="BM245" s="6">
        <f>V245/V$246</f>
        <v>1.006255719101544</v>
      </c>
      <c r="BN245" s="6">
        <f>W245/W$246</f>
        <v>0.99789529707760782</v>
      </c>
      <c r="BO245" s="6">
        <f>X245/X$246</f>
        <v>1.003233391540973</v>
      </c>
      <c r="BP245" s="6">
        <f>Y245/Y$246</f>
        <v>0.95532832934843659</v>
      </c>
      <c r="BQ245" s="6">
        <f>Z245/Z$246</f>
        <v>1.0183335972800647</v>
      </c>
      <c r="BR245" s="6">
        <f>AA245/AA$246</f>
        <v>0.96834578343135069</v>
      </c>
      <c r="BS245" s="6">
        <f>AB245/AB$246</f>
        <v>1.019908192588231</v>
      </c>
      <c r="BT245" s="6">
        <f>AVERAGE(AU245:BS245)</f>
        <v>0.99412679358989375</v>
      </c>
      <c r="BU245" s="6">
        <f>STDEV(AU245:BS245)/SQRT(25)</f>
        <v>6.5218798272265888E-3</v>
      </c>
    </row>
    <row r="246" spans="3:73" x14ac:dyDescent="0.3">
      <c r="C246" s="3">
        <v>60.6</v>
      </c>
      <c r="D246" s="3">
        <v>316.87299999999999</v>
      </c>
      <c r="E246" s="3">
        <v>373.92099999999999</v>
      </c>
      <c r="F246" s="3">
        <v>481.32400000000001</v>
      </c>
      <c r="G246" s="3">
        <v>513.226</v>
      </c>
      <c r="H246" s="3">
        <v>512.44200000000001</v>
      </c>
      <c r="I246" s="3">
        <v>544.39599999999996</v>
      </c>
      <c r="J246" s="3">
        <v>194.154</v>
      </c>
      <c r="K246" s="3">
        <v>1368.02</v>
      </c>
      <c r="L246" s="3">
        <v>1013.1849999999999</v>
      </c>
      <c r="M246" s="3">
        <v>412.22800000000001</v>
      </c>
      <c r="N246" s="3">
        <v>497.01799999999997</v>
      </c>
      <c r="O246" s="3">
        <v>515.48299999999995</v>
      </c>
      <c r="P246" s="3">
        <v>533.923</v>
      </c>
      <c r="Q246" s="3">
        <v>468.92399999999998</v>
      </c>
      <c r="R246" s="3">
        <v>326.08600000000001</v>
      </c>
      <c r="S246" s="3">
        <v>609.16999999999996</v>
      </c>
      <c r="T246" s="3">
        <v>557.88699999999994</v>
      </c>
      <c r="U246" s="3">
        <v>950.53399999999999</v>
      </c>
      <c r="V246" s="3">
        <v>293.971</v>
      </c>
      <c r="W246" s="3">
        <v>372.024</v>
      </c>
      <c r="X246" s="3">
        <v>505.661</v>
      </c>
      <c r="Y246" s="3">
        <v>612.31200000000001</v>
      </c>
      <c r="Z246" s="3">
        <v>700.899</v>
      </c>
      <c r="AA246" s="3">
        <v>713.649</v>
      </c>
      <c r="AB246" s="3">
        <v>241.15700000000001</v>
      </c>
      <c r="AT246" s="3">
        <v>60.6</v>
      </c>
      <c r="AU246" s="3">
        <f>D246/D$246</f>
        <v>1</v>
      </c>
      <c r="AV246" s="3">
        <f>E246/E$246</f>
        <v>1</v>
      </c>
      <c r="AW246" s="3">
        <f>F246/F$246</f>
        <v>1</v>
      </c>
      <c r="AX246" s="3">
        <f>G246/G$246</f>
        <v>1</v>
      </c>
      <c r="AY246" s="3">
        <f>H246/H$246</f>
        <v>1</v>
      </c>
      <c r="AZ246" s="3">
        <f>I246/I$246</f>
        <v>1</v>
      </c>
      <c r="BA246" s="3">
        <f>J246/J$246</f>
        <v>1</v>
      </c>
      <c r="BB246" s="3">
        <f>K246/K$246</f>
        <v>1</v>
      </c>
      <c r="BC246" s="3">
        <f>L246/L$246</f>
        <v>1</v>
      </c>
      <c r="BD246" s="3">
        <f>M246/M$246</f>
        <v>1</v>
      </c>
      <c r="BE246" s="3">
        <f>N246/N$246</f>
        <v>1</v>
      </c>
      <c r="BF246" s="3">
        <f>O246/O$246</f>
        <v>1</v>
      </c>
      <c r="BG246" s="3">
        <f>P246/P$246</f>
        <v>1</v>
      </c>
      <c r="BH246" s="3">
        <f>Q246/Q$246</f>
        <v>1</v>
      </c>
      <c r="BI246" s="3">
        <f>R246/R$246</f>
        <v>1</v>
      </c>
      <c r="BJ246" s="3">
        <f>S246/S$246</f>
        <v>1</v>
      </c>
      <c r="BK246" s="3">
        <f>T246/T$246</f>
        <v>1</v>
      </c>
      <c r="BL246" s="3">
        <f>U246/U$246</f>
        <v>1</v>
      </c>
      <c r="BM246" s="3">
        <f>V246/V$246</f>
        <v>1</v>
      </c>
      <c r="BN246" s="3">
        <f>W246/W$246</f>
        <v>1</v>
      </c>
      <c r="BO246" s="3">
        <f>X246/X$246</f>
        <v>1</v>
      </c>
      <c r="BP246" s="3">
        <f>Y246/Y$246</f>
        <v>1</v>
      </c>
      <c r="BQ246" s="3">
        <f>Z246/Z$246</f>
        <v>1</v>
      </c>
      <c r="BR246" s="3">
        <f>AA246/AA$246</f>
        <v>1</v>
      </c>
      <c r="BS246" s="3">
        <f>AB246/AB$246</f>
        <v>1</v>
      </c>
      <c r="BT246" s="3">
        <f>AVERAGE(AU246:BS246)</f>
        <v>1</v>
      </c>
      <c r="BU246" s="3">
        <f>STDEV(AU246:BS246)/SQRT(25)</f>
        <v>0</v>
      </c>
    </row>
    <row r="247" spans="3:73" x14ac:dyDescent="0.3">
      <c r="C247" s="3">
        <v>65.650000000000006</v>
      </c>
      <c r="D247" s="3">
        <v>311.68200000000002</v>
      </c>
      <c r="E247" s="3">
        <v>356.767</v>
      </c>
      <c r="F247" s="3">
        <v>463.15699999999998</v>
      </c>
      <c r="G247" s="3">
        <v>514.15099999999995</v>
      </c>
      <c r="H247" s="3">
        <v>501.08800000000002</v>
      </c>
      <c r="I247" s="3">
        <v>529.13699999999994</v>
      </c>
      <c r="J247" s="3">
        <v>189.86500000000001</v>
      </c>
      <c r="K247" s="3">
        <v>1221.7940000000001</v>
      </c>
      <c r="L247" s="3">
        <v>1047.472</v>
      </c>
      <c r="M247" s="3">
        <v>408.09899999999999</v>
      </c>
      <c r="N247" s="3">
        <v>505.279</v>
      </c>
      <c r="O247" s="3">
        <v>518.077</v>
      </c>
      <c r="P247" s="3">
        <v>535.71500000000003</v>
      </c>
      <c r="Q247" s="3">
        <v>461.14</v>
      </c>
      <c r="R247" s="3">
        <v>320.86700000000002</v>
      </c>
      <c r="S247" s="3">
        <v>609.82500000000005</v>
      </c>
      <c r="T247" s="3">
        <v>560.70899999999995</v>
      </c>
      <c r="U247" s="3">
        <v>934.15800000000002</v>
      </c>
      <c r="V247" s="3">
        <v>289.28699999999998</v>
      </c>
      <c r="W247" s="3">
        <v>371.98200000000003</v>
      </c>
      <c r="X247" s="3">
        <v>506.84399999999999</v>
      </c>
      <c r="Y247" s="3">
        <v>575.54999999999995</v>
      </c>
      <c r="Z247" s="3">
        <v>694.14099999999996</v>
      </c>
      <c r="AA247" s="3">
        <v>702.31500000000005</v>
      </c>
      <c r="AB247" s="3">
        <v>243.50200000000001</v>
      </c>
      <c r="AT247" s="3">
        <v>65.650000000000006</v>
      </c>
      <c r="AU247" s="3">
        <f>D247/D$246</f>
        <v>0.98361804255963758</v>
      </c>
      <c r="AV247" s="3">
        <f>E247/E$246</f>
        <v>0.95412399945443027</v>
      </c>
      <c r="AW247" s="3">
        <f>F247/F$246</f>
        <v>0.96225619333338863</v>
      </c>
      <c r="AX247" s="3">
        <f>G247/G$246</f>
        <v>1.0018023249017001</v>
      </c>
      <c r="AY247" s="3">
        <f>H247/H$246</f>
        <v>0.97784334617381097</v>
      </c>
      <c r="AZ247" s="3">
        <f>I247/I$246</f>
        <v>0.9719707712767911</v>
      </c>
      <c r="BA247" s="3">
        <f>J247/J$246</f>
        <v>0.97790928850294101</v>
      </c>
      <c r="BB247" s="3">
        <f>K247/K$246</f>
        <v>0.89311121182438857</v>
      </c>
      <c r="BC247" s="3">
        <f>L247/L$246</f>
        <v>1.0338408089342026</v>
      </c>
      <c r="BD247" s="3">
        <f>M247/M$246</f>
        <v>0.98998369834169431</v>
      </c>
      <c r="BE247" s="3">
        <f>N247/N$246</f>
        <v>1.0166211284098363</v>
      </c>
      <c r="BF247" s="3">
        <f>O247/O$246</f>
        <v>1.0050321737089294</v>
      </c>
      <c r="BG247" s="3">
        <f>P247/P$246</f>
        <v>1.0033562892027503</v>
      </c>
      <c r="BH247" s="3">
        <f>Q247/Q$246</f>
        <v>0.98340029514377603</v>
      </c>
      <c r="BI247" s="3">
        <f>R247/R$246</f>
        <v>0.9839950197187245</v>
      </c>
      <c r="BJ247" s="3">
        <f>S247/S$246</f>
        <v>1.0010752335144542</v>
      </c>
      <c r="BK247" s="3">
        <f>T247/T$246</f>
        <v>1.0050583720359141</v>
      </c>
      <c r="BL247" s="3">
        <f>U247/U$246</f>
        <v>0.98277178933104969</v>
      </c>
      <c r="BM247" s="3">
        <f>V247/V$246</f>
        <v>0.98406645553472949</v>
      </c>
      <c r="BN247" s="3">
        <f>W247/W$246</f>
        <v>0.99988710405780279</v>
      </c>
      <c r="BO247" s="3">
        <f>X247/X$246</f>
        <v>1.0023395120446308</v>
      </c>
      <c r="BP247" s="3">
        <f>Y247/Y$246</f>
        <v>0.93996198016697363</v>
      </c>
      <c r="BQ247" s="3">
        <f>Z247/Z$246</f>
        <v>0.99035809724368273</v>
      </c>
      <c r="BR247" s="3">
        <f>AA247/AA$246</f>
        <v>0.98411824300181194</v>
      </c>
      <c r="BS247" s="3">
        <f>AB247/AB$246</f>
        <v>1.009723955763258</v>
      </c>
      <c r="BT247" s="3">
        <f>AVERAGE(AU247:BS247)</f>
        <v>0.98552901336725229</v>
      </c>
      <c r="BU247" s="3">
        <f>STDEV(AU247:BS247)/SQRT(25)</f>
        <v>5.5486740307273807E-3</v>
      </c>
    </row>
    <row r="248" spans="3:73" x14ac:dyDescent="0.3">
      <c r="C248" s="3">
        <v>70.7</v>
      </c>
      <c r="D248" s="3">
        <v>310.35599999999999</v>
      </c>
      <c r="E248" s="3">
        <v>355.35</v>
      </c>
      <c r="F248" s="3">
        <v>456.57600000000002</v>
      </c>
      <c r="G248" s="3">
        <v>505.09</v>
      </c>
      <c r="H248" s="3">
        <v>514.50400000000002</v>
      </c>
      <c r="I248" s="3">
        <v>532.02800000000002</v>
      </c>
      <c r="J248" s="3">
        <v>191.95099999999999</v>
      </c>
      <c r="K248" s="3">
        <v>1132.9580000000001</v>
      </c>
      <c r="L248" s="3">
        <v>1043.6379999999999</v>
      </c>
      <c r="M248" s="3">
        <v>428.92200000000003</v>
      </c>
      <c r="N248" s="3">
        <v>501.37799999999999</v>
      </c>
      <c r="O248" s="3">
        <v>511.96499999999997</v>
      </c>
      <c r="P248" s="3">
        <v>542.29300000000001</v>
      </c>
      <c r="Q248" s="3">
        <v>459.86599999999999</v>
      </c>
      <c r="R248" s="3">
        <v>320.12799999999999</v>
      </c>
      <c r="S248" s="3">
        <v>603.82399999999996</v>
      </c>
      <c r="T248" s="3">
        <v>554.61099999999999</v>
      </c>
      <c r="U248" s="3">
        <v>925.11199999999997</v>
      </c>
      <c r="V248" s="3">
        <v>286.58699999999999</v>
      </c>
      <c r="W248" s="3">
        <v>374.23200000000003</v>
      </c>
      <c r="X248" s="3">
        <v>513.75400000000002</v>
      </c>
      <c r="Y248" s="3">
        <v>559.06399999999996</v>
      </c>
      <c r="Z248" s="3">
        <v>695.54300000000001</v>
      </c>
      <c r="AA248" s="3">
        <v>735.83799999999997</v>
      </c>
      <c r="AB248" s="3">
        <v>239.905</v>
      </c>
      <c r="AT248" s="3">
        <v>70.7</v>
      </c>
      <c r="AU248" s="3">
        <f>D248/D$246</f>
        <v>0.97943340076308172</v>
      </c>
      <c r="AV248" s="3">
        <f>E248/E$246</f>
        <v>0.95033442893017517</v>
      </c>
      <c r="AW248" s="3">
        <f>F248/F$246</f>
        <v>0.9485834905385977</v>
      </c>
      <c r="AX248" s="3">
        <f>G248/G$246</f>
        <v>0.98414733470245075</v>
      </c>
      <c r="AY248" s="3">
        <f>H248/H$246</f>
        <v>1.0040238700184607</v>
      </c>
      <c r="AZ248" s="3">
        <f>I248/I$246</f>
        <v>0.97728124380046888</v>
      </c>
      <c r="BA248" s="3">
        <f>J248/J$246</f>
        <v>0.98865333704172975</v>
      </c>
      <c r="BB248" s="3">
        <f>K248/K$246</f>
        <v>0.82817356471396619</v>
      </c>
      <c r="BC248" s="3">
        <f>L248/L$246</f>
        <v>1.0300567023791312</v>
      </c>
      <c r="BD248" s="3">
        <f>M248/M$246</f>
        <v>1.04049700651096</v>
      </c>
      <c r="BE248" s="3">
        <f>N248/N$246</f>
        <v>1.0087723181051793</v>
      </c>
      <c r="BF248" s="3">
        <f>O248/O$246</f>
        <v>0.99317533264918534</v>
      </c>
      <c r="BG248" s="3">
        <f>P248/P$246</f>
        <v>1.0156764177606135</v>
      </c>
      <c r="BH248" s="3">
        <f>Q248/Q$246</f>
        <v>0.9806834369748616</v>
      </c>
      <c r="BI248" s="3">
        <f>R248/R$246</f>
        <v>0.98172874640432273</v>
      </c>
      <c r="BJ248" s="3">
        <f>S248/S$246</f>
        <v>0.991224124628593</v>
      </c>
      <c r="BK248" s="3">
        <f>T248/T$246</f>
        <v>0.99412784309367319</v>
      </c>
      <c r="BL248" s="3">
        <f>U248/U$246</f>
        <v>0.97325503348644027</v>
      </c>
      <c r="BM248" s="3">
        <f>V248/V$246</f>
        <v>0.97488187610342514</v>
      </c>
      <c r="BN248" s="3">
        <f>W248/W$246</f>
        <v>1.0059351009612283</v>
      </c>
      <c r="BO248" s="3">
        <f>X248/X$246</f>
        <v>1.0160047937254406</v>
      </c>
      <c r="BP248" s="3">
        <f>Y248/Y$246</f>
        <v>0.91303779772403604</v>
      </c>
      <c r="BQ248" s="3">
        <f>Z248/Z$246</f>
        <v>0.99235838544497856</v>
      </c>
      <c r="BR248" s="3">
        <f>AA248/AA$246</f>
        <v>1.0310923156902061</v>
      </c>
      <c r="BS248" s="3">
        <f>AB248/AB$246</f>
        <v>0.99480836135795347</v>
      </c>
      <c r="BT248" s="3">
        <f>AVERAGE(AU248:BS248)</f>
        <v>0.98391785054036651</v>
      </c>
      <c r="BU248" s="3">
        <f>STDEV(AU248:BS248)/SQRT(25)</f>
        <v>8.5134589162657835E-3</v>
      </c>
    </row>
    <row r="249" spans="3:73" x14ac:dyDescent="0.3">
      <c r="C249" s="3">
        <v>75.75</v>
      </c>
      <c r="D249" s="3">
        <v>315.654</v>
      </c>
      <c r="E249" s="3">
        <v>354.45299999999997</v>
      </c>
      <c r="F249" s="3">
        <v>444.78300000000002</v>
      </c>
      <c r="G249" s="3">
        <v>495.06200000000001</v>
      </c>
      <c r="H249" s="3">
        <v>503.03699999999998</v>
      </c>
      <c r="I249" s="3">
        <v>530.03499999999997</v>
      </c>
      <c r="J249" s="3">
        <v>188.517</v>
      </c>
      <c r="K249" s="3">
        <v>1089.048</v>
      </c>
      <c r="L249" s="3">
        <v>1004.105</v>
      </c>
      <c r="M249" s="3">
        <v>457.86200000000002</v>
      </c>
      <c r="N249" s="3">
        <v>492.887</v>
      </c>
      <c r="O249" s="3">
        <v>512.95799999999997</v>
      </c>
      <c r="P249" s="3">
        <v>556.91800000000001</v>
      </c>
      <c r="Q249" s="3">
        <v>466.58699999999999</v>
      </c>
      <c r="R249" s="3">
        <v>319.61700000000002</v>
      </c>
      <c r="S249" s="3">
        <v>605.29</v>
      </c>
      <c r="T249" s="3">
        <v>547.71</v>
      </c>
      <c r="U249" s="3">
        <v>906.01099999999997</v>
      </c>
      <c r="V249" s="3">
        <v>284.63299999999998</v>
      </c>
      <c r="W249" s="3">
        <v>375.33</v>
      </c>
      <c r="X249" s="3">
        <v>511.71100000000001</v>
      </c>
      <c r="Y249" s="3">
        <v>565.45600000000002</v>
      </c>
      <c r="Z249" s="3">
        <v>685.24599999999998</v>
      </c>
      <c r="AA249" s="3">
        <v>715.52599999999995</v>
      </c>
      <c r="AB249" s="3">
        <v>235.79300000000001</v>
      </c>
      <c r="AT249" s="3">
        <v>75.75</v>
      </c>
      <c r="AU249" s="3">
        <f>D249/D$246</f>
        <v>0.99615303291855095</v>
      </c>
      <c r="AV249" s="3">
        <f>E249/E$246</f>
        <v>0.94793552648821533</v>
      </c>
      <c r="AW249" s="3">
        <f>F249/F$246</f>
        <v>0.92408232292592929</v>
      </c>
      <c r="AX249" s="3">
        <f>G249/G$246</f>
        <v>0.96460818430866713</v>
      </c>
      <c r="AY249" s="3">
        <f>H249/H$246</f>
        <v>0.98164670343180294</v>
      </c>
      <c r="AZ249" s="3">
        <f>I249/I$246</f>
        <v>0.97362030580680237</v>
      </c>
      <c r="BA249" s="3">
        <f>J249/J$246</f>
        <v>0.97096634630241974</v>
      </c>
      <c r="BB249" s="3">
        <f>K249/K$246</f>
        <v>0.79607608075905323</v>
      </c>
      <c r="BC249" s="3">
        <f>L249/L$246</f>
        <v>0.99103816183618987</v>
      </c>
      <c r="BD249" s="3">
        <f>M249/M$246</f>
        <v>1.1107008742734603</v>
      </c>
      <c r="BE249" s="3">
        <f>N249/N$246</f>
        <v>0.99168842979529925</v>
      </c>
      <c r="BF249" s="3">
        <f>O249/O$246</f>
        <v>0.99510168133575705</v>
      </c>
      <c r="BG249" s="3">
        <f>P249/P$246</f>
        <v>1.0430680079337282</v>
      </c>
      <c r="BH249" s="3">
        <f>Q249/Q$246</f>
        <v>0.99501624996801186</v>
      </c>
      <c r="BI249" s="3">
        <f>R249/R$246</f>
        <v>0.98016167514091379</v>
      </c>
      <c r="BJ249" s="3">
        <f>S249/S$246</f>
        <v>0.99363067780750858</v>
      </c>
      <c r="BK249" s="3">
        <f>T249/T$246</f>
        <v>0.98175795456786064</v>
      </c>
      <c r="BL249" s="3">
        <f>U249/U$246</f>
        <v>0.9531600132136252</v>
      </c>
      <c r="BM249" s="3">
        <f>V249/V$246</f>
        <v>0.96823496195202918</v>
      </c>
      <c r="BN249" s="3">
        <f>W249/W$246</f>
        <v>1.0088865234500999</v>
      </c>
      <c r="BO249" s="3">
        <f>X249/X$246</f>
        <v>1.0119645375063531</v>
      </c>
      <c r="BP249" s="3">
        <f>Y249/Y$246</f>
        <v>0.92347692026287254</v>
      </c>
      <c r="BQ249" s="3">
        <f>Z249/Z$246</f>
        <v>0.97766725305643176</v>
      </c>
      <c r="BR249" s="3">
        <f>AA249/AA$246</f>
        <v>1.0026301445108168</v>
      </c>
      <c r="BS249" s="3">
        <f>AB249/AB$246</f>
        <v>0.97775722869334081</v>
      </c>
      <c r="BT249" s="3">
        <f>AVERAGE(AU249:BS249)</f>
        <v>0.97844119192982959</v>
      </c>
      <c r="BU249" s="3">
        <f>STDEV(AU249:BS249)/SQRT(25)</f>
        <v>1.0562406308791569E-2</v>
      </c>
    </row>
    <row r="250" spans="3:73" x14ac:dyDescent="0.3">
      <c r="C250" s="3">
        <v>80.8</v>
      </c>
      <c r="D250" s="3">
        <v>512.51</v>
      </c>
      <c r="E250" s="3">
        <v>358.32900000000001</v>
      </c>
      <c r="F250" s="3">
        <v>433.16300000000001</v>
      </c>
      <c r="G250" s="3">
        <v>488.96300000000002</v>
      </c>
      <c r="H250" s="3">
        <v>492.49099999999999</v>
      </c>
      <c r="I250" s="3">
        <v>536.54200000000003</v>
      </c>
      <c r="J250" s="3">
        <v>189.441</v>
      </c>
      <c r="K250" s="3">
        <v>1054.5429999999999</v>
      </c>
      <c r="L250" s="3">
        <v>1003.157</v>
      </c>
      <c r="M250" s="3">
        <v>431.91899999999998</v>
      </c>
      <c r="N250" s="3">
        <v>497.20100000000002</v>
      </c>
      <c r="O250" s="3">
        <v>516.29</v>
      </c>
      <c r="P250" s="3">
        <v>574.23900000000003</v>
      </c>
      <c r="Q250" s="3">
        <v>477.19200000000001</v>
      </c>
      <c r="R250" s="3">
        <v>311.51499999999999</v>
      </c>
      <c r="S250" s="3">
        <v>590.75099999999998</v>
      </c>
      <c r="T250" s="3">
        <v>544.39700000000005</v>
      </c>
      <c r="U250" s="3">
        <v>899.37</v>
      </c>
      <c r="V250" s="3">
        <v>280.68400000000003</v>
      </c>
      <c r="W250" s="3">
        <v>378.28800000000001</v>
      </c>
      <c r="X250" s="3">
        <v>523.51099999999997</v>
      </c>
      <c r="Y250" s="3">
        <v>546.58000000000004</v>
      </c>
      <c r="Z250" s="3">
        <v>666.23099999999999</v>
      </c>
      <c r="AA250" s="3">
        <v>711.45899999999995</v>
      </c>
      <c r="AB250" s="3">
        <v>247.46899999999999</v>
      </c>
      <c r="AT250" s="3">
        <v>80.8</v>
      </c>
      <c r="AU250" s="3">
        <f>D250/D$246</f>
        <v>1.6173987685918334</v>
      </c>
      <c r="AV250" s="3">
        <f>E250/E$246</f>
        <v>0.95830135242471004</v>
      </c>
      <c r="AW250" s="3">
        <f>F250/F$246</f>
        <v>0.89994058056527415</v>
      </c>
      <c r="AX250" s="3">
        <f>G250/G$246</f>
        <v>0.95272453071356478</v>
      </c>
      <c r="AY250" s="3">
        <f>H250/H$246</f>
        <v>0.96106681341498157</v>
      </c>
      <c r="AZ250" s="3">
        <f>I250/I$246</f>
        <v>0.98557300200589293</v>
      </c>
      <c r="BA250" s="3">
        <f>J250/J$246</f>
        <v>0.97572545505114505</v>
      </c>
      <c r="BB250" s="3">
        <f>K250/K$246</f>
        <v>0.77085349629391375</v>
      </c>
      <c r="BC250" s="3">
        <f>L250/L$246</f>
        <v>0.99010249855653221</v>
      </c>
      <c r="BD250" s="3">
        <f>M250/M$246</f>
        <v>1.0477672550142154</v>
      </c>
      <c r="BE250" s="3">
        <f>N250/N$246</f>
        <v>1.0003681959204698</v>
      </c>
      <c r="BF250" s="3">
        <f>O250/O$246</f>
        <v>1.001565522044374</v>
      </c>
      <c r="BG250" s="3">
        <f>P250/P$246</f>
        <v>1.0755090153449094</v>
      </c>
      <c r="BH250" s="3">
        <f>Q250/Q$246</f>
        <v>1.0176318550554035</v>
      </c>
      <c r="BI250" s="3">
        <f>R250/R$246</f>
        <v>0.95531546892537544</v>
      </c>
      <c r="BJ250" s="3">
        <f>S250/S$246</f>
        <v>0.96976377694239702</v>
      </c>
      <c r="BK250" s="3">
        <f>T250/T$246</f>
        <v>0.97581947598707286</v>
      </c>
      <c r="BL250" s="3">
        <f>U250/U$246</f>
        <v>0.94617341410196798</v>
      </c>
      <c r="BM250" s="3">
        <f>V250/V$246</f>
        <v>0.95480166410972522</v>
      </c>
      <c r="BN250" s="3">
        <f>W250/W$246</f>
        <v>1.0168376233791367</v>
      </c>
      <c r="BO250" s="3">
        <f>X250/X$246</f>
        <v>1.0353003296675045</v>
      </c>
      <c r="BP250" s="3">
        <f>Y250/Y$246</f>
        <v>0.89264949894824863</v>
      </c>
      <c r="BQ250" s="3">
        <f>Z250/Z$246</f>
        <v>0.95053780929920006</v>
      </c>
      <c r="BR250" s="3">
        <f>AA250/AA$246</f>
        <v>0.99693126452920122</v>
      </c>
      <c r="BS250" s="3">
        <f>AB250/AB$246</f>
        <v>1.026173820374279</v>
      </c>
      <c r="BT250" s="3">
        <f>AVERAGE(AU250:BS250)</f>
        <v>0.9989932994904529</v>
      </c>
      <c r="BU250" s="3">
        <f>STDEV(AU250:BS250)/SQRT(25)</f>
        <v>2.8372174239110964E-2</v>
      </c>
    </row>
    <row r="251" spans="3:73" x14ac:dyDescent="0.3">
      <c r="C251" s="3">
        <v>85.85</v>
      </c>
      <c r="D251" s="3">
        <v>608.95899999999995</v>
      </c>
      <c r="E251" s="3">
        <v>352.75799999999998</v>
      </c>
      <c r="F251" s="3">
        <v>432.46600000000001</v>
      </c>
      <c r="G251" s="3">
        <v>475.44299999999998</v>
      </c>
      <c r="H251" s="3">
        <v>479.71899999999999</v>
      </c>
      <c r="I251" s="3">
        <v>535</v>
      </c>
      <c r="J251" s="3">
        <v>187.005</v>
      </c>
      <c r="K251" s="3">
        <v>1275.7329999999999</v>
      </c>
      <c r="L251" s="3">
        <v>980.65499999999997</v>
      </c>
      <c r="M251" s="3">
        <v>452.37799999999999</v>
      </c>
      <c r="N251" s="3">
        <v>507.15499999999997</v>
      </c>
      <c r="O251" s="3">
        <v>515.59100000000001</v>
      </c>
      <c r="P251" s="3">
        <v>555.20000000000005</v>
      </c>
      <c r="Q251" s="3">
        <v>471.012</v>
      </c>
      <c r="R251" s="3">
        <v>302.43900000000002</v>
      </c>
      <c r="S251" s="3">
        <v>577.96299999999997</v>
      </c>
      <c r="T251" s="3">
        <v>554.81299999999999</v>
      </c>
      <c r="U251" s="3">
        <v>879.61900000000003</v>
      </c>
      <c r="V251" s="3">
        <v>280.25700000000001</v>
      </c>
      <c r="W251" s="3">
        <v>378.97</v>
      </c>
      <c r="X251" s="3">
        <v>520.04999999999995</v>
      </c>
      <c r="Y251" s="3">
        <v>564.34299999999996</v>
      </c>
      <c r="Z251" s="3">
        <v>669.63800000000003</v>
      </c>
      <c r="AA251" s="3">
        <v>739.79100000000005</v>
      </c>
      <c r="AB251" s="3">
        <v>240.66300000000001</v>
      </c>
      <c r="AT251" s="3">
        <v>85.85</v>
      </c>
      <c r="AU251" s="3">
        <f>D251/D$246</f>
        <v>1.9217762321182301</v>
      </c>
      <c r="AV251" s="3">
        <f>E251/E$246</f>
        <v>0.94340248341227151</v>
      </c>
      <c r="AW251" s="3">
        <f>F251/F$246</f>
        <v>0.89849249154415733</v>
      </c>
      <c r="AX251" s="3">
        <f>G251/G$246</f>
        <v>0.92638136025844364</v>
      </c>
      <c r="AY251" s="3">
        <f>H251/H$246</f>
        <v>0.93614301716096648</v>
      </c>
      <c r="AZ251" s="3">
        <f>I251/I$246</f>
        <v>0.98274050507351274</v>
      </c>
      <c r="BA251" s="3">
        <f>J251/J$246</f>
        <v>0.9631787138045057</v>
      </c>
      <c r="BB251" s="3">
        <f>K251/K$246</f>
        <v>0.93253972895133108</v>
      </c>
      <c r="BC251" s="3">
        <f>L251/L$246</f>
        <v>0.96789332649022641</v>
      </c>
      <c r="BD251" s="3">
        <f>M251/M$246</f>
        <v>1.0973975566919276</v>
      </c>
      <c r="BE251" s="3">
        <f>N251/N$246</f>
        <v>1.0203956395945419</v>
      </c>
      <c r="BF251" s="3">
        <f>O251/O$246</f>
        <v>1.0002095122438568</v>
      </c>
      <c r="BG251" s="3">
        <f>P251/P$246</f>
        <v>1.039850315494931</v>
      </c>
      <c r="BH251" s="3">
        <f>Q251/Q$246</f>
        <v>1.0044527471402616</v>
      </c>
      <c r="BI251" s="3">
        <f>R251/R$246</f>
        <v>0.92748232061480718</v>
      </c>
      <c r="BJ251" s="3">
        <f>S251/S$246</f>
        <v>0.94877127895332991</v>
      </c>
      <c r="BK251" s="3">
        <f>T251/T$246</f>
        <v>0.99448992358667621</v>
      </c>
      <c r="BL251" s="3">
        <f>U251/U$246</f>
        <v>0.92539456768511175</v>
      </c>
      <c r="BM251" s="3">
        <f>V251/V$246</f>
        <v>0.95334913988114478</v>
      </c>
      <c r="BN251" s="3">
        <f>W251/W$246</f>
        <v>1.0186708384405307</v>
      </c>
      <c r="BO251" s="3">
        <f>X251/X$246</f>
        <v>1.0284558231700685</v>
      </c>
      <c r="BP251" s="3">
        <f>Y251/Y$246</f>
        <v>0.92165921948287788</v>
      </c>
      <c r="BQ251" s="3">
        <f>Z251/Z$246</f>
        <v>0.95539870937182114</v>
      </c>
      <c r="BR251" s="3">
        <f>AA251/AA$246</f>
        <v>1.0366314532774517</v>
      </c>
      <c r="BS251" s="3">
        <f>AB251/AB$246</f>
        <v>0.99795154194155677</v>
      </c>
      <c r="BT251" s="3">
        <f>AVERAGE(AU251:BS251)</f>
        <v>1.0137243378553815</v>
      </c>
      <c r="BU251" s="3">
        <f>STDEV(AU251:BS251)/SQRT(25)</f>
        <v>3.900853202702334E-2</v>
      </c>
    </row>
    <row r="252" spans="3:73" x14ac:dyDescent="0.3">
      <c r="C252" s="3">
        <v>90.9</v>
      </c>
      <c r="D252" s="3">
        <v>476.34899999999999</v>
      </c>
      <c r="E252" s="3">
        <v>351.08499999999998</v>
      </c>
      <c r="F252" s="3">
        <v>420.07299999999998</v>
      </c>
      <c r="G252" s="3">
        <v>467.48</v>
      </c>
      <c r="H252" s="3">
        <v>470.86599999999999</v>
      </c>
      <c r="I252" s="3">
        <v>536.66200000000003</v>
      </c>
      <c r="J252" s="3">
        <v>184.387</v>
      </c>
      <c r="K252" s="3">
        <v>1164.4000000000001</v>
      </c>
      <c r="L252" s="3">
        <v>974.16899999999998</v>
      </c>
      <c r="M252" s="3">
        <v>498.84500000000003</v>
      </c>
      <c r="N252" s="3">
        <v>500.97500000000002</v>
      </c>
      <c r="O252" s="3">
        <v>517.78700000000003</v>
      </c>
      <c r="P252" s="3">
        <v>574.95699999999999</v>
      </c>
      <c r="Q252" s="3">
        <v>464.05799999999999</v>
      </c>
      <c r="R252" s="3">
        <v>304.81</v>
      </c>
      <c r="S252" s="3">
        <v>582.01400000000001</v>
      </c>
      <c r="T252" s="3">
        <v>720.69600000000003</v>
      </c>
      <c r="U252" s="3">
        <v>875.55100000000004</v>
      </c>
      <c r="V252" s="3">
        <v>280.654</v>
      </c>
      <c r="W252" s="3">
        <v>380.17599999999999</v>
      </c>
      <c r="X252" s="3">
        <v>516.35799999999995</v>
      </c>
      <c r="Y252" s="3">
        <v>561.39800000000002</v>
      </c>
      <c r="Z252" s="3">
        <v>679.37699999999995</v>
      </c>
      <c r="AA252" s="3">
        <v>740.37</v>
      </c>
      <c r="AB252" s="3">
        <v>241.31</v>
      </c>
      <c r="AT252" s="3">
        <v>90.9</v>
      </c>
      <c r="AU252" s="3">
        <f>D252/D$246</f>
        <v>1.5032804940780691</v>
      </c>
      <c r="AV252" s="3">
        <f>E252/E$246</f>
        <v>0.93892827629365561</v>
      </c>
      <c r="AW252" s="3">
        <f>F252/F$246</f>
        <v>0.87274476236381304</v>
      </c>
      <c r="AX252" s="3">
        <f>G252/G$246</f>
        <v>0.91086577842899619</v>
      </c>
      <c r="AY252" s="3">
        <f>H252/H$246</f>
        <v>0.91886691567045631</v>
      </c>
      <c r="AZ252" s="3">
        <f>I252/I$246</f>
        <v>0.98579342978273188</v>
      </c>
      <c r="BA252" s="3">
        <f>J252/J$246</f>
        <v>0.94969457234978416</v>
      </c>
      <c r="BB252" s="3">
        <f>K252/K$246</f>
        <v>0.85115714682533894</v>
      </c>
      <c r="BC252" s="3">
        <f>L252/L$246</f>
        <v>0.96149173151991008</v>
      </c>
      <c r="BD252" s="3">
        <f>M252/M$246</f>
        <v>1.2101191573595196</v>
      </c>
      <c r="BE252" s="3">
        <f>N252/N$246</f>
        <v>1.00796148228032</v>
      </c>
      <c r="BF252" s="3">
        <f>O252/O$246</f>
        <v>1.0044695945356104</v>
      </c>
      <c r="BG252" s="3">
        <f>P252/P$246</f>
        <v>1.0768537785411005</v>
      </c>
      <c r="BH252" s="3">
        <f>Q252/Q$246</f>
        <v>0.98962305192312616</v>
      </c>
      <c r="BI252" s="3">
        <f>R252/R$246</f>
        <v>0.93475340860999856</v>
      </c>
      <c r="BJ252" s="3">
        <f>S252/S$246</f>
        <v>0.95542131096409877</v>
      </c>
      <c r="BK252" s="3">
        <f>T252/T$246</f>
        <v>1.2918314999274048</v>
      </c>
      <c r="BL252" s="3">
        <f>U252/U$246</f>
        <v>0.92111486806363585</v>
      </c>
      <c r="BM252" s="3">
        <f>V252/V$246</f>
        <v>0.95469961322715502</v>
      </c>
      <c r="BN252" s="3">
        <f>W252/W$246</f>
        <v>1.0219125647807668</v>
      </c>
      <c r="BO252" s="3">
        <f>X252/X$246</f>
        <v>1.0211544888769353</v>
      </c>
      <c r="BP252" s="3">
        <f>Y252/Y$246</f>
        <v>0.91684957995270389</v>
      </c>
      <c r="BQ252" s="3">
        <f>Z252/Z$246</f>
        <v>0.96929372134929559</v>
      </c>
      <c r="BR252" s="3">
        <f>AA252/AA$246</f>
        <v>1.0374427764909639</v>
      </c>
      <c r="BS252" s="3">
        <f>AB252/AB$246</f>
        <v>1.0006344414634449</v>
      </c>
      <c r="BT252" s="3">
        <f>AVERAGE(AU252:BS252)</f>
        <v>1.0082783378263533</v>
      </c>
      <c r="BU252" s="3">
        <f>STDEV(AU252:BS252)/SQRT(25)</f>
        <v>2.8062969921381482E-2</v>
      </c>
    </row>
    <row r="253" spans="3:73" x14ac:dyDescent="0.3">
      <c r="C253" s="3">
        <v>95.95</v>
      </c>
      <c r="D253" s="3">
        <v>450.93200000000002</v>
      </c>
      <c r="E253" s="3">
        <v>345.19900000000001</v>
      </c>
      <c r="F253" s="3">
        <v>416.30099999999999</v>
      </c>
      <c r="G253" s="3">
        <v>457.09</v>
      </c>
      <c r="H253" s="3">
        <v>477.01900000000001</v>
      </c>
      <c r="I253" s="3">
        <v>542.67600000000004</v>
      </c>
      <c r="J253" s="3">
        <v>188.86699999999999</v>
      </c>
      <c r="K253" s="3">
        <v>1120.308</v>
      </c>
      <c r="L253" s="3">
        <v>971.76800000000003</v>
      </c>
      <c r="M253" s="3">
        <v>446.024</v>
      </c>
      <c r="N253" s="3">
        <v>508.95100000000002</v>
      </c>
      <c r="O253" s="3">
        <v>513.04200000000003</v>
      </c>
      <c r="P253" s="3">
        <v>638.07000000000005</v>
      </c>
      <c r="Q253" s="3">
        <v>468.09300000000002</v>
      </c>
      <c r="R253" s="3">
        <v>294.27300000000002</v>
      </c>
      <c r="S253" s="3">
        <v>583.83000000000004</v>
      </c>
      <c r="T253" s="3">
        <v>820.18499999999995</v>
      </c>
      <c r="U253" s="3">
        <v>870.03800000000001</v>
      </c>
      <c r="V253" s="3">
        <v>279.18</v>
      </c>
      <c r="W253" s="3">
        <v>385.541</v>
      </c>
      <c r="X253" s="3">
        <v>524.48199999999997</v>
      </c>
      <c r="Y253" s="3">
        <v>544.05799999999999</v>
      </c>
      <c r="Z253" s="3">
        <v>687.73400000000004</v>
      </c>
      <c r="AA253" s="3">
        <v>728.32</v>
      </c>
      <c r="AB253" s="3">
        <v>251.95099999999999</v>
      </c>
      <c r="AT253" s="3">
        <v>95.95</v>
      </c>
      <c r="AU253" s="3">
        <f>D253/D$246</f>
        <v>1.4230685479671668</v>
      </c>
      <c r="AV253" s="3">
        <f>E253/E$246</f>
        <v>0.92318698334674976</v>
      </c>
      <c r="AW253" s="3">
        <f>F253/F$246</f>
        <v>0.86490804530835774</v>
      </c>
      <c r="AX253" s="3">
        <f>G253/G$246</f>
        <v>0.89062128574935795</v>
      </c>
      <c r="AY253" s="3">
        <f>H253/H$246</f>
        <v>0.93087412819402005</v>
      </c>
      <c r="AZ253" s="3">
        <f>I253/I$246</f>
        <v>0.99684053519864235</v>
      </c>
      <c r="BA253" s="3">
        <f>J253/J$246</f>
        <v>0.97276903901027012</v>
      </c>
      <c r="BB253" s="3">
        <f>K253/K$246</f>
        <v>0.81892662387976789</v>
      </c>
      <c r="BC253" s="3">
        <f>L253/L$246</f>
        <v>0.95912197673672639</v>
      </c>
      <c r="BD253" s="3">
        <f>M253/M$246</f>
        <v>1.0819837565619026</v>
      </c>
      <c r="BE253" s="3">
        <f>N253/N$246</f>
        <v>1.024009190814015</v>
      </c>
      <c r="BF253" s="3">
        <f>O253/O$246</f>
        <v>0.99526463530320119</v>
      </c>
      <c r="BG253" s="3">
        <f>P253/P$246</f>
        <v>1.1950599618297022</v>
      </c>
      <c r="BH253" s="3">
        <f>Q253/Q$246</f>
        <v>0.99822785781917756</v>
      </c>
      <c r="BI253" s="3">
        <f>R253/R$246</f>
        <v>0.90243984715688508</v>
      </c>
      <c r="BJ253" s="3">
        <f>S253/S$246</f>
        <v>0.95840241640264634</v>
      </c>
      <c r="BK253" s="3">
        <f>T253/T$246</f>
        <v>1.470163312642166</v>
      </c>
      <c r="BL253" s="3">
        <f>U253/U$246</f>
        <v>0.91531497032194542</v>
      </c>
      <c r="BM253" s="3">
        <f>V253/V$246</f>
        <v>0.94968551319687999</v>
      </c>
      <c r="BN253" s="3">
        <f>W253/W$246</f>
        <v>1.0363336773971572</v>
      </c>
      <c r="BO253" s="3">
        <f>X253/X$246</f>
        <v>1.0372205884970365</v>
      </c>
      <c r="BP253" s="3">
        <f>Y253/Y$246</f>
        <v>0.88853068370373267</v>
      </c>
      <c r="BQ253" s="3">
        <f>Z253/Z$246</f>
        <v>0.98121697990723344</v>
      </c>
      <c r="BR253" s="3">
        <f>AA253/AA$246</f>
        <v>1.0205577251562044</v>
      </c>
      <c r="BS253" s="3">
        <f>AB253/AB$246</f>
        <v>1.0447592232446081</v>
      </c>
      <c r="BT253" s="3">
        <f>AVERAGE(AU253:BS253)</f>
        <v>1.011179500213822</v>
      </c>
      <c r="BU253" s="3">
        <f>STDEV(AU253:BS253)/SQRT(25)</f>
        <v>3.0475431647701341E-2</v>
      </c>
    </row>
    <row r="254" spans="3:73" x14ac:dyDescent="0.3">
      <c r="C254" s="3">
        <v>101</v>
      </c>
      <c r="D254" s="3">
        <v>416.041</v>
      </c>
      <c r="E254" s="3">
        <v>338.178</v>
      </c>
      <c r="F254" s="3">
        <v>417.13900000000001</v>
      </c>
      <c r="G254" s="3">
        <v>447.512</v>
      </c>
      <c r="H254" s="3">
        <v>475.416</v>
      </c>
      <c r="I254" s="3">
        <v>537.053</v>
      </c>
      <c r="J254" s="3">
        <v>192.09299999999999</v>
      </c>
      <c r="K254" s="3">
        <v>1083.2080000000001</v>
      </c>
      <c r="L254" s="3">
        <v>954.96100000000001</v>
      </c>
      <c r="M254" s="3">
        <v>476.88200000000001</v>
      </c>
      <c r="N254" s="3">
        <v>520.25400000000002</v>
      </c>
      <c r="O254" s="3">
        <v>509.92700000000002</v>
      </c>
      <c r="P254" s="3">
        <v>673.32899999999995</v>
      </c>
      <c r="Q254" s="3">
        <v>471.24400000000003</v>
      </c>
      <c r="R254" s="3">
        <v>282.49799999999999</v>
      </c>
      <c r="S254" s="3">
        <v>594.97799999999995</v>
      </c>
      <c r="T254" s="3">
        <v>848.91099999999994</v>
      </c>
      <c r="U254" s="3">
        <v>864.13</v>
      </c>
      <c r="V254" s="3">
        <v>280.44499999999999</v>
      </c>
      <c r="W254" s="3">
        <v>377.98700000000002</v>
      </c>
      <c r="X254" s="3">
        <v>531.125</v>
      </c>
      <c r="Y254" s="3">
        <v>547.21</v>
      </c>
      <c r="Z254" s="3">
        <v>719.15099999999995</v>
      </c>
      <c r="AA254" s="3">
        <v>725.38800000000003</v>
      </c>
      <c r="AB254" s="3">
        <v>247.995</v>
      </c>
      <c r="AT254" s="3">
        <v>101</v>
      </c>
      <c r="AU254" s="3">
        <f>D254/D$246</f>
        <v>1.3129581882962575</v>
      </c>
      <c r="AV254" s="3">
        <f>E254/E$246</f>
        <v>0.90441028987406435</v>
      </c>
      <c r="AW254" s="3">
        <f>F254/F$246</f>
        <v>0.86664907629787835</v>
      </c>
      <c r="AX254" s="3">
        <f>G254/G$246</f>
        <v>0.87195894206450963</v>
      </c>
      <c r="AY254" s="3">
        <f>H254/H$246</f>
        <v>0.92774596929994024</v>
      </c>
      <c r="AZ254" s="3">
        <f>I254/I$246</f>
        <v>0.98651165695559861</v>
      </c>
      <c r="BA254" s="3">
        <f>J254/J$246</f>
        <v>0.98938471522605764</v>
      </c>
      <c r="BB254" s="3">
        <f>K254/K$246</f>
        <v>0.79180713732255381</v>
      </c>
      <c r="BC254" s="3">
        <f>L254/L$246</f>
        <v>0.94253369325444025</v>
      </c>
      <c r="BD254" s="3">
        <f>M254/M$246</f>
        <v>1.1568403892991257</v>
      </c>
      <c r="BE254" s="3">
        <f>N254/N$246</f>
        <v>1.0467508219018227</v>
      </c>
      <c r="BF254" s="3">
        <f>O254/O$246</f>
        <v>0.98922175901048159</v>
      </c>
      <c r="BG254" s="3">
        <f>P254/P$246</f>
        <v>1.2610975739947519</v>
      </c>
      <c r="BH254" s="3">
        <f>Q254/Q$246</f>
        <v>1.0049474968225129</v>
      </c>
      <c r="BI254" s="3">
        <f>R254/R$246</f>
        <v>0.8663297412339076</v>
      </c>
      <c r="BJ254" s="3">
        <f>S254/S$246</f>
        <v>0.97670272666086644</v>
      </c>
      <c r="BK254" s="3">
        <f>T254/T$246</f>
        <v>1.5216540267115026</v>
      </c>
      <c r="BL254" s="3">
        <f>U254/U$246</f>
        <v>0.90909951669272215</v>
      </c>
      <c r="BM254" s="3">
        <f>V254/V$246</f>
        <v>0.9539886587452503</v>
      </c>
      <c r="BN254" s="3">
        <f>W254/W$246</f>
        <v>1.0160285357933898</v>
      </c>
      <c r="BO254" s="3">
        <f>X254/X$246</f>
        <v>1.0503578484399627</v>
      </c>
      <c r="BP254" s="3">
        <f>Y254/Y$246</f>
        <v>0.89367838618220785</v>
      </c>
      <c r="BQ254" s="3">
        <f>Z254/Z$246</f>
        <v>1.0260408418331315</v>
      </c>
      <c r="BR254" s="3">
        <f>AA254/AA$246</f>
        <v>1.0164492628729249</v>
      </c>
      <c r="BS254" s="3">
        <f>AB254/AB$246</f>
        <v>1.0283549720721354</v>
      </c>
      <c r="BT254" s="3">
        <f>AVERAGE(AU254:BS254)</f>
        <v>1.0124600890743201</v>
      </c>
      <c r="BU254" s="3">
        <f>STDEV(AU254:BS254)/SQRT(25)</f>
        <v>3.165959807731953E-2</v>
      </c>
    </row>
    <row r="255" spans="3:73" x14ac:dyDescent="0.3">
      <c r="C255" s="3">
        <v>106.05</v>
      </c>
      <c r="D255" s="3">
        <v>403.00299999999999</v>
      </c>
      <c r="E255" s="3">
        <v>335.12099999999998</v>
      </c>
      <c r="F255" s="3">
        <v>407.78500000000003</v>
      </c>
      <c r="G255" s="3">
        <v>443.03699999999998</v>
      </c>
      <c r="H255" s="3">
        <v>478.565</v>
      </c>
      <c r="I255" s="3">
        <v>513.64400000000001</v>
      </c>
      <c r="J255" s="3">
        <v>193.99299999999999</v>
      </c>
      <c r="K255" s="3">
        <v>1125.0989999999999</v>
      </c>
      <c r="L255" s="3">
        <v>959.19100000000003</v>
      </c>
      <c r="M255" s="3">
        <v>518.53300000000002</v>
      </c>
      <c r="N255" s="3">
        <v>515.55100000000004</v>
      </c>
      <c r="O255" s="3">
        <v>510.05200000000002</v>
      </c>
      <c r="P255" s="3">
        <v>670.83</v>
      </c>
      <c r="Q255" s="3">
        <v>470.041</v>
      </c>
      <c r="R255" s="3">
        <v>283.702</v>
      </c>
      <c r="S255" s="3">
        <v>589.22500000000002</v>
      </c>
      <c r="T255" s="3">
        <v>869.56</v>
      </c>
      <c r="U255" s="3">
        <v>859.55100000000004</v>
      </c>
      <c r="V255" s="3">
        <v>280.428</v>
      </c>
      <c r="W255" s="3">
        <v>381.863</v>
      </c>
      <c r="X255" s="3">
        <v>526.31200000000001</v>
      </c>
      <c r="Y255" s="3">
        <v>574.351</v>
      </c>
      <c r="Z255" s="3">
        <v>705.64300000000003</v>
      </c>
      <c r="AA255" s="3">
        <v>744.82799999999997</v>
      </c>
      <c r="AB255" s="3">
        <v>246.08</v>
      </c>
      <c r="AT255" s="3">
        <v>106.05</v>
      </c>
      <c r="AU255" s="3">
        <f>D255/D$246</f>
        <v>1.2718123664685852</v>
      </c>
      <c r="AV255" s="3">
        <f>E255/E$246</f>
        <v>0.896234766167185</v>
      </c>
      <c r="AW255" s="3">
        <f>F255/F$246</f>
        <v>0.84721518145781227</v>
      </c>
      <c r="AX255" s="3">
        <f>G255/G$246</f>
        <v>0.8632395864589868</v>
      </c>
      <c r="AY255" s="3">
        <f>H255/H$246</f>
        <v>0.93389105498768643</v>
      </c>
      <c r="AZ255" s="3">
        <f>I255/I$246</f>
        <v>0.94351170838874654</v>
      </c>
      <c r="BA255" s="3">
        <f>J255/J$246</f>
        <v>0.99917076135438876</v>
      </c>
      <c r="BB255" s="3">
        <f>K255/K$246</f>
        <v>0.82242876566132073</v>
      </c>
      <c r="BC255" s="3">
        <f>L255/L$246</f>
        <v>0.94670864649595099</v>
      </c>
      <c r="BD255" s="3">
        <f>M255/M$246</f>
        <v>1.2578791348477056</v>
      </c>
      <c r="BE255" s="3">
        <f>N255/N$246</f>
        <v>1.0372883879457084</v>
      </c>
      <c r="BF255" s="3">
        <f>O255/O$246</f>
        <v>0.98946425003346394</v>
      </c>
      <c r="BG255" s="3">
        <f>P255/P$246</f>
        <v>1.2564171238174793</v>
      </c>
      <c r="BH255" s="3">
        <f>Q255/Q$246</f>
        <v>1.0023820491167013</v>
      </c>
      <c r="BI255" s="3">
        <f>R255/R$246</f>
        <v>0.87002201873125495</v>
      </c>
      <c r="BJ255" s="3">
        <f>S255/S$246</f>
        <v>0.96725872909040178</v>
      </c>
      <c r="BK255" s="3">
        <f>T255/T$246</f>
        <v>1.558666898493781</v>
      </c>
      <c r="BL255" s="3">
        <f>U255/U$246</f>
        <v>0.90428222451800788</v>
      </c>
      <c r="BM255" s="3">
        <f>V255/V$246</f>
        <v>0.95393082991179401</v>
      </c>
      <c r="BN255" s="3">
        <f>W255/W$246</f>
        <v>1.0264472184590241</v>
      </c>
      <c r="BO255" s="3">
        <f>X255/X$246</f>
        <v>1.0408396138915201</v>
      </c>
      <c r="BP255" s="3">
        <f>Y255/Y$246</f>
        <v>0.93800382811377203</v>
      </c>
      <c r="BQ255" s="3">
        <f>Z255/Z$246</f>
        <v>1.0067684502332006</v>
      </c>
      <c r="BR255" s="3">
        <f>AA255/AA$246</f>
        <v>1.0436895448602885</v>
      </c>
      <c r="BS255" s="3">
        <f>AB255/AB$246</f>
        <v>1.0204140870884941</v>
      </c>
      <c r="BT255" s="3">
        <f>AVERAGE(AU255:BS255)</f>
        <v>1.0159186890637302</v>
      </c>
      <c r="BU255" s="3">
        <f>STDEV(AU255:BS255)/SQRT(25)</f>
        <v>3.2812449332167773E-2</v>
      </c>
    </row>
    <row r="256" spans="3:73" x14ac:dyDescent="0.3">
      <c r="C256" s="3">
        <v>111.1</v>
      </c>
      <c r="D256" s="3">
        <v>397.21899999999999</v>
      </c>
      <c r="E256" s="3">
        <v>332.67099999999999</v>
      </c>
      <c r="F256" s="3">
        <v>406.59699999999998</v>
      </c>
      <c r="G256" s="3">
        <v>442.29</v>
      </c>
      <c r="H256" s="3">
        <v>475.81700000000001</v>
      </c>
      <c r="I256" s="3">
        <v>551.245</v>
      </c>
      <c r="J256" s="3">
        <v>197.00700000000001</v>
      </c>
      <c r="K256" s="3">
        <v>1070.5319999999999</v>
      </c>
      <c r="L256" s="3">
        <v>944.72900000000004</v>
      </c>
      <c r="M256" s="3">
        <v>458.726</v>
      </c>
      <c r="N256" s="3">
        <v>523.09900000000005</v>
      </c>
      <c r="O256" s="3">
        <v>511.01400000000001</v>
      </c>
      <c r="P256" s="3">
        <v>659.59699999999998</v>
      </c>
      <c r="Q256" s="3">
        <v>482.89</v>
      </c>
      <c r="R256" s="3">
        <v>284.42200000000003</v>
      </c>
      <c r="S256" s="3">
        <v>578.34</v>
      </c>
      <c r="T256" s="3">
        <v>850.46400000000006</v>
      </c>
      <c r="U256" s="3">
        <v>872.64300000000003</v>
      </c>
      <c r="V256" s="3">
        <v>287.76400000000001</v>
      </c>
      <c r="W256" s="3">
        <v>383.97500000000002</v>
      </c>
      <c r="X256" s="3">
        <v>516.49599999999998</v>
      </c>
      <c r="Y256" s="3">
        <v>560.58600000000001</v>
      </c>
      <c r="Z256" s="3">
        <v>749.82899999999995</v>
      </c>
      <c r="AA256" s="3">
        <v>733.18499999999995</v>
      </c>
      <c r="AB256" s="3">
        <v>245.666</v>
      </c>
      <c r="AT256" s="3">
        <v>111.1</v>
      </c>
      <c r="AU256" s="3">
        <f>D256/D$246</f>
        <v>1.2535589968220706</v>
      </c>
      <c r="AV256" s="3">
        <f>E256/E$246</f>
        <v>0.88968258001021605</v>
      </c>
      <c r="AW256" s="3">
        <f>F256/F$246</f>
        <v>0.844746989553814</v>
      </c>
      <c r="AX256" s="3">
        <f>G256/G$246</f>
        <v>0.86178408732215439</v>
      </c>
      <c r="AY256" s="3">
        <f>H256/H$246</f>
        <v>0.92852849688354977</v>
      </c>
      <c r="AZ256" s="3">
        <f>I256/I$246</f>
        <v>1.0125809153630814</v>
      </c>
      <c r="BA256" s="3">
        <f>J256/J$246</f>
        <v>1.0146945208442784</v>
      </c>
      <c r="BB256" s="3">
        <f>K256/K$246</f>
        <v>0.78254119091826135</v>
      </c>
      <c r="BC256" s="3">
        <f>L256/L$246</f>
        <v>0.93243484654826125</v>
      </c>
      <c r="BD256" s="3">
        <f>M256/M$246</f>
        <v>1.1127968017698944</v>
      </c>
      <c r="BE256" s="3">
        <f>N256/N$246</f>
        <v>1.0524749606654087</v>
      </c>
      <c r="BF256" s="3">
        <f>O256/O$246</f>
        <v>0.99133046094633592</v>
      </c>
      <c r="BG256" s="3">
        <f>P256/P$246</f>
        <v>1.2353785096352845</v>
      </c>
      <c r="BH256" s="3">
        <f>Q256/Q$246</f>
        <v>1.0297830778548336</v>
      </c>
      <c r="BI256" s="3">
        <f>R256/R$246</f>
        <v>0.87223002520807402</v>
      </c>
      <c r="BJ256" s="3">
        <f>S256/S$246</f>
        <v>0.9493901538158479</v>
      </c>
      <c r="BK256" s="3">
        <f>T256/T$246</f>
        <v>1.5244377445611748</v>
      </c>
      <c r="BL256" s="3">
        <f>U256/U$246</f>
        <v>0.918055535099218</v>
      </c>
      <c r="BM256" s="3">
        <f>V256/V$246</f>
        <v>0.97888567239625679</v>
      </c>
      <c r="BN256" s="3">
        <f>W256/W$246</f>
        <v>1.0321242715523731</v>
      </c>
      <c r="BO256" s="3">
        <f>X256/X$246</f>
        <v>1.0214273989886504</v>
      </c>
      <c r="BP256" s="3">
        <f>Y256/Y$246</f>
        <v>0.91552345862893425</v>
      </c>
      <c r="BQ256" s="3">
        <f>Z256/Z$246</f>
        <v>1.0698103435730397</v>
      </c>
      <c r="BR256" s="3">
        <f>AA256/AA$246</f>
        <v>1.0273748018984121</v>
      </c>
      <c r="BS256" s="3">
        <f>AB256/AB$246</f>
        <v>1.0186973631285843</v>
      </c>
      <c r="BT256" s="3">
        <f>AVERAGE(AU256:BS256)</f>
        <v>1.0108109281595203</v>
      </c>
      <c r="BU256" s="3">
        <f>STDEV(AU256:BS256)/SQRT(25)</f>
        <v>3.0594310401223863E-2</v>
      </c>
    </row>
    <row r="257" spans="3:73" x14ac:dyDescent="0.3">
      <c r="C257" s="3">
        <v>116.15</v>
      </c>
      <c r="D257" s="3">
        <v>390.113</v>
      </c>
      <c r="E257" s="3">
        <v>329.48899999999998</v>
      </c>
      <c r="F257" s="3">
        <v>403.649</v>
      </c>
      <c r="G257" s="3">
        <v>441.65600000000001</v>
      </c>
      <c r="H257" s="3">
        <v>481.99299999999999</v>
      </c>
      <c r="I257" s="3">
        <v>553.36599999999999</v>
      </c>
      <c r="J257" s="3">
        <v>191.755</v>
      </c>
      <c r="K257" s="3">
        <v>1284.6559999999999</v>
      </c>
      <c r="L257" s="3">
        <v>927.44500000000005</v>
      </c>
      <c r="M257" s="3">
        <v>428.762</v>
      </c>
      <c r="N257" s="3">
        <v>526.92200000000003</v>
      </c>
      <c r="O257" s="3">
        <v>505.017</v>
      </c>
      <c r="P257" s="3">
        <v>671.32500000000005</v>
      </c>
      <c r="Q257" s="3">
        <v>485.012</v>
      </c>
      <c r="R257" s="3">
        <v>285.54000000000002</v>
      </c>
      <c r="S257" s="3">
        <v>583.51499999999999</v>
      </c>
      <c r="T257" s="3">
        <v>830.61</v>
      </c>
      <c r="U257" s="3">
        <v>908.202</v>
      </c>
      <c r="V257" s="3">
        <v>283.483</v>
      </c>
      <c r="W257" s="3">
        <v>398.92899999999997</v>
      </c>
      <c r="X257" s="3">
        <v>520.11900000000003</v>
      </c>
      <c r="Y257" s="3">
        <v>557.51099999999997</v>
      </c>
      <c r="Z257" s="3">
        <v>744.48699999999997</v>
      </c>
      <c r="AA257" s="3">
        <v>719.86300000000006</v>
      </c>
      <c r="AB257" s="3">
        <v>242.41900000000001</v>
      </c>
      <c r="AT257" s="3">
        <v>116.15</v>
      </c>
      <c r="AU257" s="3">
        <f>D257/D$246</f>
        <v>1.2311336087328362</v>
      </c>
      <c r="AV257" s="3">
        <f>E257/E$246</f>
        <v>0.88117276109124654</v>
      </c>
      <c r="AW257" s="3">
        <f>F257/F$246</f>
        <v>0.83862221705130013</v>
      </c>
      <c r="AX257" s="3">
        <f>G257/G$246</f>
        <v>0.86054876409223224</v>
      </c>
      <c r="AY257" s="3">
        <f>H257/H$246</f>
        <v>0.94058059253535031</v>
      </c>
      <c r="AZ257" s="3">
        <f>I257/I$246</f>
        <v>1.0164769763187091</v>
      </c>
      <c r="BA257" s="3">
        <f>J257/J$246</f>
        <v>0.98764382912533344</v>
      </c>
      <c r="BB257" s="3">
        <f>K257/K$246</f>
        <v>0.93906229441090039</v>
      </c>
      <c r="BC257" s="3">
        <f>L257/L$246</f>
        <v>0.91537577046640062</v>
      </c>
      <c r="BD257" s="3">
        <f>M257/M$246</f>
        <v>1.040108871789398</v>
      </c>
      <c r="BE257" s="3">
        <f>N257/N$246</f>
        <v>1.0601668350039637</v>
      </c>
      <c r="BF257" s="3">
        <f>O257/O$246</f>
        <v>0.97969671162773564</v>
      </c>
      <c r="BG257" s="3">
        <f>P257/P$246</f>
        <v>1.2573442237925694</v>
      </c>
      <c r="BH257" s="3">
        <f>Q257/Q$246</f>
        <v>1.0343083314140458</v>
      </c>
      <c r="BI257" s="3">
        <f>R257/R$246</f>
        <v>0.87565856859846791</v>
      </c>
      <c r="BJ257" s="3">
        <f>S257/S$246</f>
        <v>0.95788531936897747</v>
      </c>
      <c r="BK257" s="3">
        <f>T257/T$246</f>
        <v>1.4888498925409628</v>
      </c>
      <c r="BL257" s="3">
        <f>U257/U$246</f>
        <v>0.95546503333915467</v>
      </c>
      <c r="BM257" s="3">
        <f>V257/V$246</f>
        <v>0.96432301145351074</v>
      </c>
      <c r="BN257" s="3">
        <f>W257/W$246</f>
        <v>1.0723206029718513</v>
      </c>
      <c r="BO257" s="3">
        <f>X257/X$246</f>
        <v>1.028592278225926</v>
      </c>
      <c r="BP257" s="3">
        <f>Y257/Y$246</f>
        <v>0.91050150903460969</v>
      </c>
      <c r="BQ257" s="3">
        <f>Z257/Z$246</f>
        <v>1.0621887033652495</v>
      </c>
      <c r="BR257" s="3">
        <f>AA257/AA$246</f>
        <v>1.0087073617422571</v>
      </c>
      <c r="BS257" s="3">
        <f>AB257/AB$246</f>
        <v>1.0052331054043631</v>
      </c>
      <c r="BT257" s="3">
        <f>AVERAGE(AU257:BS257)</f>
        <v>1.0124786869398941</v>
      </c>
      <c r="BU257" s="3">
        <f>STDEV(AU257:BS257)/SQRT(25)</f>
        <v>2.8121937629060244E-2</v>
      </c>
    </row>
    <row r="258" spans="3:73" x14ac:dyDescent="0.3">
      <c r="C258" s="3">
        <v>121.2</v>
      </c>
      <c r="D258" s="3">
        <v>403.37</v>
      </c>
      <c r="E258" s="3">
        <v>337.71600000000001</v>
      </c>
      <c r="F258" s="3">
        <v>399.173</v>
      </c>
      <c r="G258" s="3">
        <v>458.02800000000002</v>
      </c>
      <c r="H258" s="3">
        <v>486.30099999999999</v>
      </c>
      <c r="I258" s="3">
        <v>572.72699999999998</v>
      </c>
      <c r="J258" s="3">
        <v>189.65299999999999</v>
      </c>
      <c r="K258" s="3">
        <v>1203.866</v>
      </c>
      <c r="L258" s="3">
        <v>923.76199999999994</v>
      </c>
      <c r="M258" s="3">
        <v>429.423</v>
      </c>
      <c r="N258" s="3">
        <v>523.99599999999998</v>
      </c>
      <c r="O258" s="3">
        <v>506.839</v>
      </c>
      <c r="P258" s="3">
        <v>681.48500000000001</v>
      </c>
      <c r="Q258" s="3">
        <v>501.267</v>
      </c>
      <c r="R258" s="3">
        <v>285.60899999999998</v>
      </c>
      <c r="S258" s="3">
        <v>599.69000000000005</v>
      </c>
      <c r="T258" s="3">
        <v>834.904</v>
      </c>
      <c r="U258" s="3">
        <v>909.16700000000003</v>
      </c>
      <c r="V258" s="3">
        <v>289.07900000000001</v>
      </c>
      <c r="W258" s="3">
        <v>397.69600000000003</v>
      </c>
      <c r="X258" s="3">
        <v>527.77499999999998</v>
      </c>
      <c r="Y258" s="3">
        <v>535.83699999999999</v>
      </c>
      <c r="Z258" s="3">
        <v>747.01499999999999</v>
      </c>
      <c r="AA258" s="3">
        <v>722.4</v>
      </c>
      <c r="AB258" s="3">
        <v>247.26</v>
      </c>
      <c r="AT258" s="3">
        <v>121.2</v>
      </c>
      <c r="AU258" s="3">
        <f>D258/D$246</f>
        <v>1.2729705591830165</v>
      </c>
      <c r="AV258" s="3">
        <f>E258/E$246</f>
        <v>0.90317473477017873</v>
      </c>
      <c r="AW258" s="3">
        <f>F258/F$246</f>
        <v>0.82932286775643849</v>
      </c>
      <c r="AX258" s="3">
        <f>G258/G$246</f>
        <v>0.89244894062264968</v>
      </c>
      <c r="AY258" s="3">
        <f>H258/H$246</f>
        <v>0.94898739759816719</v>
      </c>
      <c r="AZ258" s="3">
        <f>I258/I$246</f>
        <v>1.0520411612135285</v>
      </c>
      <c r="BA258" s="3">
        <f>J258/J$246</f>
        <v>0.97681737177704298</v>
      </c>
      <c r="BB258" s="3">
        <f>K258/K$246</f>
        <v>0.88000614026110735</v>
      </c>
      <c r="BC258" s="3">
        <f>L258/L$246</f>
        <v>0.9117406988851986</v>
      </c>
      <c r="BD258" s="3">
        <f>M258/M$246</f>
        <v>1.0417123533578505</v>
      </c>
      <c r="BE258" s="3">
        <f>N258/N$246</f>
        <v>1.0542797242755795</v>
      </c>
      <c r="BF258" s="3">
        <f>O258/O$246</f>
        <v>0.98323126077872602</v>
      </c>
      <c r="BG258" s="3">
        <f>P258/P$246</f>
        <v>1.2763731848974478</v>
      </c>
      <c r="BH258" s="3">
        <f>Q258/Q$246</f>
        <v>1.0689727972976431</v>
      </c>
      <c r="BI258" s="3">
        <f>R258/R$246</f>
        <v>0.87587016921916294</v>
      </c>
      <c r="BJ258" s="3">
        <f>S258/S$246</f>
        <v>0.98443784165339743</v>
      </c>
      <c r="BK258" s="3">
        <f>T258/T$246</f>
        <v>1.49654679173381</v>
      </c>
      <c r="BL258" s="3">
        <f>U258/U$246</f>
        <v>0.95648025215300037</v>
      </c>
      <c r="BM258" s="3">
        <f>V258/V$246</f>
        <v>0.98335890274891058</v>
      </c>
      <c r="BN258" s="3">
        <f>W258/W$246</f>
        <v>1.0690063006687742</v>
      </c>
      <c r="BO258" s="3">
        <f>X258/X$246</f>
        <v>1.0437328565976018</v>
      </c>
      <c r="BP258" s="3">
        <f>Y258/Y$246</f>
        <v>0.87510452187773546</v>
      </c>
      <c r="BQ258" s="3">
        <f>Z258/Z$246</f>
        <v>1.0657954997795689</v>
      </c>
      <c r="BR258" s="3">
        <f>AA258/AA$246</f>
        <v>1.0122623306415339</v>
      </c>
      <c r="BS258" s="3">
        <f>AB258/AB$246</f>
        <v>1.0253071650418606</v>
      </c>
      <c r="BT258" s="3">
        <f>AVERAGE(AU258:BS258)</f>
        <v>1.0191992729915971</v>
      </c>
      <c r="BU258" s="3">
        <f>STDEV(AU258:BS258)/SQRT(25)</f>
        <v>2.9475607738901399E-2</v>
      </c>
    </row>
    <row r="259" spans="3:73" x14ac:dyDescent="0.3">
      <c r="C259" s="3">
        <v>126.25</v>
      </c>
      <c r="D259" s="3">
        <v>474.68799999999999</v>
      </c>
      <c r="E259" s="3">
        <v>346.27800000000002</v>
      </c>
      <c r="F259" s="3">
        <v>395.83199999999999</v>
      </c>
      <c r="G259" s="3">
        <v>442.86700000000002</v>
      </c>
      <c r="H259" s="3">
        <v>491.62400000000002</v>
      </c>
      <c r="I259" s="3">
        <v>587.12</v>
      </c>
      <c r="J259" s="3">
        <v>193.98599999999999</v>
      </c>
      <c r="K259" s="3">
        <v>1099.5029999999999</v>
      </c>
      <c r="L259" s="3">
        <v>936.42499999999995</v>
      </c>
      <c r="M259" s="3">
        <v>400.88200000000001</v>
      </c>
      <c r="N259" s="3">
        <v>517.17999999999995</v>
      </c>
      <c r="O259" s="3">
        <v>507.084</v>
      </c>
      <c r="P259" s="3">
        <v>637.48199999999997</v>
      </c>
      <c r="Q259" s="3">
        <v>494.459</v>
      </c>
      <c r="R259" s="3">
        <v>288.34500000000003</v>
      </c>
      <c r="S259" s="3">
        <v>624.27800000000002</v>
      </c>
      <c r="T259" s="3">
        <v>836.26700000000005</v>
      </c>
      <c r="U259" s="3">
        <v>902.52800000000002</v>
      </c>
      <c r="V259" s="3">
        <v>286.37099999999998</v>
      </c>
      <c r="W259" s="3">
        <v>395.12799999999999</v>
      </c>
      <c r="X259" s="3">
        <v>529.37099999999998</v>
      </c>
      <c r="Y259" s="3">
        <v>526.17399999999998</v>
      </c>
      <c r="Z259" s="3">
        <v>786.15599999999995</v>
      </c>
      <c r="AA259" s="3">
        <v>766.596</v>
      </c>
      <c r="AB259" s="3">
        <v>238.387</v>
      </c>
      <c r="AT259" s="3">
        <v>126.25</v>
      </c>
      <c r="AU259" s="3">
        <f>D259/D$246</f>
        <v>1.4980386463977682</v>
      </c>
      <c r="AV259" s="3">
        <f>E259/E$246</f>
        <v>0.92607261961751286</v>
      </c>
      <c r="AW259" s="3">
        <f>F259/F$246</f>
        <v>0.82238159742709693</v>
      </c>
      <c r="AX259" s="3">
        <f>G259/G$246</f>
        <v>0.8629083483689447</v>
      </c>
      <c r="AY259" s="3">
        <f>H259/H$246</f>
        <v>0.95937491462448432</v>
      </c>
      <c r="AZ259" s="3">
        <f>I259/I$246</f>
        <v>1.0784796361472164</v>
      </c>
      <c r="BA259" s="3">
        <f>J259/J$246</f>
        <v>0.9991347075002317</v>
      </c>
      <c r="BB259" s="3">
        <f>K259/K$246</f>
        <v>0.8037185128872385</v>
      </c>
      <c r="BC259" s="3">
        <f>L259/L$246</f>
        <v>0.92423890997201896</v>
      </c>
      <c r="BD259" s="3">
        <f>M259/M$246</f>
        <v>0.97247639655724505</v>
      </c>
      <c r="BE259" s="3">
        <f>N259/N$246</f>
        <v>1.0405659352377579</v>
      </c>
      <c r="BF259" s="3">
        <f>O259/O$246</f>
        <v>0.98370654318377149</v>
      </c>
      <c r="BG259" s="3">
        <f>P259/P$246</f>
        <v>1.1939586794350496</v>
      </c>
      <c r="BH259" s="3">
        <f>Q259/Q$246</f>
        <v>1.0544544531736486</v>
      </c>
      <c r="BI259" s="3">
        <f>R259/R$246</f>
        <v>0.88426059383107525</v>
      </c>
      <c r="BJ259" s="3">
        <f>S259/S$246</f>
        <v>1.0248009586814848</v>
      </c>
      <c r="BK259" s="3">
        <f>T259/T$246</f>
        <v>1.4989899388227368</v>
      </c>
      <c r="BL259" s="3">
        <f>U259/U$246</f>
        <v>0.94949575712178635</v>
      </c>
      <c r="BM259" s="3">
        <f>V259/V$246</f>
        <v>0.97414710974892071</v>
      </c>
      <c r="BN259" s="3">
        <f>W259/W$246</f>
        <v>1.0621035202029976</v>
      </c>
      <c r="BO259" s="3">
        <f>X259/X$246</f>
        <v>1.0468891213678728</v>
      </c>
      <c r="BP259" s="3">
        <f>Y259/Y$246</f>
        <v>0.85932335149400951</v>
      </c>
      <c r="BQ259" s="3">
        <f>Z259/Z$246</f>
        <v>1.1216394944207366</v>
      </c>
      <c r="BR259" s="3">
        <f>AA259/AA$246</f>
        <v>1.0741919346905833</v>
      </c>
      <c r="BS259" s="3">
        <f>AB259/AB$246</f>
        <v>0.98851370683828377</v>
      </c>
      <c r="BT259" s="3">
        <f>AVERAGE(AU259:BS259)</f>
        <v>1.0241546155100187</v>
      </c>
      <c r="BU259" s="3">
        <f>STDEV(AU259:BS259)/SQRT(25)</f>
        <v>3.4085502360276361E-2</v>
      </c>
    </row>
    <row r="260" spans="3:73" x14ac:dyDescent="0.3">
      <c r="C260" s="3">
        <v>131.30000000000001</v>
      </c>
      <c r="D260" s="3">
        <v>436.67500000000001</v>
      </c>
      <c r="E260" s="3">
        <v>352.26900000000001</v>
      </c>
      <c r="F260" s="3">
        <v>393.93400000000003</v>
      </c>
      <c r="G260" s="3">
        <v>435.85399999999998</v>
      </c>
      <c r="H260" s="3">
        <v>491.23200000000003</v>
      </c>
      <c r="I260" s="3">
        <v>605.14599999999996</v>
      </c>
      <c r="J260" s="3">
        <v>189.32900000000001</v>
      </c>
      <c r="K260" s="3">
        <v>1060.575</v>
      </c>
      <c r="L260" s="3">
        <v>905.01900000000001</v>
      </c>
      <c r="M260" s="3">
        <v>386.84899999999999</v>
      </c>
      <c r="N260" s="3">
        <v>511.54399999999998</v>
      </c>
      <c r="O260" s="3">
        <v>505.90199999999999</v>
      </c>
      <c r="P260" s="3">
        <v>630.91999999999996</v>
      </c>
      <c r="Q260" s="3">
        <v>493.20299999999997</v>
      </c>
      <c r="R260" s="3">
        <v>285.72800000000001</v>
      </c>
      <c r="S260" s="3">
        <v>608.38</v>
      </c>
      <c r="T260" s="3">
        <v>829.66600000000005</v>
      </c>
      <c r="U260" s="3">
        <v>909.90599999999995</v>
      </c>
      <c r="V260" s="3">
        <v>287.185</v>
      </c>
      <c r="W260" s="3">
        <v>402.61799999999999</v>
      </c>
      <c r="X260" s="3">
        <v>533.03800000000001</v>
      </c>
      <c r="Y260" s="3">
        <v>528.34299999999996</v>
      </c>
      <c r="Z260" s="3">
        <v>758.50300000000004</v>
      </c>
      <c r="AA260" s="3">
        <v>740.82899999999995</v>
      </c>
      <c r="AB260" s="3">
        <v>239.875</v>
      </c>
      <c r="AT260" s="3">
        <v>131.30000000000001</v>
      </c>
      <c r="AU260" s="3">
        <f>D260/D$246</f>
        <v>1.3780757590580455</v>
      </c>
      <c r="AV260" s="3">
        <f>E260/E$246</f>
        <v>0.94209472054257448</v>
      </c>
      <c r="AW260" s="3">
        <f>F260/F$246</f>
        <v>0.81843830766801573</v>
      </c>
      <c r="AX260" s="3">
        <f>G260/G$246</f>
        <v>0.8492438029250271</v>
      </c>
      <c r="AY260" s="3">
        <f>H260/H$246</f>
        <v>0.9586099500040981</v>
      </c>
      <c r="AZ260" s="3">
        <f>I260/I$246</f>
        <v>1.1115915620247026</v>
      </c>
      <c r="BA260" s="3">
        <f>J260/J$246</f>
        <v>0.97514859338463289</v>
      </c>
      <c r="BB260" s="3">
        <f>K260/K$246</f>
        <v>0.77526278855572295</v>
      </c>
      <c r="BC260" s="3">
        <f>L260/L$246</f>
        <v>0.89324160938032049</v>
      </c>
      <c r="BD260" s="3">
        <f>M260/M$246</f>
        <v>0.93843455563426059</v>
      </c>
      <c r="BE260" s="3">
        <f>N260/N$246</f>
        <v>1.029226305687118</v>
      </c>
      <c r="BF260" s="3">
        <f>O260/O$246</f>
        <v>0.98141354807045056</v>
      </c>
      <c r="BG260" s="3">
        <f>P260/P$246</f>
        <v>1.1816685177450681</v>
      </c>
      <c r="BH260" s="3">
        <f>Q260/Q$246</f>
        <v>1.0517759807559435</v>
      </c>
      <c r="BI260" s="3">
        <f>R260/R$246</f>
        <v>0.87623510362297063</v>
      </c>
      <c r="BJ260" s="3">
        <f>S260/S$246</f>
        <v>0.99870315347111649</v>
      </c>
      <c r="BK260" s="3">
        <f>T260/T$246</f>
        <v>1.4871577936033644</v>
      </c>
      <c r="BL260" s="3">
        <f>U260/U$246</f>
        <v>0.95725770987676395</v>
      </c>
      <c r="BM260" s="3">
        <f>V260/V$246</f>
        <v>0.97691609036265481</v>
      </c>
      <c r="BN260" s="3">
        <f>W260/W$246</f>
        <v>1.0822366298948454</v>
      </c>
      <c r="BO260" s="3">
        <f>X260/X$246</f>
        <v>1.0541410154233766</v>
      </c>
      <c r="BP260" s="3">
        <f>Y260/Y$246</f>
        <v>0.86286566325664027</v>
      </c>
      <c r="BQ260" s="3">
        <f>Z260/Z$246</f>
        <v>1.0821858784218554</v>
      </c>
      <c r="BR260" s="3">
        <f>AA260/AA$246</f>
        <v>1.0380859498156656</v>
      </c>
      <c r="BS260" s="3">
        <f>AB260/AB$246</f>
        <v>0.99468396107100354</v>
      </c>
      <c r="BT260" s="3">
        <f>AVERAGE(AU260:BS260)</f>
        <v>1.0117877980102497</v>
      </c>
      <c r="BU260" s="3">
        <f>STDEV(AU260:BS260)/SQRT(25)</f>
        <v>3.182267178626845E-2</v>
      </c>
    </row>
    <row r="261" spans="3:73" x14ac:dyDescent="0.3">
      <c r="C261" s="3">
        <v>136.35</v>
      </c>
      <c r="D261" s="3">
        <v>430.09899999999999</v>
      </c>
      <c r="E261" s="3">
        <v>350.83100000000002</v>
      </c>
      <c r="F261" s="3">
        <v>388.12099999999998</v>
      </c>
      <c r="G261" s="3">
        <v>451.23200000000003</v>
      </c>
      <c r="H261" s="3">
        <v>492.48700000000002</v>
      </c>
      <c r="I261" s="3">
        <v>625.48400000000004</v>
      </c>
      <c r="J261" s="3">
        <v>192.56399999999999</v>
      </c>
      <c r="K261" s="3">
        <v>1087.3630000000001</v>
      </c>
      <c r="L261" s="3">
        <v>905.82299999999998</v>
      </c>
      <c r="M261" s="3">
        <v>386.03500000000003</v>
      </c>
      <c r="N261" s="3">
        <v>504.53</v>
      </c>
      <c r="O261" s="3">
        <v>515.44799999999998</v>
      </c>
      <c r="P261" s="3">
        <v>642.79100000000005</v>
      </c>
      <c r="Q261" s="3">
        <v>485.59300000000002</v>
      </c>
      <c r="R261" s="3">
        <v>286.04500000000002</v>
      </c>
      <c r="S261" s="3">
        <v>600.88499999999999</v>
      </c>
      <c r="T261" s="3">
        <v>816.06600000000003</v>
      </c>
      <c r="U261" s="3">
        <v>907.36800000000005</v>
      </c>
      <c r="V261" s="3">
        <v>287.964</v>
      </c>
      <c r="W261" s="3">
        <v>399.87099999999998</v>
      </c>
      <c r="X261" s="3">
        <v>537.88400000000001</v>
      </c>
      <c r="Y261" s="3">
        <v>513.05499999999995</v>
      </c>
      <c r="Z261" s="3">
        <v>779.53800000000001</v>
      </c>
      <c r="AA261" s="3">
        <v>724.72799999999995</v>
      </c>
      <c r="AB261" s="3">
        <v>236.01400000000001</v>
      </c>
      <c r="AT261" s="3">
        <v>136.35</v>
      </c>
      <c r="AU261" s="3">
        <f>D261/D$246</f>
        <v>1.3573229653520495</v>
      </c>
      <c r="AV261" s="3">
        <f>E261/E$246</f>
        <v>0.93824898842268833</v>
      </c>
      <c r="AW261" s="3">
        <f>F261/F$246</f>
        <v>0.80636120367984965</v>
      </c>
      <c r="AX261" s="3">
        <f>G261/G$246</f>
        <v>0.87920721085837439</v>
      </c>
      <c r="AY261" s="3">
        <f>H261/H$246</f>
        <v>0.96105900765354912</v>
      </c>
      <c r="AZ261" s="3">
        <f>I261/I$246</f>
        <v>1.1489503964026189</v>
      </c>
      <c r="BA261" s="3">
        <f>J261/J$246</f>
        <v>0.99181062455576496</v>
      </c>
      <c r="BB261" s="3">
        <f>K261/K$246</f>
        <v>0.79484437362026872</v>
      </c>
      <c r="BC261" s="3">
        <f>L261/L$246</f>
        <v>0.89403514659218208</v>
      </c>
      <c r="BD261" s="3">
        <f>M261/M$246</f>
        <v>0.93645992023831481</v>
      </c>
      <c r="BE261" s="3">
        <f>N261/N$246</f>
        <v>1.0151141407353457</v>
      </c>
      <c r="BF261" s="3">
        <f>O261/O$246</f>
        <v>0.99993210251356501</v>
      </c>
      <c r="BG261" s="3">
        <f>P261/P$246</f>
        <v>1.2039020607840458</v>
      </c>
      <c r="BH261" s="3">
        <f>Q261/Q$246</f>
        <v>1.035547338161408</v>
      </c>
      <c r="BI261" s="3">
        <f>R261/R$246</f>
        <v>0.87720723980790349</v>
      </c>
      <c r="BJ261" s="3">
        <f>S261/S$246</f>
        <v>0.98639952722556923</v>
      </c>
      <c r="BK261" s="3">
        <f>T261/T$246</f>
        <v>1.4627800970447422</v>
      </c>
      <c r="BL261" s="3">
        <f>U261/U$246</f>
        <v>0.95458763179433881</v>
      </c>
      <c r="BM261" s="3">
        <f>V261/V$246</f>
        <v>0.97956601161339041</v>
      </c>
      <c r="BN261" s="3">
        <f>W261/W$246</f>
        <v>1.0748526976754187</v>
      </c>
      <c r="BO261" s="3">
        <f>X261/X$246</f>
        <v>1.06372451108549</v>
      </c>
      <c r="BP261" s="3">
        <f>Y261/Y$246</f>
        <v>0.83789799971256473</v>
      </c>
      <c r="BQ261" s="3">
        <f>Z261/Z$246</f>
        <v>1.1121973351367316</v>
      </c>
      <c r="BR261" s="3">
        <f>AA261/AA$246</f>
        <v>1.0155244384844651</v>
      </c>
      <c r="BS261" s="3">
        <f>AB261/AB$246</f>
        <v>0.97867364414053915</v>
      </c>
      <c r="BT261" s="3">
        <f>AVERAGE(AU261:BS261)</f>
        <v>1.0122482645316468</v>
      </c>
      <c r="BU261" s="3">
        <f>STDEV(AU261:BS261)/SQRT(25)</f>
        <v>3.1229124559226266E-2</v>
      </c>
    </row>
    <row r="262" spans="3:73" x14ac:dyDescent="0.3">
      <c r="C262" s="3">
        <v>141.4</v>
      </c>
      <c r="D262" s="3">
        <v>427.69200000000001</v>
      </c>
      <c r="E262" s="3">
        <v>353.21499999999997</v>
      </c>
      <c r="F262" s="3">
        <v>381.18400000000003</v>
      </c>
      <c r="G262" s="3">
        <v>433.52499999999998</v>
      </c>
      <c r="H262" s="3">
        <v>488.49599999999998</v>
      </c>
      <c r="I262" s="3">
        <v>661.572</v>
      </c>
      <c r="J262" s="3">
        <v>197.36799999999999</v>
      </c>
      <c r="K262" s="3">
        <v>1152.0329999999999</v>
      </c>
      <c r="L262" s="3">
        <v>888.33100000000002</v>
      </c>
      <c r="M262" s="3">
        <v>402.21800000000002</v>
      </c>
      <c r="N262" s="3">
        <v>509.43099999999998</v>
      </c>
      <c r="O262" s="3">
        <v>514.64</v>
      </c>
      <c r="P262" s="3">
        <v>634.93299999999999</v>
      </c>
      <c r="Q262" s="3">
        <v>479.57</v>
      </c>
      <c r="R262" s="3">
        <v>296.08100000000002</v>
      </c>
      <c r="S262" s="3">
        <v>595.04999999999995</v>
      </c>
      <c r="T262" s="3">
        <v>793.41300000000001</v>
      </c>
      <c r="U262" s="3">
        <v>903.80600000000004</v>
      </c>
      <c r="V262" s="3">
        <v>285.55099999999999</v>
      </c>
      <c r="W262" s="3">
        <v>400.52699999999999</v>
      </c>
      <c r="X262" s="3">
        <v>538.42399999999998</v>
      </c>
      <c r="Y262" s="3">
        <v>506.05</v>
      </c>
      <c r="Z262" s="3">
        <v>764.31200000000001</v>
      </c>
      <c r="AA262" s="3">
        <v>775.09799999999996</v>
      </c>
      <c r="AB262" s="3">
        <v>234.357</v>
      </c>
      <c r="AT262" s="3">
        <v>141.4</v>
      </c>
      <c r="AU262" s="3">
        <f>D262/D$246</f>
        <v>1.3497268621813787</v>
      </c>
      <c r="AV262" s="3">
        <f>E262/E$246</f>
        <v>0.94462466670767353</v>
      </c>
      <c r="AW262" s="3">
        <f>F262/F$246</f>
        <v>0.79194887435490446</v>
      </c>
      <c r="AX262" s="3">
        <f>G262/G$246</f>
        <v>0.84470584109144897</v>
      </c>
      <c r="AY262" s="3">
        <f>H262/H$246</f>
        <v>0.95327080918425888</v>
      </c>
      <c r="AZ262" s="3">
        <f>I262/I$246</f>
        <v>1.215240376490643</v>
      </c>
      <c r="BA262" s="3">
        <f>J262/J$246</f>
        <v>1.0165538696086611</v>
      </c>
      <c r="BB262" s="3">
        <f>K262/K$246</f>
        <v>0.84211707431177896</v>
      </c>
      <c r="BC262" s="3">
        <f>L262/L$246</f>
        <v>0.87677077730128261</v>
      </c>
      <c r="BD262" s="3">
        <f>M262/M$246</f>
        <v>0.97571732148228651</v>
      </c>
      <c r="BE262" s="3">
        <f>N262/N$246</f>
        <v>1.0249749506054107</v>
      </c>
      <c r="BF262" s="3">
        <f>O262/O$246</f>
        <v>0.99836464054100726</v>
      </c>
      <c r="BG262" s="3">
        <f>P262/P$246</f>
        <v>1.1891845827956466</v>
      </c>
      <c r="BH262" s="3">
        <f>Q262/Q$246</f>
        <v>1.0227030392984791</v>
      </c>
      <c r="BI262" s="3">
        <f>R262/R$246</f>
        <v>0.90798439675423048</v>
      </c>
      <c r="BJ262" s="3">
        <f>S262/S$246</f>
        <v>0.97682092026856215</v>
      </c>
      <c r="BK262" s="3">
        <f>T262/T$246</f>
        <v>1.4221750999754432</v>
      </c>
      <c r="BL262" s="3">
        <f>U262/U$246</f>
        <v>0.95084026452499337</v>
      </c>
      <c r="BM262" s="3">
        <f>V262/V$246</f>
        <v>0.97135771895867273</v>
      </c>
      <c r="BN262" s="3">
        <f>W262/W$246</f>
        <v>1.0766160247725953</v>
      </c>
      <c r="BO262" s="3">
        <f>X262/X$246</f>
        <v>1.0647924202182886</v>
      </c>
      <c r="BP262" s="3">
        <f>Y262/Y$246</f>
        <v>0.82645775356354279</v>
      </c>
      <c r="BQ262" s="3">
        <f>Z262/Z$246</f>
        <v>1.0904738057837149</v>
      </c>
      <c r="BR262" s="3">
        <f>AA262/AA$246</f>
        <v>1.0861053543128345</v>
      </c>
      <c r="BS262" s="3">
        <f>AB262/AB$246</f>
        <v>0.97180260162466769</v>
      </c>
      <c r="BT262" s="3">
        <f>AVERAGE(AU262:BS262)</f>
        <v>1.0156532018684963</v>
      </c>
      <c r="BU262" s="3">
        <f>STDEV(AU262:BS262)/SQRT(25)</f>
        <v>3.0553910049952025E-2</v>
      </c>
    </row>
    <row r="263" spans="3:73" x14ac:dyDescent="0.3">
      <c r="C263" s="3">
        <v>146.44999999999999</v>
      </c>
      <c r="D263" s="3">
        <v>466.339</v>
      </c>
      <c r="E263" s="3">
        <v>351.30799999999999</v>
      </c>
      <c r="F263" s="3">
        <v>380.79599999999999</v>
      </c>
      <c r="G263" s="3">
        <v>448.875</v>
      </c>
      <c r="H263" s="3">
        <v>484.69600000000003</v>
      </c>
      <c r="I263" s="3">
        <v>665.13199999999995</v>
      </c>
      <c r="J263" s="3">
        <v>194.727</v>
      </c>
      <c r="K263" s="3">
        <v>1072.646</v>
      </c>
      <c r="L263" s="3">
        <v>869.15200000000004</v>
      </c>
      <c r="M263" s="3">
        <v>376.685</v>
      </c>
      <c r="N263" s="3">
        <v>514</v>
      </c>
      <c r="O263" s="3">
        <v>514.51400000000001</v>
      </c>
      <c r="P263" s="3">
        <v>648.99300000000005</v>
      </c>
      <c r="Q263" s="3">
        <v>475.89499999999998</v>
      </c>
      <c r="R263" s="3">
        <v>298.50099999999998</v>
      </c>
      <c r="S263" s="3">
        <v>600.03800000000001</v>
      </c>
      <c r="T263" s="3">
        <v>784.84699999999998</v>
      </c>
      <c r="U263" s="3">
        <v>912.68799999999999</v>
      </c>
      <c r="V263" s="3">
        <v>284.35899999999998</v>
      </c>
      <c r="W263" s="3">
        <v>402.274</v>
      </c>
      <c r="X263" s="3">
        <v>537.16399999999999</v>
      </c>
      <c r="Y263" s="3">
        <v>497.32</v>
      </c>
      <c r="Z263" s="3">
        <v>760.553</v>
      </c>
      <c r="AA263" s="3">
        <v>751.08600000000001</v>
      </c>
      <c r="AB263" s="3">
        <v>234.13900000000001</v>
      </c>
      <c r="AT263" s="3">
        <v>146.44999999999999</v>
      </c>
      <c r="AU263" s="3">
        <f>D263/D$246</f>
        <v>1.4716905511040701</v>
      </c>
      <c r="AV263" s="3">
        <f>E263/E$246</f>
        <v>0.93952465895202464</v>
      </c>
      <c r="AW263" s="3">
        <f>F263/F$246</f>
        <v>0.79114276454114063</v>
      </c>
      <c r="AX263" s="3">
        <f>G263/G$246</f>
        <v>0.87461469216290677</v>
      </c>
      <c r="AY263" s="3">
        <f>H263/H$246</f>
        <v>0.94585533582337122</v>
      </c>
      <c r="AZ263" s="3">
        <f>I263/I$246</f>
        <v>1.2217797338701974</v>
      </c>
      <c r="BA263" s="3">
        <f>J263/J$246</f>
        <v>1.002951265490281</v>
      </c>
      <c r="BB263" s="3">
        <f>K263/K$246</f>
        <v>0.78408648996359698</v>
      </c>
      <c r="BC263" s="3">
        <f>L263/L$246</f>
        <v>0.85784136164668845</v>
      </c>
      <c r="BD263" s="3">
        <f>M263/M$246</f>
        <v>0.91377829744704386</v>
      </c>
      <c r="BE263" s="3">
        <f>N263/N$246</f>
        <v>1.0341677766197603</v>
      </c>
      <c r="BF263" s="3">
        <f>O263/O$246</f>
        <v>0.99812020958984116</v>
      </c>
      <c r="BG263" s="3">
        <f>P263/P$246</f>
        <v>1.215517967946689</v>
      </c>
      <c r="BH263" s="3">
        <f>Q263/Q$246</f>
        <v>1.0148659484266107</v>
      </c>
      <c r="BI263" s="3">
        <f>R263/R$246</f>
        <v>0.91540575185687201</v>
      </c>
      <c r="BJ263" s="3">
        <f>S263/S$246</f>
        <v>0.98500911075725994</v>
      </c>
      <c r="BK263" s="3">
        <f>T263/T$246</f>
        <v>1.4068207360988876</v>
      </c>
      <c r="BL263" s="3">
        <f>U263/U$246</f>
        <v>0.9601844857732601</v>
      </c>
      <c r="BM263" s="3">
        <f>V263/V$246</f>
        <v>0.96730289722455609</v>
      </c>
      <c r="BN263" s="3">
        <f>W263/W$246</f>
        <v>1.0813119583682773</v>
      </c>
      <c r="BO263" s="3">
        <f>X263/X$246</f>
        <v>1.0623006322417587</v>
      </c>
      <c r="BP263" s="3">
        <f>Y263/Y$246</f>
        <v>0.81220031617868016</v>
      </c>
      <c r="BQ263" s="3">
        <f>Z263/Z$246</f>
        <v>1.085110693552138</v>
      </c>
      <c r="BR263" s="3">
        <f>AA263/AA$246</f>
        <v>1.0524585615617761</v>
      </c>
      <c r="BS263" s="3">
        <f>AB263/AB$246</f>
        <v>0.97089862620616441</v>
      </c>
      <c r="BT263" s="3">
        <f>AVERAGE(AU263:BS263)</f>
        <v>1.0145976329361539</v>
      </c>
      <c r="BU263" s="3">
        <f>STDEV(AU263:BS263)/SQRT(25)</f>
        <v>3.3826419843538257E-2</v>
      </c>
    </row>
    <row r="264" spans="3:73" x14ac:dyDescent="0.3">
      <c r="C264" s="3">
        <v>151.5</v>
      </c>
      <c r="D264" s="3">
        <v>443.89699999999999</v>
      </c>
      <c r="E264" s="3">
        <v>363.43200000000002</v>
      </c>
      <c r="F264" s="3">
        <v>390.92399999999998</v>
      </c>
      <c r="G264" s="3">
        <v>455.33800000000002</v>
      </c>
      <c r="H264" s="3">
        <v>484.42700000000002</v>
      </c>
      <c r="I264" s="3">
        <v>657.12699999999995</v>
      </c>
      <c r="J264" s="3">
        <v>188.476</v>
      </c>
      <c r="K264" s="3">
        <v>1189.6020000000001</v>
      </c>
      <c r="L264" s="3">
        <v>880.74900000000002</v>
      </c>
      <c r="M264" s="3">
        <v>388.61900000000003</v>
      </c>
      <c r="N264" s="3">
        <v>499.601</v>
      </c>
      <c r="O264" s="3">
        <v>521.33900000000006</v>
      </c>
      <c r="P264" s="3">
        <v>637.798</v>
      </c>
      <c r="Q264" s="3">
        <v>468.44200000000001</v>
      </c>
      <c r="R264" s="3">
        <v>294.08300000000003</v>
      </c>
      <c r="S264" s="3">
        <v>598.81399999999996</v>
      </c>
      <c r="T264" s="3">
        <v>805.27</v>
      </c>
      <c r="U264" s="3">
        <v>917.38599999999997</v>
      </c>
      <c r="V264" s="3">
        <v>285.29399999999998</v>
      </c>
      <c r="W264" s="3">
        <v>406.577</v>
      </c>
      <c r="X264" s="3">
        <v>536.61</v>
      </c>
      <c r="Y264" s="3">
        <v>509.21</v>
      </c>
      <c r="Z264" s="3">
        <v>721.79899999999998</v>
      </c>
      <c r="AA264" s="3">
        <v>742.31399999999996</v>
      </c>
      <c r="AB264" s="3">
        <v>231.774</v>
      </c>
      <c r="AT264" s="3">
        <v>151.5</v>
      </c>
      <c r="AU264" s="3">
        <f>D264/D$246</f>
        <v>1.400867224408517</v>
      </c>
      <c r="AV264" s="3">
        <f>E264/E$246</f>
        <v>0.97194862016308259</v>
      </c>
      <c r="AW264" s="3">
        <f>F264/F$246</f>
        <v>0.81218472380350859</v>
      </c>
      <c r="AX264" s="3">
        <f>G264/G$246</f>
        <v>0.88720758496257013</v>
      </c>
      <c r="AY264" s="3">
        <f>H264/H$246</f>
        <v>0.9453303983670347</v>
      </c>
      <c r="AZ264" s="3">
        <f>I264/I$246</f>
        <v>1.2070753642569012</v>
      </c>
      <c r="BA264" s="3">
        <f>J264/J$246</f>
        <v>0.97075517372807152</v>
      </c>
      <c r="BB264" s="3">
        <f>K264/K$246</f>
        <v>0.86957939211415047</v>
      </c>
      <c r="BC264" s="3">
        <f>L264/L$246</f>
        <v>0.8692874450371848</v>
      </c>
      <c r="BD264" s="3">
        <f>M264/M$246</f>
        <v>0.94272829599153873</v>
      </c>
      <c r="BE264" s="3">
        <f>N264/N$246</f>
        <v>1.0051969948774491</v>
      </c>
      <c r="BF264" s="3">
        <f>O264/O$246</f>
        <v>1.0113602194446765</v>
      </c>
      <c r="BG264" s="3">
        <f>P264/P$246</f>
        <v>1.1945505250757131</v>
      </c>
      <c r="BH264" s="3">
        <f>Q264/Q$246</f>
        <v>0.99897211488428839</v>
      </c>
      <c r="BI264" s="3">
        <f>R264/R$246</f>
        <v>0.90185717878105776</v>
      </c>
      <c r="BJ264" s="3">
        <f>S264/S$246</f>
        <v>0.98299981942643266</v>
      </c>
      <c r="BK264" s="3">
        <f>T264/T$246</f>
        <v>1.4434285079236477</v>
      </c>
      <c r="BL264" s="3">
        <f>U264/U$246</f>
        <v>0.96512697073434506</v>
      </c>
      <c r="BM264" s="3">
        <f>V264/V$246</f>
        <v>0.97048348306465593</v>
      </c>
      <c r="BN264" s="3">
        <f>W264/W$246</f>
        <v>1.0928784164462508</v>
      </c>
      <c r="BO264" s="3">
        <f>X264/X$246</f>
        <v>1.0612050365758878</v>
      </c>
      <c r="BP264" s="3">
        <f>Y264/Y$246</f>
        <v>0.83161852127673463</v>
      </c>
      <c r="BQ264" s="3">
        <f>Z264/Z$246</f>
        <v>1.0298188469380039</v>
      </c>
      <c r="BR264" s="3">
        <f>AA264/AA$246</f>
        <v>1.0401668046897004</v>
      </c>
      <c r="BS264" s="3">
        <f>AB264/AB$246</f>
        <v>0.9610917369182731</v>
      </c>
      <c r="BT264" s="3">
        <f>AVERAGE(AU264:BS264)</f>
        <v>1.0147087759955871</v>
      </c>
      <c r="BU264" s="3">
        <f>STDEV(AU264:BS264)/SQRT(25)</f>
        <v>3.1079318190562998E-2</v>
      </c>
    </row>
    <row r="265" spans="3:73" x14ac:dyDescent="0.3">
      <c r="C265" s="3">
        <v>156.54</v>
      </c>
      <c r="D265" s="3">
        <v>433.93200000000002</v>
      </c>
      <c r="E265" s="3">
        <v>357.68299999999999</v>
      </c>
      <c r="F265" s="3">
        <v>388.99200000000002</v>
      </c>
      <c r="G265" s="3">
        <v>459.505</v>
      </c>
      <c r="H265" s="3">
        <v>483.18099999999998</v>
      </c>
      <c r="I265" s="3">
        <v>639.64099999999996</v>
      </c>
      <c r="J265" s="3">
        <v>191.59200000000001</v>
      </c>
      <c r="K265" s="3">
        <v>1166.7239999999999</v>
      </c>
      <c r="L265" s="3">
        <v>876.97199999999998</v>
      </c>
      <c r="M265" s="3">
        <v>387.90300000000002</v>
      </c>
      <c r="N265" s="3">
        <v>513.11300000000006</v>
      </c>
      <c r="O265" s="3">
        <v>514.06299999999999</v>
      </c>
      <c r="P265" s="3">
        <v>650.12400000000002</v>
      </c>
      <c r="Q265" s="3">
        <v>464.20299999999997</v>
      </c>
      <c r="R265" s="3">
        <v>299.66000000000003</v>
      </c>
      <c r="S265" s="3">
        <v>602.07000000000005</v>
      </c>
      <c r="T265" s="3">
        <v>799.327</v>
      </c>
      <c r="U265" s="3">
        <v>927.66</v>
      </c>
      <c r="V265" s="3">
        <v>285.03899999999999</v>
      </c>
      <c r="W265" s="3">
        <v>405.69</v>
      </c>
      <c r="X265" s="3">
        <v>545.22699999999998</v>
      </c>
      <c r="Y265" s="3">
        <v>497.04399999999998</v>
      </c>
      <c r="Z265" s="3">
        <v>671.65800000000002</v>
      </c>
      <c r="AA265" s="3">
        <v>738.89300000000003</v>
      </c>
      <c r="AB265" s="3">
        <v>227.47499999999999</v>
      </c>
      <c r="AT265" s="3">
        <v>156.54</v>
      </c>
      <c r="AU265" s="3">
        <f>D265/D$246</f>
        <v>1.3694192941651704</v>
      </c>
      <c r="AV265" s="3">
        <f>E265/E$246</f>
        <v>0.95657371476862763</v>
      </c>
      <c r="AW265" s="3">
        <f>F265/F$246</f>
        <v>0.80817079555559246</v>
      </c>
      <c r="AX265" s="3">
        <f>G265/G$246</f>
        <v>0.89532681508731049</v>
      </c>
      <c r="AY265" s="3">
        <f>H265/H$246</f>
        <v>0.94289890368080675</v>
      </c>
      <c r="AZ265" s="3">
        <f>I265/I$246</f>
        <v>1.1749553633751901</v>
      </c>
      <c r="BA265" s="3">
        <f>J265/J$246</f>
        <v>0.9868042893785347</v>
      </c>
      <c r="BB265" s="3">
        <f>K265/K$246</f>
        <v>0.85285595239835676</v>
      </c>
      <c r="BC265" s="3">
        <f>L265/L$246</f>
        <v>0.86555959671728266</v>
      </c>
      <c r="BD265" s="3">
        <f>M265/M$246</f>
        <v>0.94099139311254942</v>
      </c>
      <c r="BE265" s="3">
        <f>N265/N$246</f>
        <v>1.0323831330052435</v>
      </c>
      <c r="BF265" s="3">
        <f>O265/O$246</f>
        <v>0.99724530197892081</v>
      </c>
      <c r="BG265" s="3">
        <f>P265/P$246</f>
        <v>1.2176362509200764</v>
      </c>
      <c r="BH265" s="3">
        <f>Q265/Q$246</f>
        <v>0.98993227047453314</v>
      </c>
      <c r="BI265" s="3">
        <f>R265/R$246</f>
        <v>0.91896002894941831</v>
      </c>
      <c r="BJ265" s="3">
        <f>S265/S$246</f>
        <v>0.98834479701889466</v>
      </c>
      <c r="BK265" s="3">
        <f>T265/T$246</f>
        <v>1.4327758130230674</v>
      </c>
      <c r="BL265" s="3">
        <f>U265/U$246</f>
        <v>0.97593563197108146</v>
      </c>
      <c r="BM265" s="3">
        <f>V265/V$246</f>
        <v>0.96961605056281053</v>
      </c>
      <c r="BN265" s="3">
        <f>W265/W$246</f>
        <v>1.0904941616669892</v>
      </c>
      <c r="BO265" s="3">
        <f>X265/X$246</f>
        <v>1.0782460976820438</v>
      </c>
      <c r="BP265" s="3">
        <f>Y265/Y$246</f>
        <v>0.81174956558094558</v>
      </c>
      <c r="BQ265" s="3">
        <f>Z265/Z$246</f>
        <v>0.95828072232946548</v>
      </c>
      <c r="BR265" s="3">
        <f>AA265/AA$246</f>
        <v>1.0353731316095167</v>
      </c>
      <c r="BS265" s="3">
        <f>AB265/AB$246</f>
        <v>0.9432651757983388</v>
      </c>
      <c r="BT265" s="3">
        <f>AVERAGE(AU265:BS265)</f>
        <v>1.0093517700324308</v>
      </c>
      <c r="BU265" s="3">
        <f>STDEV(AU265:BS265)/SQRT(25)</f>
        <v>3.0582150561337656E-2</v>
      </c>
    </row>
    <row r="266" spans="3:73" x14ac:dyDescent="0.3">
      <c r="C266" s="3">
        <v>161.59</v>
      </c>
      <c r="D266" s="3">
        <v>433.64</v>
      </c>
      <c r="E266" s="3">
        <v>360.58600000000001</v>
      </c>
      <c r="F266" s="3">
        <v>380.065</v>
      </c>
      <c r="G266" s="3">
        <v>453.09899999999999</v>
      </c>
      <c r="H266" s="3">
        <v>475.28699999999998</v>
      </c>
      <c r="I266" s="3">
        <v>634.20399999999995</v>
      </c>
      <c r="J266" s="3">
        <v>187.88800000000001</v>
      </c>
      <c r="K266" s="3">
        <v>1109.7619999999999</v>
      </c>
      <c r="L266" s="3">
        <v>879.24300000000005</v>
      </c>
      <c r="M266" s="3">
        <v>380.875</v>
      </c>
      <c r="N266" s="3">
        <v>510.279</v>
      </c>
      <c r="O266" s="3">
        <v>513.745</v>
      </c>
      <c r="P266" s="3">
        <v>611.30799999999999</v>
      </c>
      <c r="Q266" s="3">
        <v>458.96499999999997</v>
      </c>
      <c r="R266" s="3">
        <v>315.26600000000002</v>
      </c>
      <c r="S266" s="3">
        <v>598.65899999999999</v>
      </c>
      <c r="T266" s="3">
        <v>798.24900000000002</v>
      </c>
      <c r="U266" s="3">
        <v>931.21</v>
      </c>
      <c r="V266" s="3">
        <v>283.77499999999998</v>
      </c>
      <c r="W266" s="3">
        <v>413.334</v>
      </c>
      <c r="X266" s="3">
        <v>544.60299999999995</v>
      </c>
      <c r="Y266" s="3">
        <v>490.35899999999998</v>
      </c>
      <c r="Z266" s="3">
        <v>626.84900000000005</v>
      </c>
      <c r="AA266" s="3">
        <v>732.28499999999997</v>
      </c>
      <c r="AB266" s="3">
        <v>226.62100000000001</v>
      </c>
      <c r="AT266" s="3">
        <v>161.59</v>
      </c>
      <c r="AU266" s="3">
        <f>D266/D$246</f>
        <v>1.3684977893351595</v>
      </c>
      <c r="AV266" s="3">
        <f>E266/E$246</f>
        <v>0.96433738677421177</v>
      </c>
      <c r="AW266" s="3">
        <f>F266/F$246</f>
        <v>0.789624037031189</v>
      </c>
      <c r="AX266" s="3">
        <f>G266/G$246</f>
        <v>0.88284498447077897</v>
      </c>
      <c r="AY266" s="3">
        <f>H266/H$246</f>
        <v>0.92749423349374172</v>
      </c>
      <c r="AZ266" s="3">
        <f>I266/I$246</f>
        <v>1.1649681481862468</v>
      </c>
      <c r="BA266" s="3">
        <f>J266/J$246</f>
        <v>0.9677266499788828</v>
      </c>
      <c r="BB266" s="3">
        <f>K266/K$246</f>
        <v>0.81121767225625352</v>
      </c>
      <c r="BC266" s="3">
        <f>L266/L$246</f>
        <v>0.86780104324481722</v>
      </c>
      <c r="BD266" s="3">
        <f>M266/M$246</f>
        <v>0.92394257546794489</v>
      </c>
      <c r="BE266" s="3">
        <f>N266/N$246</f>
        <v>1.0266811262368767</v>
      </c>
      <c r="BF266" s="3">
        <f>O266/O$246</f>
        <v>0.99662840481645376</v>
      </c>
      <c r="BG266" s="3">
        <f>P266/P$246</f>
        <v>1.1449366294390764</v>
      </c>
      <c r="BH266" s="3">
        <f>Q266/Q$246</f>
        <v>0.97876201687267017</v>
      </c>
      <c r="BI266" s="3">
        <f>R266/R$246</f>
        <v>0.96681856933447008</v>
      </c>
      <c r="BJ266" s="3">
        <f>S266/S$246</f>
        <v>0.98274537485431002</v>
      </c>
      <c r="BK266" s="3">
        <f>T266/T$246</f>
        <v>1.4308435220752591</v>
      </c>
      <c r="BL266" s="3">
        <f>U266/U$246</f>
        <v>0.97967037475776775</v>
      </c>
      <c r="BM266" s="3">
        <f>V266/V$246</f>
        <v>0.96531630671052582</v>
      </c>
      <c r="BN266" s="3">
        <f>W266/W$246</f>
        <v>1.1110412231468938</v>
      </c>
      <c r="BO266" s="3">
        <f>X266/X$246</f>
        <v>1.0770120693508101</v>
      </c>
      <c r="BP266" s="3">
        <f>Y266/Y$246</f>
        <v>0.80083192882060117</v>
      </c>
      <c r="BQ266" s="3">
        <f>Z266/Z$246</f>
        <v>0.89434997053783793</v>
      </c>
      <c r="BR266" s="3">
        <f>AA266/AA$246</f>
        <v>1.0261136777323305</v>
      </c>
      <c r="BS266" s="3">
        <f>AB266/AB$246</f>
        <v>0.9397239142964956</v>
      </c>
      <c r="BT266" s="3">
        <f>AVERAGE(AU266:BS266)</f>
        <v>0.99959718516886431</v>
      </c>
      <c r="BU266" s="3">
        <f>STDEV(AU266:BS266)/SQRT(25)</f>
        <v>3.0867539072209443E-2</v>
      </c>
    </row>
    <row r="267" spans="3:73" x14ac:dyDescent="0.3">
      <c r="C267" s="3">
        <v>166.68</v>
      </c>
      <c r="D267" s="3">
        <v>424.64</v>
      </c>
      <c r="E267" s="3">
        <v>354.29599999999999</v>
      </c>
      <c r="F267" s="3">
        <v>375.55500000000001</v>
      </c>
      <c r="G267" s="3">
        <v>483.10300000000001</v>
      </c>
      <c r="H267" s="3">
        <v>468.06400000000002</v>
      </c>
      <c r="I267" s="3">
        <v>625.43100000000004</v>
      </c>
      <c r="J267" s="3">
        <v>184.20699999999999</v>
      </c>
      <c r="K267" s="3">
        <v>1231.8969999999999</v>
      </c>
      <c r="L267" s="3">
        <v>876.279</v>
      </c>
      <c r="M267" s="3">
        <v>367.80900000000003</v>
      </c>
      <c r="N267" s="3">
        <v>500.53</v>
      </c>
      <c r="O267" s="3">
        <v>513.75199999999995</v>
      </c>
      <c r="P267" s="3">
        <v>593.09900000000005</v>
      </c>
      <c r="Q267" s="3">
        <v>471.59300000000002</v>
      </c>
      <c r="R267" s="3">
        <v>323.76</v>
      </c>
      <c r="S267" s="3">
        <v>601.91200000000003</v>
      </c>
      <c r="T267" s="3">
        <v>800.505</v>
      </c>
      <c r="U267" s="3">
        <v>934.47199999999998</v>
      </c>
      <c r="V267" s="3">
        <v>298.654</v>
      </c>
      <c r="W267" s="3">
        <v>411.26900000000001</v>
      </c>
      <c r="X267" s="3">
        <v>538.57100000000003</v>
      </c>
      <c r="Y267" s="3">
        <v>502.71300000000002</v>
      </c>
      <c r="Z267" s="3">
        <v>648.01499999999999</v>
      </c>
      <c r="AA267" s="3">
        <v>768.476</v>
      </c>
      <c r="AB267" s="3">
        <v>228.58099999999999</v>
      </c>
      <c r="AT267" s="3">
        <v>166.68</v>
      </c>
      <c r="AU267" s="3">
        <f>D267/D$246</f>
        <v>1.3400952432046909</v>
      </c>
      <c r="AV267" s="3">
        <f>E267/E$246</f>
        <v>0.94751565170183005</v>
      </c>
      <c r="AW267" s="3">
        <f>F267/F$246</f>
        <v>0.78025404924749231</v>
      </c>
      <c r="AX267" s="3">
        <f>G267/G$246</f>
        <v>0.94130655890387471</v>
      </c>
      <c r="AY267" s="3">
        <f>H267/H$246</f>
        <v>0.91339897978698081</v>
      </c>
      <c r="AZ267" s="3">
        <f>I267/I$246</f>
        <v>1.1488530408011817</v>
      </c>
      <c r="BA267" s="3">
        <f>J267/J$246</f>
        <v>0.94876747324288968</v>
      </c>
      <c r="BB267" s="3">
        <f>K267/K$246</f>
        <v>0.90049633777283955</v>
      </c>
      <c r="BC267" s="3">
        <f>L267/L$246</f>
        <v>0.86487561501601395</v>
      </c>
      <c r="BD267" s="3">
        <f>M267/M$246</f>
        <v>0.89224652376840008</v>
      </c>
      <c r="BE267" s="3">
        <f>N267/N$246</f>
        <v>1.0070661424737133</v>
      </c>
      <c r="BF267" s="3">
        <f>O267/O$246</f>
        <v>0.99664198431374074</v>
      </c>
      <c r="BG267" s="3">
        <f>P267/P$246</f>
        <v>1.1108324608604612</v>
      </c>
      <c r="BH267" s="3">
        <f>Q267/Q$246</f>
        <v>1.0056917538876238</v>
      </c>
      <c r="BI267" s="3">
        <f>R267/R$246</f>
        <v>0.99286691240960967</v>
      </c>
      <c r="BJ267" s="3">
        <f>S267/S$246</f>
        <v>0.98808542771311803</v>
      </c>
      <c r="BK267" s="3">
        <f>T267/T$246</f>
        <v>1.4348873517396894</v>
      </c>
      <c r="BL267" s="3">
        <f>U267/U$246</f>
        <v>0.98310212996063262</v>
      </c>
      <c r="BM267" s="3">
        <f>V267/V$246</f>
        <v>1.0159301427691847</v>
      </c>
      <c r="BN267" s="3">
        <f>W267/W$246</f>
        <v>1.1054905059888609</v>
      </c>
      <c r="BO267" s="3">
        <f>X267/X$246</f>
        <v>1.0650831288155505</v>
      </c>
      <c r="BP267" s="3">
        <f>Y267/Y$246</f>
        <v>0.82100791753223845</v>
      </c>
      <c r="BQ267" s="3">
        <f>Z267/Z$246</f>
        <v>0.92454833007323445</v>
      </c>
      <c r="BR267" s="3">
        <f>AA267/AA$246</f>
        <v>1.0768262829486204</v>
      </c>
      <c r="BS267" s="3">
        <f>AB267/AB$246</f>
        <v>0.94785139971056187</v>
      </c>
      <c r="BT267" s="3">
        <f>AVERAGE(AU267:BS267)</f>
        <v>1.0061488537857213</v>
      </c>
      <c r="BU267" s="3">
        <f>STDEV(AU267:BS267)/SQRT(25)</f>
        <v>2.9017610350602026E-2</v>
      </c>
    </row>
    <row r="268" spans="3:73" x14ac:dyDescent="0.3">
      <c r="C268" s="3">
        <v>171.73</v>
      </c>
      <c r="D268" s="3">
        <v>419.76</v>
      </c>
      <c r="E268" s="3">
        <v>359.52</v>
      </c>
      <c r="F268" s="3">
        <v>378.15499999999997</v>
      </c>
      <c r="G268" s="3">
        <v>472.06900000000002</v>
      </c>
      <c r="H268" s="3">
        <v>463.77600000000001</v>
      </c>
      <c r="I268" s="3">
        <v>626.31700000000001</v>
      </c>
      <c r="J268" s="3">
        <v>182.499</v>
      </c>
      <c r="K268" s="3">
        <v>1122.779</v>
      </c>
      <c r="L268" s="3">
        <v>868.33100000000002</v>
      </c>
      <c r="M268" s="3">
        <v>357.95499999999998</v>
      </c>
      <c r="N268" s="3">
        <v>493.459</v>
      </c>
      <c r="O268" s="3">
        <v>514.99699999999996</v>
      </c>
      <c r="P268" s="3">
        <v>579.572</v>
      </c>
      <c r="Q268" s="3">
        <v>469.24400000000003</v>
      </c>
      <c r="R268" s="3">
        <v>311.541</v>
      </c>
      <c r="S268" s="3">
        <v>617.24099999999999</v>
      </c>
      <c r="T268" s="3">
        <v>816.11500000000001</v>
      </c>
      <c r="U268" s="3">
        <v>930.92700000000002</v>
      </c>
      <c r="V268" s="3">
        <v>289.995</v>
      </c>
      <c r="W268" s="3">
        <v>411.88299999999998</v>
      </c>
      <c r="X268" s="3">
        <v>540.31700000000001</v>
      </c>
      <c r="Y268" s="3">
        <v>498.49400000000003</v>
      </c>
      <c r="Z268" s="3">
        <v>664.49199999999996</v>
      </c>
      <c r="AA268" s="3">
        <v>745.27700000000004</v>
      </c>
      <c r="AB268" s="3">
        <v>228.14400000000001</v>
      </c>
      <c r="AT268" s="3">
        <v>171.73</v>
      </c>
      <c r="AU268" s="3">
        <f>D268/D$246</f>
        <v>1.3246947515250589</v>
      </c>
      <c r="AV268" s="3">
        <f>E268/E$246</f>
        <v>0.96148651720550593</v>
      </c>
      <c r="AW268" s="3">
        <f>F268/F$246</f>
        <v>0.78565581604075418</v>
      </c>
      <c r="AX268" s="3">
        <f>G268/G$246</f>
        <v>0.91980725840078259</v>
      </c>
      <c r="AY268" s="3">
        <f>H268/H$246</f>
        <v>0.90503120353132649</v>
      </c>
      <c r="AZ268" s="3">
        <f>I268/I$246</f>
        <v>1.150480532553509</v>
      </c>
      <c r="BA268" s="3">
        <f>J268/J$246</f>
        <v>0.93997033282857934</v>
      </c>
      <c r="BB268" s="3">
        <f>K268/K$246</f>
        <v>0.82073288402216338</v>
      </c>
      <c r="BC268" s="3">
        <f>L268/L$246</f>
        <v>0.85703104566293431</v>
      </c>
      <c r="BD268" s="3">
        <f>M268/M$246</f>
        <v>0.86834227660420926</v>
      </c>
      <c r="BE268" s="3">
        <f>N268/N$246</f>
        <v>0.99283929354671263</v>
      </c>
      <c r="BF268" s="3">
        <f>O268/O$246</f>
        <v>0.99905719490264477</v>
      </c>
      <c r="BG268" s="3">
        <f>P268/P$246</f>
        <v>1.0854973469957279</v>
      </c>
      <c r="BH268" s="3">
        <f>Q268/Q$246</f>
        <v>1.0006824133548295</v>
      </c>
      <c r="BI268" s="3">
        <f>R268/R$246</f>
        <v>0.95539520249259391</v>
      </c>
      <c r="BJ268" s="3">
        <f>S268/S$246</f>
        <v>1.0132491751071131</v>
      </c>
      <c r="BK268" s="3">
        <f>T268/T$246</f>
        <v>1.4628679284514607</v>
      </c>
      <c r="BL268" s="3">
        <f>U268/U$246</f>
        <v>0.97937264737505447</v>
      </c>
      <c r="BM268" s="3">
        <f>V268/V$246</f>
        <v>0.98647485636338283</v>
      </c>
      <c r="BN268" s="3">
        <f>W268/W$246</f>
        <v>1.1071409371438401</v>
      </c>
      <c r="BO268" s="3">
        <f>X268/X$246</f>
        <v>1.0685360350115987</v>
      </c>
      <c r="BP268" s="3">
        <f>Y268/Y$246</f>
        <v>0.81411763937339132</v>
      </c>
      <c r="BQ268" s="3">
        <f>Z268/Z$246</f>
        <v>0.94805671002526748</v>
      </c>
      <c r="BR268" s="3">
        <f>AA268/AA$246</f>
        <v>1.044318705694256</v>
      </c>
      <c r="BS268" s="3">
        <f>AB268/AB$246</f>
        <v>0.94603930219732368</v>
      </c>
      <c r="BT268" s="3">
        <f>AVERAGE(AU268:BS268)</f>
        <v>0.99747512025640073</v>
      </c>
      <c r="BU268" s="3">
        <f>STDEV(AU268:BS268)/SQRT(25)</f>
        <v>3.0193482256709099E-2</v>
      </c>
    </row>
    <row r="269" spans="3:73" x14ac:dyDescent="0.3">
      <c r="C269" s="3">
        <v>176.78</v>
      </c>
      <c r="D269" s="3">
        <v>406.99700000000001</v>
      </c>
      <c r="E269" s="3">
        <v>447.81</v>
      </c>
      <c r="F269" s="3">
        <v>379.06599999999997</v>
      </c>
      <c r="G269" s="3">
        <v>467.39100000000002</v>
      </c>
      <c r="H269" s="3">
        <v>458.80500000000001</v>
      </c>
      <c r="I269" s="3">
        <v>626.28899999999999</v>
      </c>
      <c r="J269" s="3">
        <v>181.166</v>
      </c>
      <c r="K269" s="3">
        <v>1227.7049999999999</v>
      </c>
      <c r="L269" s="3">
        <v>852.43100000000004</v>
      </c>
      <c r="M269" s="3">
        <v>365.49099999999999</v>
      </c>
      <c r="N269" s="3">
        <v>490.95100000000002</v>
      </c>
      <c r="O269" s="3">
        <v>515.41999999999996</v>
      </c>
      <c r="P269" s="3">
        <v>564.51900000000001</v>
      </c>
      <c r="Q269" s="3">
        <v>473.72699999999998</v>
      </c>
      <c r="R269" s="3">
        <v>308.02800000000002</v>
      </c>
      <c r="S269" s="3">
        <v>626.20299999999997</v>
      </c>
      <c r="T269" s="3">
        <v>811.65599999999995</v>
      </c>
      <c r="U269" s="3">
        <v>927.60900000000004</v>
      </c>
      <c r="V269" s="3">
        <v>281.39600000000002</v>
      </c>
      <c r="W269" s="3">
        <v>413.97899999999998</v>
      </c>
      <c r="X269" s="3">
        <v>543.02599999999995</v>
      </c>
      <c r="Y269" s="3">
        <v>513.43100000000004</v>
      </c>
      <c r="Z269" s="3">
        <v>705.38199999999995</v>
      </c>
      <c r="AA269" s="3">
        <v>734.38599999999997</v>
      </c>
      <c r="AB269" s="3">
        <v>226.89599999999999</v>
      </c>
      <c r="AT269" s="3">
        <v>176.78</v>
      </c>
      <c r="AU269" s="3">
        <f>D269/D$246</f>
        <v>1.2844167852735955</v>
      </c>
      <c r="AV269" s="3">
        <f>E269/E$246</f>
        <v>1.1976059114090944</v>
      </c>
      <c r="AW269" s="3">
        <f>F269/F$246</f>
        <v>0.78754851202100862</v>
      </c>
      <c r="AX269" s="3">
        <f>G269/G$246</f>
        <v>0.91069236554656241</v>
      </c>
      <c r="AY269" s="3">
        <f>H269/H$246</f>
        <v>0.89533059351107047</v>
      </c>
      <c r="AZ269" s="3">
        <f>I269/I$246</f>
        <v>1.1504290994055799</v>
      </c>
      <c r="BA269" s="3">
        <f>J269/J$246</f>
        <v>0.93310464888696598</v>
      </c>
      <c r="BB269" s="3">
        <f>K269/K$246</f>
        <v>0.89743205508691393</v>
      </c>
      <c r="BC269" s="3">
        <f>L269/L$246</f>
        <v>0.84133795901044739</v>
      </c>
      <c r="BD269" s="3">
        <f>M269/M$246</f>
        <v>0.88662342198977262</v>
      </c>
      <c r="BE269" s="3">
        <f>N269/N$246</f>
        <v>0.98779319863666915</v>
      </c>
      <c r="BF269" s="3">
        <f>O269/O$246</f>
        <v>0.99987778452441689</v>
      </c>
      <c r="BG269" s="3">
        <f>P269/P$246</f>
        <v>1.0573041431067776</v>
      </c>
      <c r="BH269" s="3">
        <f>Q269/Q$246</f>
        <v>1.0102425979476419</v>
      </c>
      <c r="BI269" s="3">
        <f>R269/R$246</f>
        <v>0.94462197089111466</v>
      </c>
      <c r="BJ269" s="3">
        <f>S269/S$246</f>
        <v>1.0279609961094605</v>
      </c>
      <c r="BK269" s="3">
        <f>T269/T$246</f>
        <v>1.4548752704400711</v>
      </c>
      <c r="BL269" s="3">
        <f>U269/U$246</f>
        <v>0.97588197791977993</v>
      </c>
      <c r="BM269" s="3">
        <f>V269/V$246</f>
        <v>0.95722367172272094</v>
      </c>
      <c r="BN269" s="3">
        <f>W269/W$246</f>
        <v>1.112774982259209</v>
      </c>
      <c r="BO269" s="3">
        <f>X269/X$246</f>
        <v>1.0738933791611376</v>
      </c>
      <c r="BP269" s="3">
        <f>Y269/Y$246</f>
        <v>0.83851206574426118</v>
      </c>
      <c r="BQ269" s="3">
        <f>Z269/Z$246</f>
        <v>1.0063960713312474</v>
      </c>
      <c r="BR269" s="3">
        <f>AA269/AA$246</f>
        <v>1.0290577020355944</v>
      </c>
      <c r="BS269" s="3">
        <f>AB269/AB$246</f>
        <v>0.94086425026020382</v>
      </c>
      <c r="BT269" s="3">
        <f>AVERAGE(AU269:BS269)</f>
        <v>1.0080720565692531</v>
      </c>
      <c r="BU269" s="3">
        <f>STDEV(AU269:BS269)/SQRT(25)</f>
        <v>2.9534711895480865E-2</v>
      </c>
    </row>
    <row r="270" spans="3:73" x14ac:dyDescent="0.3">
      <c r="C270" s="3">
        <v>181.86</v>
      </c>
      <c r="D270" s="3">
        <v>411.43799999999999</v>
      </c>
      <c r="E270" s="3">
        <v>401.76400000000001</v>
      </c>
      <c r="F270" s="3">
        <v>381.84300000000002</v>
      </c>
      <c r="G270" s="3">
        <v>459.79399999999998</v>
      </c>
      <c r="H270" s="3">
        <v>452.76600000000002</v>
      </c>
      <c r="I270" s="3">
        <v>620.63199999999995</v>
      </c>
      <c r="J270" s="3">
        <v>183.89699999999999</v>
      </c>
      <c r="K270" s="3">
        <v>1218.8989999999999</v>
      </c>
      <c r="L270" s="3">
        <v>853.92</v>
      </c>
      <c r="M270" s="3">
        <v>358.07799999999997</v>
      </c>
      <c r="N270" s="3">
        <v>505.74200000000002</v>
      </c>
      <c r="O270" s="3">
        <v>513.72</v>
      </c>
      <c r="P270" s="3">
        <v>551.62199999999996</v>
      </c>
      <c r="Q270" s="3">
        <v>478.041</v>
      </c>
      <c r="R270" s="3">
        <v>306.178</v>
      </c>
      <c r="S270" s="3">
        <v>624.62199999999996</v>
      </c>
      <c r="T270" s="3">
        <v>788.67700000000002</v>
      </c>
      <c r="U270" s="3">
        <v>937.47400000000005</v>
      </c>
      <c r="V270" s="3">
        <v>283.04599999999999</v>
      </c>
      <c r="W270" s="3">
        <v>414.95299999999997</v>
      </c>
      <c r="X270" s="3">
        <v>536.62300000000005</v>
      </c>
      <c r="Y270" s="3">
        <v>506.60500000000002</v>
      </c>
      <c r="Z270" s="3">
        <v>715.678</v>
      </c>
      <c r="AA270" s="3">
        <v>728.6</v>
      </c>
      <c r="AB270" s="3">
        <v>243.60400000000001</v>
      </c>
      <c r="AT270" s="3">
        <v>181.86</v>
      </c>
      <c r="AU270" s="3">
        <f>D270/D$246</f>
        <v>1.2984318638697523</v>
      </c>
      <c r="AV270" s="3">
        <f>E270/E$246</f>
        <v>1.0744622527218317</v>
      </c>
      <c r="AW270" s="3">
        <f>F270/F$246</f>
        <v>0.793318014476735</v>
      </c>
      <c r="AX270" s="3">
        <f>G270/G$246</f>
        <v>0.89588991984038213</v>
      </c>
      <c r="AY270" s="3">
        <f>H270/H$246</f>
        <v>0.88354584518833357</v>
      </c>
      <c r="AZ270" s="3">
        <f>I270/I$246</f>
        <v>1.1400377666257651</v>
      </c>
      <c r="BA270" s="3">
        <f>J270/J$246</f>
        <v>0.94717080255879349</v>
      </c>
      <c r="BB270" s="3">
        <f>K270/K$246</f>
        <v>0.89099501469276754</v>
      </c>
      <c r="BC270" s="3">
        <f>L270/L$246</f>
        <v>0.84280758203092232</v>
      </c>
      <c r="BD270" s="3">
        <f>M270/M$246</f>
        <v>0.86864065517140987</v>
      </c>
      <c r="BE270" s="3">
        <f>N270/N$246</f>
        <v>1.0175526842086202</v>
      </c>
      <c r="BF270" s="3">
        <f>O270/O$246</f>
        <v>0.99657990661185736</v>
      </c>
      <c r="BG270" s="3">
        <f>P270/P$246</f>
        <v>1.0331489746648861</v>
      </c>
      <c r="BH270" s="3">
        <f>Q270/Q$246</f>
        <v>1.0194423829874351</v>
      </c>
      <c r="BI270" s="3">
        <f>R270/R$246</f>
        <v>0.93894862091595466</v>
      </c>
      <c r="BJ270" s="3">
        <f>S270/S$246</f>
        <v>1.0253656614738087</v>
      </c>
      <c r="BK270" s="3">
        <f>T270/T$246</f>
        <v>1.4136859256444407</v>
      </c>
      <c r="BL270" s="3">
        <f>U270/U$246</f>
        <v>0.98626035470588114</v>
      </c>
      <c r="BM270" s="3">
        <f>V270/V$246</f>
        <v>0.9628364702640736</v>
      </c>
      <c r="BN270" s="3">
        <f>W270/W$246</f>
        <v>1.1153930929187363</v>
      </c>
      <c r="BO270" s="3">
        <f>X270/X$246</f>
        <v>1.0612307454994552</v>
      </c>
      <c r="BP270" s="3">
        <f>Y270/Y$246</f>
        <v>0.82736415422203058</v>
      </c>
      <c r="BQ270" s="3">
        <f>Z270/Z$246</f>
        <v>1.0210857769807062</v>
      </c>
      <c r="BR270" s="3">
        <f>AA270/AA$246</f>
        <v>1.020950074896763</v>
      </c>
      <c r="BS270" s="3">
        <f>AB270/AB$246</f>
        <v>1.0101469167388879</v>
      </c>
      <c r="BT270" s="3">
        <f>AVERAGE(AU270:BS270)</f>
        <v>1.003411658396409</v>
      </c>
      <c r="BU270" s="3">
        <f>STDEV(AU270:BS270)/SQRT(25)</f>
        <v>2.7821129139029149E-2</v>
      </c>
    </row>
    <row r="271" spans="3:73" x14ac:dyDescent="0.3">
      <c r="C271" s="3">
        <v>186.92</v>
      </c>
      <c r="D271" s="3">
        <v>400.548</v>
      </c>
      <c r="E271" s="3">
        <v>390.23</v>
      </c>
      <c r="F271" s="3">
        <v>382.42399999999998</v>
      </c>
      <c r="G271" s="3">
        <v>476.673</v>
      </c>
      <c r="H271" s="3">
        <v>450.50400000000002</v>
      </c>
      <c r="I271" s="3">
        <v>619.31899999999996</v>
      </c>
      <c r="J271" s="3">
        <v>181.51499999999999</v>
      </c>
      <c r="K271" s="3">
        <v>1385.164</v>
      </c>
      <c r="L271" s="3">
        <v>845.17100000000005</v>
      </c>
      <c r="M271" s="3">
        <v>370.51600000000002</v>
      </c>
      <c r="N271" s="3">
        <v>491.89400000000001</v>
      </c>
      <c r="O271" s="3">
        <v>512.80399999999997</v>
      </c>
      <c r="P271" s="3">
        <v>551.48199999999997</v>
      </c>
      <c r="Q271" s="3">
        <v>472.59899999999999</v>
      </c>
      <c r="R271" s="3">
        <v>309.17399999999998</v>
      </c>
      <c r="S271" s="3">
        <v>626.553</v>
      </c>
      <c r="T271" s="3">
        <v>758.17</v>
      </c>
      <c r="U271" s="3">
        <v>931.2</v>
      </c>
      <c r="V271" s="3">
        <v>281.07600000000002</v>
      </c>
      <c r="W271" s="3">
        <v>417.08</v>
      </c>
      <c r="X271" s="3">
        <v>535.97400000000005</v>
      </c>
      <c r="Y271" s="3">
        <v>482.334</v>
      </c>
      <c r="Z271" s="3">
        <v>718.78899999999999</v>
      </c>
      <c r="AA271" s="3">
        <v>727.71100000000001</v>
      </c>
      <c r="AB271" s="3">
        <v>259.79399999999998</v>
      </c>
      <c r="AT271" s="3">
        <v>186.92</v>
      </c>
      <c r="AU271" s="3">
        <f>D271/D$246</f>
        <v>1.2640647830518852</v>
      </c>
      <c r="AV271" s="3">
        <f>E271/E$246</f>
        <v>1.0436161649118398</v>
      </c>
      <c r="AW271" s="3">
        <f>F271/F$246</f>
        <v>0.79452510159476775</v>
      </c>
      <c r="AX271" s="3">
        <f>G271/G$246</f>
        <v>0.92877796526286671</v>
      </c>
      <c r="AY271" s="3">
        <f>H271/H$246</f>
        <v>0.87913168709824729</v>
      </c>
      <c r="AZ271" s="3">
        <f>I271/I$246</f>
        <v>1.1376259193675193</v>
      </c>
      <c r="BA271" s="3">
        <f>J271/J$246</f>
        <v>0.93490219104422256</v>
      </c>
      <c r="BB271" s="3">
        <f>K271/K$246</f>
        <v>1.0125319805266004</v>
      </c>
      <c r="BC271" s="3">
        <f>L271/L$246</f>
        <v>0.83417243642572692</v>
      </c>
      <c r="BD271" s="3">
        <f>M271/M$246</f>
        <v>0.89881327808882461</v>
      </c>
      <c r="BE271" s="3">
        <f>N271/N$246</f>
        <v>0.98969051422684895</v>
      </c>
      <c r="BF271" s="3">
        <f>O271/O$246</f>
        <v>0.99480293239544282</v>
      </c>
      <c r="BG271" s="3">
        <f>P271/P$246</f>
        <v>1.0328867645709212</v>
      </c>
      <c r="BH271" s="3">
        <f>Q271/Q$246</f>
        <v>1.0078370908718683</v>
      </c>
      <c r="BI271" s="3">
        <f>R271/R$246</f>
        <v>0.94813638120005139</v>
      </c>
      <c r="BJ271" s="3">
        <f>S271/S$246</f>
        <v>1.0285355483690923</v>
      </c>
      <c r="BK271" s="3">
        <f>T271/T$246</f>
        <v>1.3590028088125374</v>
      </c>
      <c r="BL271" s="3">
        <f>U271/U$246</f>
        <v>0.97965985435555181</v>
      </c>
      <c r="BM271" s="3">
        <f>V271/V$246</f>
        <v>0.95613512897530717</v>
      </c>
      <c r="BN271" s="3">
        <f>W271/W$246</f>
        <v>1.1211104659914413</v>
      </c>
      <c r="BO271" s="3">
        <f>X271/X$246</f>
        <v>1.059947276930592</v>
      </c>
      <c r="BP271" s="3">
        <f>Y271/Y$246</f>
        <v>0.78772586524516908</v>
      </c>
      <c r="BQ271" s="3">
        <f>Z271/Z$246</f>
        <v>1.0255243622832961</v>
      </c>
      <c r="BR271" s="3">
        <f>AA271/AA$246</f>
        <v>1.0197043644704891</v>
      </c>
      <c r="BS271" s="3">
        <f>AB271/AB$246</f>
        <v>1.0772816049295686</v>
      </c>
      <c r="BT271" s="3">
        <f>AVERAGE(AU271:BS271)</f>
        <v>1.0046456988400272</v>
      </c>
      <c r="BU271" s="3">
        <f>STDEV(AU271:BS271)/SQRT(25)</f>
        <v>2.5832893853557647E-2</v>
      </c>
    </row>
    <row r="272" spans="3:73" x14ac:dyDescent="0.3">
      <c r="C272" s="3">
        <v>192.01</v>
      </c>
      <c r="D272" s="3">
        <v>399.90800000000002</v>
      </c>
      <c r="E272" s="3">
        <v>381.21499999999997</v>
      </c>
      <c r="F272" s="3">
        <v>385.63400000000001</v>
      </c>
      <c r="G272" s="3">
        <v>481.6</v>
      </c>
      <c r="H272" s="3">
        <v>442.59300000000002</v>
      </c>
      <c r="I272" s="3">
        <v>624.79600000000005</v>
      </c>
      <c r="J272" s="3">
        <v>180.59200000000001</v>
      </c>
      <c r="K272" s="3">
        <v>1304.864</v>
      </c>
      <c r="L272" s="3">
        <v>843.73199999999997</v>
      </c>
      <c r="M272" s="3">
        <v>361.00099999999998</v>
      </c>
      <c r="N272" s="3">
        <v>490.428</v>
      </c>
      <c r="O272" s="3">
        <v>515.18499999999995</v>
      </c>
      <c r="P272" s="3">
        <v>540.19000000000005</v>
      </c>
      <c r="Q272" s="3">
        <v>499.74400000000003</v>
      </c>
      <c r="R272" s="3">
        <v>308.11</v>
      </c>
      <c r="S272" s="3">
        <v>631.87199999999996</v>
      </c>
      <c r="T272" s="3">
        <v>742.428</v>
      </c>
      <c r="U272" s="3">
        <v>937.14099999999996</v>
      </c>
      <c r="V272" s="3">
        <v>284.40199999999999</v>
      </c>
      <c r="W272" s="3">
        <v>417.68</v>
      </c>
      <c r="X272" s="3">
        <v>538.11099999999999</v>
      </c>
      <c r="Y272" s="3">
        <v>475.37</v>
      </c>
      <c r="Z272" s="3">
        <v>736.80899999999997</v>
      </c>
      <c r="AA272" s="3">
        <v>724.09400000000005</v>
      </c>
      <c r="AB272" s="3">
        <v>246.00800000000001</v>
      </c>
      <c r="AT272" s="3">
        <v>192.01</v>
      </c>
      <c r="AU272" s="3">
        <f>D272/D$246</f>
        <v>1.262045046438163</v>
      </c>
      <c r="AV272" s="3">
        <f>E272/E$246</f>
        <v>1.0195067942158904</v>
      </c>
      <c r="AW272" s="3">
        <f>F272/F$246</f>
        <v>0.80119420598183344</v>
      </c>
      <c r="AX272" s="3">
        <f>G272/G$246</f>
        <v>0.93837802449603103</v>
      </c>
      <c r="AY272" s="3">
        <f>H272/H$246</f>
        <v>0.86369384242509395</v>
      </c>
      <c r="AZ272" s="3">
        <f>I272/I$246</f>
        <v>1.1476866104820758</v>
      </c>
      <c r="BA272" s="3">
        <f>J272/J$246</f>
        <v>0.93014823284609138</v>
      </c>
      <c r="BB272" s="3">
        <f>K272/K$246</f>
        <v>0.95383400827473286</v>
      </c>
      <c r="BC272" s="3">
        <f>L272/L$246</f>
        <v>0.8327521627343476</v>
      </c>
      <c r="BD272" s="3">
        <f>M272/M$246</f>
        <v>0.87573139136594302</v>
      </c>
      <c r="BE272" s="3">
        <f>N272/N$246</f>
        <v>0.98674092286396076</v>
      </c>
      <c r="BF272" s="3">
        <f>O272/O$246</f>
        <v>0.99942190140121012</v>
      </c>
      <c r="BG272" s="3">
        <f>P272/P$246</f>
        <v>1.0117376475634128</v>
      </c>
      <c r="BH272" s="3">
        <f>Q272/Q$246</f>
        <v>1.0657249362370023</v>
      </c>
      <c r="BI272" s="3">
        <f>R272/R$246</f>
        <v>0.94487343829541903</v>
      </c>
      <c r="BJ272" s="3">
        <f>S272/S$246</f>
        <v>1.0372671011376136</v>
      </c>
      <c r="BK272" s="3">
        <f>T272/T$246</f>
        <v>1.3307856250459325</v>
      </c>
      <c r="BL272" s="3">
        <f>U272/U$246</f>
        <v>0.98591002531208771</v>
      </c>
      <c r="BM272" s="3">
        <f>V272/V$246</f>
        <v>0.96744917015623988</v>
      </c>
      <c r="BN272" s="3">
        <f>W272/W$246</f>
        <v>1.1227232651656882</v>
      </c>
      <c r="BO272" s="3">
        <f>X272/X$246</f>
        <v>1.0641734284431665</v>
      </c>
      <c r="BP272" s="3">
        <f>Y272/Y$246</f>
        <v>0.77635257842407135</v>
      </c>
      <c r="BQ272" s="3">
        <f>Z272/Z$246</f>
        <v>1.0512342006480249</v>
      </c>
      <c r="BR272" s="3">
        <f>AA272/AA$246</f>
        <v>1.0146360465719142</v>
      </c>
      <c r="BS272" s="3">
        <f>AB272/AB$246</f>
        <v>1.0201155263998143</v>
      </c>
      <c r="BT272" s="3">
        <f>AVERAGE(AU272:BS272)</f>
        <v>1.0001646453170303</v>
      </c>
      <c r="BU272" s="3">
        <f>STDEV(AU272:BS272)/SQRT(25)</f>
        <v>2.5669830145611573E-2</v>
      </c>
    </row>
    <row r="273" spans="3:73" x14ac:dyDescent="0.3">
      <c r="C273" s="3">
        <v>197.05</v>
      </c>
      <c r="D273" s="3">
        <v>400.24700000000001</v>
      </c>
      <c r="E273" s="3">
        <v>375.97300000000001</v>
      </c>
      <c r="F273" s="3">
        <v>388.82499999999999</v>
      </c>
      <c r="G273" s="3">
        <v>467.09199999999998</v>
      </c>
      <c r="H273" s="3">
        <v>443.06700000000001</v>
      </c>
      <c r="I273" s="3">
        <v>623.53499999999997</v>
      </c>
      <c r="J273" s="3">
        <v>178.69900000000001</v>
      </c>
      <c r="K273" s="3">
        <v>1307.9739999999999</v>
      </c>
      <c r="L273" s="3">
        <v>872.48900000000003</v>
      </c>
      <c r="M273" s="3">
        <v>352.80599999999998</v>
      </c>
      <c r="N273" s="3">
        <v>481.23</v>
      </c>
      <c r="O273" s="3">
        <v>516.94799999999998</v>
      </c>
      <c r="P273" s="3">
        <v>531.45500000000004</v>
      </c>
      <c r="Q273" s="3">
        <v>530.779</v>
      </c>
      <c r="R273" s="3">
        <v>307.73099999999999</v>
      </c>
      <c r="S273" s="3">
        <v>638.44200000000001</v>
      </c>
      <c r="T273" s="3">
        <v>742.25300000000004</v>
      </c>
      <c r="U273" s="3">
        <v>935.02</v>
      </c>
      <c r="V273" s="3">
        <v>292.46499999999997</v>
      </c>
      <c r="W273" s="3">
        <v>418.71100000000001</v>
      </c>
      <c r="X273" s="3">
        <v>533.31299999999999</v>
      </c>
      <c r="Y273" s="3">
        <v>470.77300000000002</v>
      </c>
      <c r="Z273" s="3">
        <v>741.97</v>
      </c>
      <c r="AA273" s="3">
        <v>762.08799999999997</v>
      </c>
      <c r="AB273" s="3">
        <v>236.92599999999999</v>
      </c>
      <c r="AT273" s="3">
        <v>197.05</v>
      </c>
      <c r="AU273" s="3">
        <f>D273/D$246</f>
        <v>1.263114875675744</v>
      </c>
      <c r="AV273" s="3">
        <f>E273/E$246</f>
        <v>1.0054877902016737</v>
      </c>
      <c r="AW273" s="3">
        <f>F273/F$246</f>
        <v>0.80782383591925599</v>
      </c>
      <c r="AX273" s="3">
        <f>G273/G$246</f>
        <v>0.9101097761999587</v>
      </c>
      <c r="AY273" s="3">
        <f>H273/H$246</f>
        <v>0.86461882515484678</v>
      </c>
      <c r="AZ273" s="3">
        <f>I273/I$246</f>
        <v>1.1453702819271265</v>
      </c>
      <c r="BA273" s="3">
        <f>J273/J$246</f>
        <v>0.92039824057191721</v>
      </c>
      <c r="BB273" s="3">
        <f>K273/K$246</f>
        <v>0.95610736685136177</v>
      </c>
      <c r="BC273" s="3">
        <f>L273/L$246</f>
        <v>0.8611349358705469</v>
      </c>
      <c r="BD273" s="3">
        <f>M273/M$246</f>
        <v>0.85585161609594684</v>
      </c>
      <c r="BE273" s="3">
        <f>N273/N$246</f>
        <v>0.96823455086133714</v>
      </c>
      <c r="BF273" s="3">
        <f>O273/O$246</f>
        <v>1.002841994789353</v>
      </c>
      <c r="BG273" s="3">
        <f>P273/P$246</f>
        <v>0.99537761062924812</v>
      </c>
      <c r="BH273" s="3">
        <f>Q273/Q$246</f>
        <v>1.1319083689467804</v>
      </c>
      <c r="BI273" s="3">
        <f>R273/R$246</f>
        <v>0.94371116821942669</v>
      </c>
      <c r="BJ273" s="3">
        <f>S273/S$246</f>
        <v>1.0480522678398478</v>
      </c>
      <c r="BK273" s="3">
        <f>T273/T$246</f>
        <v>1.3304719414505091</v>
      </c>
      <c r="BL273" s="3">
        <f>U273/U$246</f>
        <v>0.98367864800207039</v>
      </c>
      <c r="BM273" s="3">
        <f>V273/V$246</f>
        <v>0.99487704569498348</v>
      </c>
      <c r="BN273" s="3">
        <f>W273/W$246</f>
        <v>1.1254945917467691</v>
      </c>
      <c r="BO273" s="3">
        <f>X273/X$246</f>
        <v>1.0546848580373016</v>
      </c>
      <c r="BP273" s="3">
        <f>Y273/Y$246</f>
        <v>0.7688449679248488</v>
      </c>
      <c r="BQ273" s="3">
        <f>Z273/Z$246</f>
        <v>1.0585976010808975</v>
      </c>
      <c r="BR273" s="3">
        <f>AA273/AA$246</f>
        <v>1.0678751038675875</v>
      </c>
      <c r="BS273" s="3">
        <f>AB273/AB$246</f>
        <v>0.98245541286381888</v>
      </c>
      <c r="BT273" s="3">
        <f>AVERAGE(AU273:BS273)</f>
        <v>1.0018849470569264</v>
      </c>
      <c r="BU273" s="3">
        <f>STDEV(AU273:BS273)/SQRT(25)</f>
        <v>2.6328346423139942E-2</v>
      </c>
    </row>
    <row r="274" spans="3:73" x14ac:dyDescent="0.3">
      <c r="C274" s="3">
        <v>202.1</v>
      </c>
      <c r="D274" s="3">
        <v>397.267</v>
      </c>
      <c r="E274" s="3">
        <v>372.91800000000001</v>
      </c>
      <c r="F274" s="3">
        <v>387.05</v>
      </c>
      <c r="G274" s="3">
        <v>491.69</v>
      </c>
      <c r="H274" s="3">
        <v>445.73099999999999</v>
      </c>
      <c r="I274" s="3">
        <v>635.97900000000004</v>
      </c>
      <c r="J274" s="3">
        <v>181.50299999999999</v>
      </c>
      <c r="K274" s="3">
        <v>1269.759</v>
      </c>
      <c r="L274" s="3">
        <v>864.30100000000004</v>
      </c>
      <c r="M274" s="3">
        <v>354.166</v>
      </c>
      <c r="N274" s="3">
        <v>480.68599999999998</v>
      </c>
      <c r="O274" s="3">
        <v>515.59799999999996</v>
      </c>
      <c r="P274" s="3">
        <v>522.755</v>
      </c>
      <c r="Q274" s="3">
        <v>512.98299999999995</v>
      </c>
      <c r="R274" s="3">
        <v>334.63499999999999</v>
      </c>
      <c r="S274" s="3">
        <v>642.06799999999998</v>
      </c>
      <c r="T274" s="3">
        <v>764.81100000000004</v>
      </c>
      <c r="U274" s="3">
        <v>938.64099999999996</v>
      </c>
      <c r="V274" s="3">
        <v>289.601</v>
      </c>
      <c r="W274" s="3">
        <v>418.64400000000001</v>
      </c>
      <c r="X274" s="3">
        <v>534.25699999999995</v>
      </c>
      <c r="Y274" s="3">
        <v>475.52499999999998</v>
      </c>
      <c r="Z274" s="3">
        <v>732.81399999999996</v>
      </c>
      <c r="AA274" s="3">
        <v>740.36800000000005</v>
      </c>
      <c r="AB274" s="3">
        <v>235.048</v>
      </c>
      <c r="AT274" s="3">
        <v>202.1</v>
      </c>
      <c r="AU274" s="3">
        <f>D274/D$246</f>
        <v>1.2537104770680998</v>
      </c>
      <c r="AV274" s="3">
        <f>E274/E$246</f>
        <v>0.99731761521818785</v>
      </c>
      <c r="AW274" s="3">
        <f>F274/F$246</f>
        <v>0.80413609128154839</v>
      </c>
      <c r="AX274" s="3">
        <f>G274/G$246</f>
        <v>0.95803797936971236</v>
      </c>
      <c r="AY274" s="3">
        <f>H274/H$246</f>
        <v>0.86981746226890067</v>
      </c>
      <c r="AZ274" s="3">
        <f>I274/I$246</f>
        <v>1.1682286423853225</v>
      </c>
      <c r="BA274" s="3">
        <f>J274/J$246</f>
        <v>0.93484038443709627</v>
      </c>
      <c r="BB274" s="3">
        <f>K274/K$246</f>
        <v>0.92817283373050108</v>
      </c>
      <c r="BC274" s="3">
        <f>L274/L$246</f>
        <v>0.85305348973780715</v>
      </c>
      <c r="BD274" s="3">
        <f>M274/M$246</f>
        <v>0.85915076122922263</v>
      </c>
      <c r="BE274" s="3">
        <f>N274/N$246</f>
        <v>0.96714002309775504</v>
      </c>
      <c r="BF274" s="3">
        <f>O274/O$246</f>
        <v>1.0002230917411437</v>
      </c>
      <c r="BG274" s="3">
        <f>P274/P$246</f>
        <v>0.97908312621857463</v>
      </c>
      <c r="BH274" s="3">
        <f>Q274/Q$246</f>
        <v>1.0939576562513327</v>
      </c>
      <c r="BI274" s="3">
        <f>R274/R$246</f>
        <v>1.0262170102365633</v>
      </c>
      <c r="BJ274" s="3">
        <f>S274/S$246</f>
        <v>1.0540046292496348</v>
      </c>
      <c r="BK274" s="3">
        <f>T274/T$246</f>
        <v>1.3709066531394352</v>
      </c>
      <c r="BL274" s="3">
        <f>U274/U$246</f>
        <v>0.98748808564449031</v>
      </c>
      <c r="BM274" s="3">
        <f>V274/V$246</f>
        <v>0.98513458810562948</v>
      </c>
      <c r="BN274" s="3">
        <f>W274/W$246</f>
        <v>1.1253144958389782</v>
      </c>
      <c r="BO274" s="3">
        <f>X274/X$246</f>
        <v>1.0565517214101936</v>
      </c>
      <c r="BP274" s="3">
        <f>Y274/Y$246</f>
        <v>0.77660571734671213</v>
      </c>
      <c r="BQ274" s="3">
        <f>Z274/Z$246</f>
        <v>1.0455343779916935</v>
      </c>
      <c r="BR274" s="3">
        <f>AA274/AA$246</f>
        <v>1.0374399739928173</v>
      </c>
      <c r="BS274" s="3">
        <f>AB274/AB$246</f>
        <v>0.97466795490074931</v>
      </c>
      <c r="BT274" s="3">
        <f>AVERAGE(AU274:BS274)</f>
        <v>1.0042693936756841</v>
      </c>
      <c r="BU274" s="3">
        <f>STDEV(AU274:BS274)/SQRT(25)</f>
        <v>2.661300500055188E-2</v>
      </c>
    </row>
    <row r="275" spans="3:73" x14ac:dyDescent="0.3">
      <c r="C275" s="3">
        <v>207.15</v>
      </c>
      <c r="D275" s="3">
        <v>378.74</v>
      </c>
      <c r="E275" s="3">
        <v>362.78899999999999</v>
      </c>
      <c r="F275" s="3">
        <v>394.98700000000002</v>
      </c>
      <c r="G275" s="3">
        <v>537.12699999999995</v>
      </c>
      <c r="H275" s="3">
        <v>445.197</v>
      </c>
      <c r="I275" s="3">
        <v>631.56299999999999</v>
      </c>
      <c r="J275" s="3">
        <v>180.24</v>
      </c>
      <c r="K275" s="3">
        <v>1193.7639999999999</v>
      </c>
      <c r="L275" s="3">
        <v>858.58299999999997</v>
      </c>
      <c r="M275" s="3">
        <v>393.21499999999997</v>
      </c>
      <c r="N275" s="3">
        <v>482.30700000000002</v>
      </c>
      <c r="O275" s="3">
        <v>515.87099999999998</v>
      </c>
      <c r="P275" s="3">
        <v>518.49800000000005</v>
      </c>
      <c r="Q275" s="3">
        <v>505.37799999999999</v>
      </c>
      <c r="R275" s="3">
        <v>338.81799999999998</v>
      </c>
      <c r="S275" s="3">
        <v>640.86500000000001</v>
      </c>
      <c r="T275" s="3">
        <v>809.31100000000004</v>
      </c>
      <c r="U275" s="3">
        <v>937.46600000000001</v>
      </c>
      <c r="V275" s="3">
        <v>311.22399999999999</v>
      </c>
      <c r="W275" s="3">
        <v>420.709</v>
      </c>
      <c r="X275" s="3">
        <v>528.83399999999995</v>
      </c>
      <c r="Y275" s="3">
        <v>471.75099999999998</v>
      </c>
      <c r="Z275" s="3">
        <v>745.34699999999998</v>
      </c>
      <c r="AA275" s="3">
        <v>731.19</v>
      </c>
      <c r="AB275" s="3">
        <v>237.47800000000001</v>
      </c>
      <c r="AT275" s="3">
        <v>207.15</v>
      </c>
      <c r="AU275" s="3">
        <f>D275/D$246</f>
        <v>1.1952422579393007</v>
      </c>
      <c r="AV275" s="3">
        <f>E275/E$246</f>
        <v>0.97022900559209024</v>
      </c>
      <c r="AW275" s="3">
        <f>F275/F$246</f>
        <v>0.82062602321928679</v>
      </c>
      <c r="AX275" s="3">
        <f>G275/G$246</f>
        <v>1.0465701270005805</v>
      </c>
      <c r="AY275" s="3">
        <f>H275/H$246</f>
        <v>0.86877539311766017</v>
      </c>
      <c r="AZ275" s="3">
        <f>I275/I$246</f>
        <v>1.1601169001976503</v>
      </c>
      <c r="BA275" s="3">
        <f>J275/J$246</f>
        <v>0.92833523903705317</v>
      </c>
      <c r="BB275" s="3">
        <f>K275/K$246</f>
        <v>0.87262174529612135</v>
      </c>
      <c r="BC275" s="3">
        <f>L275/L$246</f>
        <v>0.84740990046240328</v>
      </c>
      <c r="BD275" s="3">
        <f>M275/M$246</f>
        <v>0.95387746586840283</v>
      </c>
      <c r="BE275" s="3">
        <f>N275/N$246</f>
        <v>0.97040147439328162</v>
      </c>
      <c r="BF275" s="3">
        <f>O275/O$246</f>
        <v>1.0007526921353371</v>
      </c>
      <c r="BG275" s="3">
        <f>P275/P$246</f>
        <v>0.97111006643280029</v>
      </c>
      <c r="BH275" s="3">
        <f>Q275/Q$246</f>
        <v>1.0777396763654665</v>
      </c>
      <c r="BI275" s="3">
        <f>R275/R$246</f>
        <v>1.0390449145317493</v>
      </c>
      <c r="BJ275" s="3">
        <f>S275/S$246</f>
        <v>1.0520298110543855</v>
      </c>
      <c r="BK275" s="3">
        <f>T275/T$246</f>
        <v>1.4506719102613972</v>
      </c>
      <c r="BL275" s="3">
        <f>U275/U$246</f>
        <v>0.9862519383841083</v>
      </c>
      <c r="BM275" s="3">
        <f>V275/V$246</f>
        <v>1.0586894625660355</v>
      </c>
      <c r="BN275" s="3">
        <f>W275/W$246</f>
        <v>1.1308652129970109</v>
      </c>
      <c r="BO275" s="3">
        <f>X275/X$246</f>
        <v>1.0458271450635899</v>
      </c>
      <c r="BP275" s="3">
        <f>Y275/Y$246</f>
        <v>0.77044219286899485</v>
      </c>
      <c r="BQ275" s="3">
        <f>Z275/Z$246</f>
        <v>1.0634156989808803</v>
      </c>
      <c r="BR275" s="3">
        <f>AA275/AA$246</f>
        <v>1.0245793099969314</v>
      </c>
      <c r="BS275" s="3">
        <f>AB275/AB$246</f>
        <v>0.98474437814369886</v>
      </c>
      <c r="BT275" s="3">
        <f>AVERAGE(AU275:BS275)</f>
        <v>1.0116147976762486</v>
      </c>
      <c r="BU275" s="3">
        <f>STDEV(AU275:BS275)/SQRT(25)</f>
        <v>2.7541256227864762E-2</v>
      </c>
    </row>
    <row r="276" spans="3:73" x14ac:dyDescent="0.3">
      <c r="C276" s="3">
        <v>212.2</v>
      </c>
      <c r="D276" s="3">
        <v>371.09199999999998</v>
      </c>
      <c r="E276" s="3">
        <v>365.42899999999997</v>
      </c>
      <c r="F276" s="3">
        <v>400.46600000000001</v>
      </c>
      <c r="G276" s="3">
        <v>507.976</v>
      </c>
      <c r="H276" s="3">
        <v>440.99</v>
      </c>
      <c r="I276" s="3">
        <v>634.553</v>
      </c>
      <c r="J276" s="3">
        <v>174.36099999999999</v>
      </c>
      <c r="K276" s="3">
        <v>1106.289</v>
      </c>
      <c r="L276" s="3">
        <v>858.94500000000005</v>
      </c>
      <c r="M276" s="3">
        <v>384.77499999999998</v>
      </c>
      <c r="N276" s="3">
        <v>479.15899999999999</v>
      </c>
      <c r="O276" s="3">
        <v>517.97900000000004</v>
      </c>
      <c r="P276" s="3">
        <v>516.90099999999995</v>
      </c>
      <c r="Q276" s="3">
        <v>495.72699999999998</v>
      </c>
      <c r="R276" s="3">
        <v>333.346</v>
      </c>
      <c r="S276" s="3">
        <v>648.31500000000005</v>
      </c>
      <c r="T276" s="3">
        <v>817.346</v>
      </c>
      <c r="U276" s="3">
        <v>939.91800000000001</v>
      </c>
      <c r="V276" s="3">
        <v>292.44200000000001</v>
      </c>
      <c r="W276" s="3">
        <v>424.834</v>
      </c>
      <c r="X276" s="3">
        <v>525.07899999999995</v>
      </c>
      <c r="Y276" s="3">
        <v>460.30099999999999</v>
      </c>
      <c r="Z276" s="3">
        <v>733.82899999999995</v>
      </c>
      <c r="AA276" s="3">
        <v>736.96600000000001</v>
      </c>
      <c r="AB276" s="3">
        <v>234.03100000000001</v>
      </c>
      <c r="AT276" s="3">
        <v>212.2</v>
      </c>
      <c r="AU276" s="3">
        <f>D276/D$246</f>
        <v>1.1711064054053202</v>
      </c>
      <c r="AV276" s="3">
        <f>E276/E$246</f>
        <v>0.97728932047143646</v>
      </c>
      <c r="AW276" s="3">
        <f>F276/F$246</f>
        <v>0.83200920793477995</v>
      </c>
      <c r="AX276" s="3">
        <f>G276/G$246</f>
        <v>0.98977058839575549</v>
      </c>
      <c r="AY276" s="3">
        <f>H276/H$246</f>
        <v>0.86056568353101426</v>
      </c>
      <c r="AZ276" s="3">
        <f>I276/I$246</f>
        <v>1.1656092256372201</v>
      </c>
      <c r="BA276" s="3">
        <f>J276/J$246</f>
        <v>0.89805515209575904</v>
      </c>
      <c r="BB276" s="3">
        <f>K276/K$246</f>
        <v>0.80867896668177364</v>
      </c>
      <c r="BC276" s="3">
        <f>L276/L$246</f>
        <v>0.84776718960505737</v>
      </c>
      <c r="BD276" s="3">
        <f>M276/M$246</f>
        <v>0.93340335930601503</v>
      </c>
      <c r="BE276" s="3">
        <f>N276/N$246</f>
        <v>0.96406769976137685</v>
      </c>
      <c r="BF276" s="3">
        <f>O276/O$246</f>
        <v>1.0048420607469113</v>
      </c>
      <c r="BG276" s="3">
        <f>P276/P$246</f>
        <v>0.96811899843235816</v>
      </c>
      <c r="BH276" s="3">
        <f>Q276/Q$246</f>
        <v>1.0571585160921599</v>
      </c>
      <c r="BI276" s="3">
        <f>R276/R$246</f>
        <v>1.0222640653079249</v>
      </c>
      <c r="BJ276" s="3">
        <f>S276/S$246</f>
        <v>1.0642595662951231</v>
      </c>
      <c r="BK276" s="3">
        <f>T276/T$246</f>
        <v>1.4650744684855537</v>
      </c>
      <c r="BL276" s="3">
        <f>U276/U$246</f>
        <v>0.98883154100747583</v>
      </c>
      <c r="BM276" s="3">
        <f>V276/V$246</f>
        <v>0.99479880668501319</v>
      </c>
      <c r="BN276" s="3">
        <f>W276/W$246</f>
        <v>1.1419532073199579</v>
      </c>
      <c r="BO276" s="3">
        <f>X276/X$246</f>
        <v>1.0384012213716303</v>
      </c>
      <c r="BP276" s="3">
        <f>Y276/Y$246</f>
        <v>0.75174257568037206</v>
      </c>
      <c r="BQ276" s="3">
        <f>Z276/Z$246</f>
        <v>1.0469825181659553</v>
      </c>
      <c r="BR276" s="3">
        <f>AA276/AA$246</f>
        <v>1.0326729246450286</v>
      </c>
      <c r="BS276" s="3">
        <f>AB276/AB$246</f>
        <v>0.97045078517314443</v>
      </c>
      <c r="BT276" s="3">
        <f>AVERAGE(AU276:BS276)</f>
        <v>0.99983496216936429</v>
      </c>
      <c r="BU276" s="3">
        <f>STDEV(AU276:BS276)/SQRT(25)</f>
        <v>2.8684114811221822E-2</v>
      </c>
    </row>
    <row r="277" spans="3:73" x14ac:dyDescent="0.3">
      <c r="C277" s="3">
        <v>217.25</v>
      </c>
      <c r="D277" s="3">
        <v>374.06200000000001</v>
      </c>
      <c r="E277" s="3">
        <v>362.73099999999999</v>
      </c>
      <c r="F277" s="3">
        <v>400.73599999999999</v>
      </c>
      <c r="G277" s="3">
        <v>475.892</v>
      </c>
      <c r="H277" s="3">
        <v>430.178</v>
      </c>
      <c r="I277" s="3">
        <v>626.20799999999997</v>
      </c>
      <c r="J277" s="3">
        <v>173.881</v>
      </c>
      <c r="K277" s="3">
        <v>1137.703</v>
      </c>
      <c r="L277" s="3">
        <v>829.31200000000001</v>
      </c>
      <c r="M277" s="3">
        <v>379.63299999999998</v>
      </c>
      <c r="N277" s="3">
        <v>471.58300000000003</v>
      </c>
      <c r="O277" s="3">
        <v>518.64</v>
      </c>
      <c r="P277" s="3">
        <v>515.66</v>
      </c>
      <c r="Q277" s="3">
        <v>490.65100000000001</v>
      </c>
      <c r="R277" s="3">
        <v>330.79399999999998</v>
      </c>
      <c r="S277" s="3">
        <v>656.96299999999997</v>
      </c>
      <c r="T277" s="3">
        <v>851.81500000000005</v>
      </c>
      <c r="U277" s="3">
        <v>947.14300000000003</v>
      </c>
      <c r="V277" s="3">
        <v>304.80399999999997</v>
      </c>
      <c r="W277" s="3">
        <v>424.74900000000002</v>
      </c>
      <c r="X277" s="3">
        <v>524.41700000000003</v>
      </c>
      <c r="Y277" s="3">
        <v>461.09100000000001</v>
      </c>
      <c r="Z277" s="3">
        <v>727.08</v>
      </c>
      <c r="AA277" s="3">
        <v>754.15099999999995</v>
      </c>
      <c r="AB277" s="3">
        <v>230.75</v>
      </c>
      <c r="AT277" s="3">
        <v>217.25</v>
      </c>
      <c r="AU277" s="3">
        <f>D277/D$246</f>
        <v>1.1804792456283748</v>
      </c>
      <c r="AV277" s="3">
        <f>E277/E$246</f>
        <v>0.97007389261368049</v>
      </c>
      <c r="AW277" s="3">
        <f>F277/F$246</f>
        <v>0.83257016064023392</v>
      </c>
      <c r="AX277" s="3">
        <f>G277/G$246</f>
        <v>0.92725621850802564</v>
      </c>
      <c r="AY277" s="3">
        <f>H277/H$246</f>
        <v>0.83946671037893072</v>
      </c>
      <c r="AZ277" s="3">
        <f>I277/I$246</f>
        <v>1.1502803106562136</v>
      </c>
      <c r="BA277" s="3">
        <f>J277/J$246</f>
        <v>0.89558288781070694</v>
      </c>
      <c r="BB277" s="3">
        <f>K277/K$246</f>
        <v>0.83164208125612193</v>
      </c>
      <c r="BC277" s="3">
        <f>L277/L$246</f>
        <v>0.81851981622309855</v>
      </c>
      <c r="BD277" s="3">
        <f>M277/M$246</f>
        <v>0.92092967969182093</v>
      </c>
      <c r="BE277" s="3">
        <f>N277/N$246</f>
        <v>0.94882479105384521</v>
      </c>
      <c r="BF277" s="3">
        <f>O277/O$246</f>
        <v>1.0061243532764417</v>
      </c>
      <c r="BG277" s="3">
        <f>P277/P$246</f>
        <v>0.96579469324228395</v>
      </c>
      <c r="BH277" s="3">
        <f>Q277/Q$246</f>
        <v>1.0463337342511794</v>
      </c>
      <c r="BI277" s="3">
        <f>R277/R$246</f>
        <v>1.0144379090178663</v>
      </c>
      <c r="BJ277" s="3">
        <f>S277/S$246</f>
        <v>1.0784559318416862</v>
      </c>
      <c r="BK277" s="3">
        <f>T277/T$246</f>
        <v>1.5268593819178438</v>
      </c>
      <c r="BL277" s="3">
        <f>U277/U$246</f>
        <v>0.9964325316085485</v>
      </c>
      <c r="BM277" s="3">
        <f>V277/V$246</f>
        <v>1.0368505736960447</v>
      </c>
      <c r="BN277" s="3">
        <f>W277/W$246</f>
        <v>1.1417247274369395</v>
      </c>
      <c r="BO277" s="3">
        <f>X277/X$246</f>
        <v>1.0370920438791997</v>
      </c>
      <c r="BP277" s="3">
        <f>Y277/Y$246</f>
        <v>0.75303276760867011</v>
      </c>
      <c r="BQ277" s="3">
        <f>Z277/Z$246</f>
        <v>1.0373534560614297</v>
      </c>
      <c r="BR277" s="3">
        <f>AA277/AA$246</f>
        <v>1.0567533899718209</v>
      </c>
      <c r="BS277" s="3">
        <f>AB277/AB$246</f>
        <v>0.95684554045704662</v>
      </c>
      <c r="BT277" s="3">
        <f>AVERAGE(AU277:BS277)</f>
        <v>0.9987886731491219</v>
      </c>
      <c r="BU277" s="3">
        <f>STDEV(AU277:BS277)/SQRT(25)</f>
        <v>3.0923756806041321E-2</v>
      </c>
    </row>
    <row r="278" spans="3:73" x14ac:dyDescent="0.3">
      <c r="C278" s="3">
        <v>222.3</v>
      </c>
      <c r="D278" s="3">
        <v>368.83199999999999</v>
      </c>
      <c r="E278" s="3">
        <v>355.98500000000001</v>
      </c>
      <c r="F278" s="3">
        <v>395.447</v>
      </c>
      <c r="G278" s="3">
        <v>470.34800000000001</v>
      </c>
      <c r="H278" s="3">
        <v>420.29199999999997</v>
      </c>
      <c r="I278" s="3">
        <v>627.43299999999999</v>
      </c>
      <c r="J278" s="3">
        <v>169.55199999999999</v>
      </c>
      <c r="K278" s="3">
        <v>1060.4290000000001</v>
      </c>
      <c r="L278" s="3">
        <v>850.48599999999999</v>
      </c>
      <c r="M278" s="3">
        <v>377.9</v>
      </c>
      <c r="N278" s="3">
        <v>488.40600000000001</v>
      </c>
      <c r="O278" s="3">
        <v>512.36699999999996</v>
      </c>
      <c r="P278" s="3">
        <v>514.00300000000004</v>
      </c>
      <c r="Q278" s="3">
        <v>488.488</v>
      </c>
      <c r="R278" s="3">
        <v>333.53699999999998</v>
      </c>
      <c r="S278" s="3">
        <v>656.44899999999996</v>
      </c>
      <c r="T278" s="3">
        <v>850.69799999999998</v>
      </c>
      <c r="U278" s="3">
        <v>940.04399999999998</v>
      </c>
      <c r="V278" s="3">
        <v>294.59300000000002</v>
      </c>
      <c r="W278" s="3">
        <v>424.95400000000001</v>
      </c>
      <c r="X278" s="3">
        <v>517.87400000000002</v>
      </c>
      <c r="Y278" s="3">
        <v>453.40100000000001</v>
      </c>
      <c r="Z278" s="3">
        <v>713.66300000000001</v>
      </c>
      <c r="AA278" s="3">
        <v>737.26400000000001</v>
      </c>
      <c r="AB278" s="3">
        <v>234.988</v>
      </c>
      <c r="AT278" s="3">
        <v>222.3</v>
      </c>
      <c r="AU278" s="3">
        <f>D278/D$246</f>
        <v>1.1639742104881134</v>
      </c>
      <c r="AV278" s="3">
        <f>E278/E$246</f>
        <v>0.95203264860759362</v>
      </c>
      <c r="AW278" s="3">
        <f>F278/F$246</f>
        <v>0.82158172042117161</v>
      </c>
      <c r="AX278" s="3">
        <f>G278/G$246</f>
        <v>0.91645395985394351</v>
      </c>
      <c r="AY278" s="3">
        <f>H278/H$246</f>
        <v>0.82017477099847391</v>
      </c>
      <c r="AZ278" s="3">
        <f>I278/I$246</f>
        <v>1.1525305108781108</v>
      </c>
      <c r="BA278" s="3">
        <f>J278/J$246</f>
        <v>0.87328615428989353</v>
      </c>
      <c r="BB278" s="3">
        <f>K278/K$246</f>
        <v>0.77515606496981049</v>
      </c>
      <c r="BC278" s="3">
        <f>L278/L$246</f>
        <v>0.83941827010861791</v>
      </c>
      <c r="BD278" s="3">
        <f>M278/M$246</f>
        <v>0.91672569548890415</v>
      </c>
      <c r="BE278" s="3">
        <f>N278/N$246</f>
        <v>0.98267265974270557</v>
      </c>
      <c r="BF278" s="3">
        <f>O278/O$246</f>
        <v>0.99395518377909653</v>
      </c>
      <c r="BG278" s="3">
        <f>P278/P$246</f>
        <v>0.96269124948728568</v>
      </c>
      <c r="BH278" s="3">
        <f>Q278/Q$246</f>
        <v>1.0417210464808797</v>
      </c>
      <c r="BI278" s="3">
        <f>R278/R$246</f>
        <v>1.0228498003594142</v>
      </c>
      <c r="BJ278" s="3">
        <f>S278/S$246</f>
        <v>1.0776121608089695</v>
      </c>
      <c r="BK278" s="3">
        <f>T278/T$246</f>
        <v>1.5248571843401981</v>
      </c>
      <c r="BL278" s="3">
        <f>U278/U$246</f>
        <v>0.98896409807539765</v>
      </c>
      <c r="BM278" s="3">
        <f>V278/V$246</f>
        <v>1.0021158549652858</v>
      </c>
      <c r="BN278" s="3">
        <f>W278/W$246</f>
        <v>1.1422757671548072</v>
      </c>
      <c r="BO278" s="3">
        <f>X278/X$246</f>
        <v>1.0241525448867919</v>
      </c>
      <c r="BP278" s="3">
        <f>Y278/Y$246</f>
        <v>0.74047381073700991</v>
      </c>
      <c r="BQ278" s="3">
        <f>Z278/Z$246</f>
        <v>1.0182108977185016</v>
      </c>
      <c r="BR278" s="3">
        <f>AA278/AA$246</f>
        <v>1.033090496868909</v>
      </c>
      <c r="BS278" s="3">
        <f>AB278/AB$246</f>
        <v>0.97441915432684922</v>
      </c>
      <c r="BT278" s="3">
        <f>AVERAGE(AU278:BS278)</f>
        <v>0.99045583663346937</v>
      </c>
      <c r="BU278" s="3">
        <f>STDEV(AU278:BS278)/SQRT(25)</f>
        <v>3.1531364237090034E-2</v>
      </c>
    </row>
    <row r="279" spans="3:73" x14ac:dyDescent="0.3">
      <c r="C279" s="3">
        <v>227.35</v>
      </c>
      <c r="D279" s="3">
        <v>357.01400000000001</v>
      </c>
      <c r="E279" s="3">
        <v>367.57400000000001</v>
      </c>
      <c r="F279" s="3">
        <v>399.66500000000002</v>
      </c>
      <c r="G279" s="3">
        <v>484.62799999999999</v>
      </c>
      <c r="H279" s="3">
        <v>411.87900000000002</v>
      </c>
      <c r="I279" s="3">
        <v>622.29600000000005</v>
      </c>
      <c r="J279" s="3">
        <v>172.09800000000001</v>
      </c>
      <c r="K279" s="3">
        <v>1278.3630000000001</v>
      </c>
      <c r="L279" s="3">
        <v>893.74900000000002</v>
      </c>
      <c r="M279" s="3">
        <v>380.00599999999997</v>
      </c>
      <c r="N279" s="3">
        <v>472.93599999999998</v>
      </c>
      <c r="O279" s="3">
        <v>513.46199999999999</v>
      </c>
      <c r="P279" s="3">
        <v>512.59699999999998</v>
      </c>
      <c r="Q279" s="3">
        <v>487.733</v>
      </c>
      <c r="R279" s="3">
        <v>329.387</v>
      </c>
      <c r="S279" s="3">
        <v>662.30499999999995</v>
      </c>
      <c r="T279" s="3">
        <v>862.73699999999997</v>
      </c>
      <c r="U279" s="3">
        <v>943.14300000000003</v>
      </c>
      <c r="V279" s="3">
        <v>281.20600000000002</v>
      </c>
      <c r="W279" s="3">
        <v>441.77499999999998</v>
      </c>
      <c r="X279" s="3">
        <v>521.37199999999996</v>
      </c>
      <c r="Y279" s="3">
        <v>453.55799999999999</v>
      </c>
      <c r="Z279" s="3">
        <v>678.48699999999997</v>
      </c>
      <c r="AA279" s="3">
        <v>750.23400000000004</v>
      </c>
      <c r="AB279" s="3">
        <v>244.33199999999999</v>
      </c>
      <c r="AT279" s="3">
        <v>227.35</v>
      </c>
      <c r="AU279" s="3">
        <f>D279/D$246</f>
        <v>1.1266785115803493</v>
      </c>
      <c r="AV279" s="3">
        <f>E279/E$246</f>
        <v>0.98302582631090529</v>
      </c>
      <c r="AW279" s="3">
        <f>F279/F$246</f>
        <v>0.83034504824193267</v>
      </c>
      <c r="AX279" s="3">
        <f>G279/G$246</f>
        <v>0.9442779594174886</v>
      </c>
      <c r="AY279" s="3">
        <f>H279/H$246</f>
        <v>0.80375730326554029</v>
      </c>
      <c r="AZ279" s="3">
        <f>I279/I$246</f>
        <v>1.1430943651312648</v>
      </c>
      <c r="BA279" s="3">
        <f>J279/J$246</f>
        <v>0.88639945610185733</v>
      </c>
      <c r="BB279" s="3">
        <f>K279/K$246</f>
        <v>0.93446221546468622</v>
      </c>
      <c r="BC279" s="3">
        <f>L279/L$246</f>
        <v>0.88211827060211123</v>
      </c>
      <c r="BD279" s="3">
        <f>M279/M$246</f>
        <v>0.92183451876146205</v>
      </c>
      <c r="BE279" s="3">
        <f>N279/N$246</f>
        <v>0.95154702646584233</v>
      </c>
      <c r="BF279" s="3">
        <f>O279/O$246</f>
        <v>0.99607940514042181</v>
      </c>
      <c r="BG279" s="3">
        <f>P279/P$246</f>
        <v>0.96005791097218129</v>
      </c>
      <c r="BH279" s="3">
        <f>Q279/Q$246</f>
        <v>1.0401109774718291</v>
      </c>
      <c r="BI279" s="3">
        <f>R279/R$246</f>
        <v>1.0101230963610826</v>
      </c>
      <c r="BJ279" s="3">
        <f>S279/S$246</f>
        <v>1.0872252409015546</v>
      </c>
      <c r="BK279" s="3">
        <f>T279/T$246</f>
        <v>1.5464368232276429</v>
      </c>
      <c r="BL279" s="3">
        <f>U279/U$246</f>
        <v>0.99222437072214154</v>
      </c>
      <c r="BM279" s="3">
        <f>V279/V$246</f>
        <v>0.95657734946644402</v>
      </c>
      <c r="BN279" s="3">
        <f>W279/W$246</f>
        <v>1.1874905920048169</v>
      </c>
      <c r="BO279" s="3">
        <f>X279/X$246</f>
        <v>1.0310702229359194</v>
      </c>
      <c r="BP279" s="3">
        <f>Y279/Y$246</f>
        <v>0.74073021596832989</v>
      </c>
      <c r="BQ279" s="3">
        <f>Z279/Z$246</f>
        <v>0.96802392356102662</v>
      </c>
      <c r="BR279" s="3">
        <f>AA279/AA$246</f>
        <v>1.051264697351219</v>
      </c>
      <c r="BS279" s="3">
        <f>AB279/AB$246</f>
        <v>1.0131656970355412</v>
      </c>
      <c r="BT279" s="3">
        <f>AVERAGE(AU279:BS279)</f>
        <v>0.99952484097854377</v>
      </c>
      <c r="BU279" s="3">
        <f>STDEV(AU279:BS279)/SQRT(25)</f>
        <v>3.0697206763046936E-2</v>
      </c>
    </row>
    <row r="280" spans="3:73" x14ac:dyDescent="0.3">
      <c r="C280" s="3">
        <v>232.4</v>
      </c>
      <c r="D280" s="3">
        <v>348.71600000000001</v>
      </c>
      <c r="E280" s="3">
        <v>376.55599999999998</v>
      </c>
      <c r="F280" s="3">
        <v>387.11200000000002</v>
      </c>
      <c r="G280" s="3">
        <v>473.65800000000002</v>
      </c>
      <c r="H280" s="3">
        <v>405.77199999999999</v>
      </c>
      <c r="I280" s="3">
        <v>617.95799999999997</v>
      </c>
      <c r="J280" s="3">
        <v>171.48</v>
      </c>
      <c r="K280" s="3">
        <v>1213.3589999999999</v>
      </c>
      <c r="L280" s="3">
        <v>849.65200000000004</v>
      </c>
      <c r="M280" s="3">
        <v>369.197</v>
      </c>
      <c r="N280" s="3">
        <v>471.23700000000002</v>
      </c>
      <c r="O280" s="3">
        <v>511.66800000000001</v>
      </c>
      <c r="P280" s="3">
        <v>507.05599999999998</v>
      </c>
      <c r="Q280" s="3">
        <v>527.69200000000001</v>
      </c>
      <c r="R280" s="3">
        <v>332.92099999999999</v>
      </c>
      <c r="S280" s="3">
        <v>664.74099999999999</v>
      </c>
      <c r="T280" s="3">
        <v>866.45500000000004</v>
      </c>
      <c r="U280" s="3">
        <v>943.95</v>
      </c>
      <c r="V280" s="3">
        <v>277.45699999999999</v>
      </c>
      <c r="W280" s="3">
        <v>432.81900000000002</v>
      </c>
      <c r="X280" s="3">
        <v>516.11300000000006</v>
      </c>
      <c r="Y280" s="3">
        <v>451.50299999999999</v>
      </c>
      <c r="Z280" s="3">
        <v>669.93</v>
      </c>
      <c r="AA280" s="3">
        <v>775.76300000000003</v>
      </c>
      <c r="AB280" s="3">
        <v>231.71100000000001</v>
      </c>
      <c r="AT280" s="3">
        <v>232.4</v>
      </c>
      <c r="AU280" s="3">
        <f>D280/D$246</f>
        <v>1.1004913640480571</v>
      </c>
      <c r="AV280" s="3">
        <f>E280/E$246</f>
        <v>1.0070469430708626</v>
      </c>
      <c r="AW280" s="3">
        <f>F280/F$246</f>
        <v>0.80426490264354156</v>
      </c>
      <c r="AX280" s="3">
        <f>G280/G$246</f>
        <v>0.92290336031300058</v>
      </c>
      <c r="AY280" s="3">
        <f>H280/H$246</f>
        <v>0.7918398569984505</v>
      </c>
      <c r="AZ280" s="3">
        <f>I280/I$246</f>
        <v>1.1351259009985379</v>
      </c>
      <c r="BA280" s="3">
        <f>J280/J$246</f>
        <v>0.88321641583485266</v>
      </c>
      <c r="BB280" s="3">
        <f>K280/K$246</f>
        <v>0.88694536629581433</v>
      </c>
      <c r="BC280" s="3">
        <f>L280/L$246</f>
        <v>0.83859512329929886</v>
      </c>
      <c r="BD280" s="3">
        <f>M280/M$246</f>
        <v>0.89561359247794914</v>
      </c>
      <c r="BE280" s="3">
        <f>N280/N$246</f>
        <v>0.94812863920421409</v>
      </c>
      <c r="BF280" s="3">
        <f>O280/O$246</f>
        <v>0.99259917397857944</v>
      </c>
      <c r="BG280" s="3">
        <f>P280/P$246</f>
        <v>0.94968001003890068</v>
      </c>
      <c r="BH280" s="3">
        <f>Q280/Q$246</f>
        <v>1.1253252126144109</v>
      </c>
      <c r="BI280" s="3">
        <f>R280/R$246</f>
        <v>1.0209607281514692</v>
      </c>
      <c r="BJ280" s="3">
        <f>S280/S$246</f>
        <v>1.091224124628593</v>
      </c>
      <c r="BK280" s="3">
        <f>T280/T$246</f>
        <v>1.5531012552721253</v>
      </c>
      <c r="BL280" s="3">
        <f>U280/U$246</f>
        <v>0.99307336718097416</v>
      </c>
      <c r="BM280" s="3">
        <f>V280/V$246</f>
        <v>0.94382439084127345</v>
      </c>
      <c r="BN280" s="3">
        <f>W280/W$246</f>
        <v>1.1634168763305595</v>
      </c>
      <c r="BO280" s="3">
        <f>X280/X$246</f>
        <v>1.0206699745481658</v>
      </c>
      <c r="BP280" s="3">
        <f>Y280/Y$246</f>
        <v>0.73737408380041547</v>
      </c>
      <c r="BQ280" s="3">
        <f>Z280/Z$246</f>
        <v>0.95581531718550028</v>
      </c>
      <c r="BR280" s="3">
        <f>AA280/AA$246</f>
        <v>1.0870371849466616</v>
      </c>
      <c r="BS280" s="3">
        <f>AB280/AB$246</f>
        <v>0.96083049631567818</v>
      </c>
      <c r="BT280" s="3">
        <f>AVERAGE(AU280:BS280)</f>
        <v>0.99236414644071547</v>
      </c>
      <c r="BU280" s="3">
        <f>STDEV(AU280:BS280)/SQRT(25)</f>
        <v>3.2247495926720333E-2</v>
      </c>
    </row>
    <row r="281" spans="3:73" x14ac:dyDescent="0.3">
      <c r="C281" s="3">
        <v>237.45</v>
      </c>
      <c r="D281" s="3">
        <v>344.178</v>
      </c>
      <c r="E281" s="3">
        <v>366.36599999999999</v>
      </c>
      <c r="F281" s="3">
        <v>388.51100000000002</v>
      </c>
      <c r="G281" s="3">
        <v>493.351</v>
      </c>
      <c r="H281" s="3">
        <v>402.928</v>
      </c>
      <c r="I281" s="3">
        <v>626.63400000000001</v>
      </c>
      <c r="J281" s="3">
        <v>172.29599999999999</v>
      </c>
      <c r="K281" s="3">
        <v>1133.289</v>
      </c>
      <c r="L281" s="3">
        <v>841.21500000000003</v>
      </c>
      <c r="M281" s="3">
        <v>376.43299999999999</v>
      </c>
      <c r="N281" s="3">
        <v>471.56900000000002</v>
      </c>
      <c r="O281" s="3">
        <v>514.81500000000005</v>
      </c>
      <c r="P281" s="3">
        <v>505.17700000000002</v>
      </c>
      <c r="Q281" s="3">
        <v>534.45299999999997</v>
      </c>
      <c r="R281" s="3">
        <v>328.125</v>
      </c>
      <c r="S281" s="3">
        <v>664.98299999999995</v>
      </c>
      <c r="T281" s="3">
        <v>905.62300000000005</v>
      </c>
      <c r="U281" s="3">
        <v>944.74900000000002</v>
      </c>
      <c r="V281" s="3">
        <v>284.024</v>
      </c>
      <c r="W281" s="3">
        <v>434.47300000000001</v>
      </c>
      <c r="X281" s="3">
        <v>518.63199999999995</v>
      </c>
      <c r="Y281" s="3">
        <v>454.90100000000001</v>
      </c>
      <c r="Z281" s="3">
        <v>707.57799999999997</v>
      </c>
      <c r="AA281" s="3">
        <v>752.63400000000001</v>
      </c>
      <c r="AB281" s="3">
        <v>232.886</v>
      </c>
      <c r="AT281" s="3">
        <v>237.45</v>
      </c>
      <c r="AU281" s="3">
        <f>D281/D$246</f>
        <v>1.086170169121383</v>
      </c>
      <c r="AV281" s="3">
        <f>E281/E$246</f>
        <v>0.97979519738126497</v>
      </c>
      <c r="AW281" s="3">
        <f>F281/F$246</f>
        <v>0.80717146869883905</v>
      </c>
      <c r="AX281" s="3">
        <f>G281/G$246</f>
        <v>0.96127437035536001</v>
      </c>
      <c r="AY281" s="3">
        <f>H281/H$246</f>
        <v>0.7862899606199335</v>
      </c>
      <c r="AZ281" s="3">
        <f>I281/I$246</f>
        <v>1.1510628292639917</v>
      </c>
      <c r="BA281" s="3">
        <f>J281/J$246</f>
        <v>0.88741926511944125</v>
      </c>
      <c r="BB281" s="3">
        <f>K281/K$246</f>
        <v>0.82841552024093212</v>
      </c>
      <c r="BC281" s="3">
        <f>L281/L$246</f>
        <v>0.8302679175076616</v>
      </c>
      <c r="BD281" s="3">
        <f>M281/M$246</f>
        <v>0.91316698526058393</v>
      </c>
      <c r="BE281" s="3">
        <f>N281/N$246</f>
        <v>0.94879662305992951</v>
      </c>
      <c r="BF281" s="3">
        <f>O281/O$246</f>
        <v>0.99870412797318264</v>
      </c>
      <c r="BG281" s="3">
        <f>P281/P$246</f>
        <v>0.94616077599204385</v>
      </c>
      <c r="BH281" s="3">
        <f>Q281/Q$246</f>
        <v>1.1397433272769149</v>
      </c>
      <c r="BI281" s="3">
        <f>R281/R$246</f>
        <v>1.0062529516753249</v>
      </c>
      <c r="BJ281" s="3">
        <f>S281/S$246</f>
        <v>1.0916213864766813</v>
      </c>
      <c r="BK281" s="3">
        <f>T281/T$246</f>
        <v>1.6233090213609569</v>
      </c>
      <c r="BL281" s="3">
        <f>U281/U$246</f>
        <v>0.99391394731803384</v>
      </c>
      <c r="BM281" s="3">
        <f>V281/V$246</f>
        <v>0.96616332903585722</v>
      </c>
      <c r="BN281" s="3">
        <f>W281/W$246</f>
        <v>1.1678628260542332</v>
      </c>
      <c r="BO281" s="3">
        <f>X281/X$246</f>
        <v>1.0256515728917199</v>
      </c>
      <c r="BP281" s="3">
        <f>Y281/Y$246</f>
        <v>0.74292354224643642</v>
      </c>
      <c r="BQ281" s="3">
        <f>Z281/Z$246</f>
        <v>1.0095291903683696</v>
      </c>
      <c r="BR281" s="3">
        <f>AA281/AA$246</f>
        <v>1.0546276951274367</v>
      </c>
      <c r="BS281" s="3">
        <f>AB281/AB$246</f>
        <v>0.96570284088788627</v>
      </c>
      <c r="BT281" s="3">
        <f>AVERAGE(AU281:BS281)</f>
        <v>0.99647987365257606</v>
      </c>
      <c r="BU281" s="3">
        <f>STDEV(AU281:BS281)/SQRT(25)</f>
        <v>3.4533036241054485E-2</v>
      </c>
    </row>
    <row r="282" spans="3:73" x14ac:dyDescent="0.3">
      <c r="C282" s="3">
        <v>242.5</v>
      </c>
      <c r="D282" s="3">
        <v>340.846</v>
      </c>
      <c r="E282" s="3">
        <v>362.38400000000001</v>
      </c>
      <c r="F282" s="3">
        <v>386.07</v>
      </c>
      <c r="G282" s="3">
        <v>511.30799999999999</v>
      </c>
      <c r="H282" s="3">
        <v>398.96199999999999</v>
      </c>
      <c r="I282" s="3">
        <v>631.03499999999997</v>
      </c>
      <c r="J282" s="3">
        <v>173.33600000000001</v>
      </c>
      <c r="K282" s="3">
        <v>1071.44</v>
      </c>
      <c r="L282" s="3">
        <v>849.98099999999999</v>
      </c>
      <c r="M282" s="3">
        <v>372.68099999999998</v>
      </c>
      <c r="N282" s="3">
        <v>475.24400000000003</v>
      </c>
      <c r="O282" s="3">
        <v>519.26599999999996</v>
      </c>
      <c r="P282" s="3">
        <v>509.06400000000002</v>
      </c>
      <c r="Q282" s="3">
        <v>520.57000000000005</v>
      </c>
      <c r="R282" s="3">
        <v>329.78699999999998</v>
      </c>
      <c r="S282" s="3">
        <v>673.45799999999997</v>
      </c>
      <c r="T282" s="3">
        <v>935.46600000000001</v>
      </c>
      <c r="U282" s="3">
        <v>948.18499999999995</v>
      </c>
      <c r="V282" s="3">
        <v>281.45600000000002</v>
      </c>
      <c r="W282" s="3">
        <v>436.17599999999999</v>
      </c>
      <c r="X282" s="3">
        <v>513.86599999999999</v>
      </c>
      <c r="Y282" s="3">
        <v>449.12700000000001</v>
      </c>
      <c r="Z282" s="3">
        <v>722.83399999999995</v>
      </c>
      <c r="AA282" s="3">
        <v>778.09799999999996</v>
      </c>
      <c r="AB282" s="3">
        <v>245.26400000000001</v>
      </c>
      <c r="AT282" s="3">
        <v>242.5</v>
      </c>
      <c r="AU282" s="3">
        <f>D282/D$246</f>
        <v>1.0756549153761918</v>
      </c>
      <c r="AV282" s="3">
        <f>E282/E$246</f>
        <v>0.96914588910491795</v>
      </c>
      <c r="AW282" s="3">
        <f>F282/F$246</f>
        <v>0.80210004072101115</v>
      </c>
      <c r="AX282" s="3">
        <f>G282/G$246</f>
        <v>0.99626285496058264</v>
      </c>
      <c r="AY282" s="3">
        <f>H282/H$246</f>
        <v>0.77855054815959657</v>
      </c>
      <c r="AZ282" s="3">
        <f>I282/I$246</f>
        <v>1.1591470179795591</v>
      </c>
      <c r="BA282" s="3">
        <f>J282/J$246</f>
        <v>0.89277583773705416</v>
      </c>
      <c r="BB282" s="3">
        <f>K282/K$246</f>
        <v>0.78320492390462138</v>
      </c>
      <c r="BC282" s="3">
        <f>L282/L$246</f>
        <v>0.83891984188474966</v>
      </c>
      <c r="BD282" s="3">
        <f>M282/M$246</f>
        <v>0.90406522603995843</v>
      </c>
      <c r="BE282" s="3">
        <f>N282/N$246</f>
        <v>0.95619072146280426</v>
      </c>
      <c r="BF282" s="3">
        <f>O282/O$246</f>
        <v>1.0073387483195373</v>
      </c>
      <c r="BG282" s="3">
        <f>P282/P$246</f>
        <v>0.95344085195805395</v>
      </c>
      <c r="BH282" s="3">
        <f>Q282/Q$246</f>
        <v>1.1101372503859903</v>
      </c>
      <c r="BI282" s="3">
        <f>R282/R$246</f>
        <v>1.0113497666259821</v>
      </c>
      <c r="BJ282" s="3">
        <f>S282/S$246</f>
        <v>1.105533759049198</v>
      </c>
      <c r="BK282" s="3">
        <f>T282/T$246</f>
        <v>1.6768019330079391</v>
      </c>
      <c r="BL282" s="3">
        <f>U282/U$246</f>
        <v>0.99752875751945747</v>
      </c>
      <c r="BM282" s="3">
        <f>V282/V$246</f>
        <v>0.95742777348786112</v>
      </c>
      <c r="BN282" s="3">
        <f>W282/W$246</f>
        <v>1.1724404877104702</v>
      </c>
      <c r="BO282" s="3">
        <f>X282/X$246</f>
        <v>1.0162262859900209</v>
      </c>
      <c r="BP282" s="3">
        <f>Y282/Y$246</f>
        <v>0.73349370908948375</v>
      </c>
      <c r="BQ282" s="3">
        <f>Z282/Z$246</f>
        <v>1.0312955218940245</v>
      </c>
      <c r="BR282" s="3">
        <f>AA282/AA$246</f>
        <v>1.0903091015331066</v>
      </c>
      <c r="BS282" s="3">
        <f>AB282/AB$246</f>
        <v>1.0170303992834544</v>
      </c>
      <c r="BT282" s="3">
        <f>AVERAGE(AU282:BS282)</f>
        <v>1.0014548865274251</v>
      </c>
      <c r="BU282" s="3">
        <f>STDEV(AU282:BS282)/SQRT(25)</f>
        <v>3.6780487704824096E-2</v>
      </c>
    </row>
    <row r="283" spans="3:73" x14ac:dyDescent="0.3">
      <c r="C283" s="3">
        <v>247.55</v>
      </c>
      <c r="D283" s="3">
        <v>343.55799999999999</v>
      </c>
      <c r="E283" s="3">
        <v>370.42899999999997</v>
      </c>
      <c r="F283" s="3">
        <v>383.53199999999998</v>
      </c>
      <c r="G283" s="3">
        <v>465.81900000000002</v>
      </c>
      <c r="H283" s="3">
        <v>393.666</v>
      </c>
      <c r="I283" s="3">
        <v>628.50199999999995</v>
      </c>
      <c r="J283" s="3">
        <v>177.697</v>
      </c>
      <c r="K283" s="3">
        <v>1088.7349999999999</v>
      </c>
      <c r="L283" s="3">
        <v>847.14400000000001</v>
      </c>
      <c r="M283" s="3">
        <v>378.41199999999998</v>
      </c>
      <c r="N283" s="3">
        <v>467.74599999999998</v>
      </c>
      <c r="O283" s="3">
        <v>516.63300000000004</v>
      </c>
      <c r="P283" s="3">
        <v>513.75699999999995</v>
      </c>
      <c r="Q283" s="3">
        <v>508.87799999999999</v>
      </c>
      <c r="R283" s="3">
        <v>342.20100000000002</v>
      </c>
      <c r="S283" s="3">
        <v>680.85299999999995</v>
      </c>
      <c r="T283" s="3">
        <v>971.61800000000005</v>
      </c>
      <c r="U283" s="3">
        <v>954.06200000000001</v>
      </c>
      <c r="V283" s="3">
        <v>283.46499999999997</v>
      </c>
      <c r="W283" s="3">
        <v>460.33300000000003</v>
      </c>
      <c r="X283" s="3">
        <v>509.93299999999999</v>
      </c>
      <c r="Y283" s="3">
        <v>456.57499999999999</v>
      </c>
      <c r="Z283" s="3">
        <v>776.08500000000004</v>
      </c>
      <c r="AA283" s="3">
        <v>767.024</v>
      </c>
      <c r="AB283" s="3">
        <v>237.71100000000001</v>
      </c>
      <c r="AT283" s="3">
        <v>247.55</v>
      </c>
      <c r="AU283" s="3">
        <f>D283/D$246</f>
        <v>1.0842135492768397</v>
      </c>
      <c r="AV283" s="3">
        <f>E283/E$246</f>
        <v>0.99066112895504665</v>
      </c>
      <c r="AW283" s="3">
        <f>F283/F$246</f>
        <v>0.79682708528974244</v>
      </c>
      <c r="AX283" s="3">
        <f>G283/G$246</f>
        <v>0.90762938744334853</v>
      </c>
      <c r="AY283" s="3">
        <f>H283/H$246</f>
        <v>0.76821572002294891</v>
      </c>
      <c r="AZ283" s="3">
        <f>I283/I$246</f>
        <v>1.1544941549901175</v>
      </c>
      <c r="BA283" s="3">
        <f>J283/J$246</f>
        <v>0.91523738887687101</v>
      </c>
      <c r="BB283" s="3">
        <f>K283/K$246</f>
        <v>0.79584728293445994</v>
      </c>
      <c r="BC283" s="3">
        <f>L283/L$246</f>
        <v>0.83611976095184992</v>
      </c>
      <c r="BD283" s="3">
        <f>M283/M$246</f>
        <v>0.91796772659790205</v>
      </c>
      <c r="BE283" s="3">
        <f>N283/N$246</f>
        <v>0.94110474872137428</v>
      </c>
      <c r="BF283" s="3">
        <f>O283/O$246</f>
        <v>1.0022309174114377</v>
      </c>
      <c r="BG283" s="3">
        <f>P283/P$246</f>
        <v>0.9622305088936044</v>
      </c>
      <c r="BH283" s="3">
        <f>Q283/Q$246</f>
        <v>1.0852035724339126</v>
      </c>
      <c r="BI283" s="3">
        <f>R283/R$246</f>
        <v>1.0494194782971364</v>
      </c>
      <c r="BJ283" s="3">
        <f>S283/S$246</f>
        <v>1.1176732275062791</v>
      </c>
      <c r="BK283" s="3">
        <f>T283/T$246</f>
        <v>1.7416035863893586</v>
      </c>
      <c r="BL283" s="3">
        <f>U283/U$246</f>
        <v>1.003711597901811</v>
      </c>
      <c r="BM283" s="3">
        <f>V283/V$246</f>
        <v>0.96426178092396864</v>
      </c>
      <c r="BN283" s="3">
        <f>W283/W$246</f>
        <v>1.2373744704642713</v>
      </c>
      <c r="BO283" s="3">
        <f>X283/X$246</f>
        <v>1.0084483478061388</v>
      </c>
      <c r="BP283" s="3">
        <f>Y283/Y$246</f>
        <v>0.74565744261095646</v>
      </c>
      <c r="BQ283" s="3">
        <f>Z283/Z$246</f>
        <v>1.1072708050660651</v>
      </c>
      <c r="BR283" s="3">
        <f>AA283/AA$246</f>
        <v>1.0747916692940087</v>
      </c>
      <c r="BS283" s="3">
        <f>AB283/AB$246</f>
        <v>0.98571055370567717</v>
      </c>
      <c r="BT283" s="3">
        <f>AVERAGE(AU283:BS283)</f>
        <v>1.0077562357106049</v>
      </c>
      <c r="BU283" s="3">
        <f>STDEV(AU283:BS283)/SQRT(25)</f>
        <v>3.9447376186360926E-2</v>
      </c>
    </row>
    <row r="284" spans="3:73" x14ac:dyDescent="0.3">
      <c r="C284" s="3">
        <v>252.6</v>
      </c>
      <c r="D284" s="3">
        <v>334.53399999999999</v>
      </c>
      <c r="E284" s="3">
        <v>380.73099999999999</v>
      </c>
      <c r="F284" s="3">
        <v>432.35899999999998</v>
      </c>
      <c r="G284" s="3">
        <v>469.27100000000002</v>
      </c>
      <c r="H284" s="3">
        <v>388.51400000000001</v>
      </c>
      <c r="I284" s="3">
        <v>628.84</v>
      </c>
      <c r="J284" s="3">
        <v>174.89500000000001</v>
      </c>
      <c r="K284" s="3">
        <v>1046.569</v>
      </c>
      <c r="L284" s="3">
        <v>854.15499999999997</v>
      </c>
      <c r="M284" s="3">
        <v>376.44900000000001</v>
      </c>
      <c r="N284" s="3">
        <v>466.428</v>
      </c>
      <c r="O284" s="3">
        <v>517.37400000000002</v>
      </c>
      <c r="P284" s="3">
        <v>509.78500000000003</v>
      </c>
      <c r="Q284" s="3">
        <v>500.88400000000001</v>
      </c>
      <c r="R284" s="3">
        <v>335.286</v>
      </c>
      <c r="S284" s="3">
        <v>682.197</v>
      </c>
      <c r="T284" s="3">
        <v>960.91</v>
      </c>
      <c r="U284" s="3">
        <v>961.04899999999998</v>
      </c>
      <c r="V284" s="3">
        <v>290.61200000000002</v>
      </c>
      <c r="W284" s="3">
        <v>441.202</v>
      </c>
      <c r="X284" s="3">
        <v>513.649</v>
      </c>
      <c r="Y284" s="3">
        <v>452.35399999999998</v>
      </c>
      <c r="Z284" s="3">
        <v>776.42200000000003</v>
      </c>
      <c r="AA284" s="3">
        <v>756.45500000000004</v>
      </c>
      <c r="AB284" s="3">
        <v>235.87</v>
      </c>
      <c r="AT284" s="3">
        <v>252.6</v>
      </c>
      <c r="AU284" s="3">
        <f>D284/D$246</f>
        <v>1.0557352630233563</v>
      </c>
      <c r="AV284" s="3">
        <f>E284/E$246</f>
        <v>1.0182124031546771</v>
      </c>
      <c r="AW284" s="3">
        <f>F284/F$246</f>
        <v>0.89827018806458847</v>
      </c>
      <c r="AX284" s="3">
        <f>G284/G$246</f>
        <v>0.91435546913055854</v>
      </c>
      <c r="AY284" s="3">
        <f>H284/H$246</f>
        <v>0.75816189929787181</v>
      </c>
      <c r="AZ284" s="3">
        <f>I284/I$246</f>
        <v>1.1551150265615473</v>
      </c>
      <c r="BA284" s="3">
        <f>J284/J$246</f>
        <v>0.90080554611287955</v>
      </c>
      <c r="BB284" s="3">
        <f>K284/K$246</f>
        <v>0.76502463414277566</v>
      </c>
      <c r="BC284" s="3">
        <f>L284/L$246</f>
        <v>0.84303952387767289</v>
      </c>
      <c r="BD284" s="3">
        <f>M284/M$246</f>
        <v>0.9132057987327401</v>
      </c>
      <c r="BE284" s="3">
        <f>N284/N$246</f>
        <v>0.93845293329416646</v>
      </c>
      <c r="BF284" s="3">
        <f>O284/O$246</f>
        <v>1.0036684041956769</v>
      </c>
      <c r="BG284" s="3">
        <f>P284/P$246</f>
        <v>0.95479123394197296</v>
      </c>
      <c r="BH284" s="3">
        <f>Q284/Q$246</f>
        <v>1.0681560338135818</v>
      </c>
      <c r="BI284" s="3">
        <f>R284/R$246</f>
        <v>1.0282134160926872</v>
      </c>
      <c r="BJ284" s="3">
        <f>S284/S$246</f>
        <v>1.1198795081832658</v>
      </c>
      <c r="BK284" s="3">
        <f>T284/T$246</f>
        <v>1.72240973530482</v>
      </c>
      <c r="BL284" s="3">
        <f>U284/U$246</f>
        <v>1.0110622029301424</v>
      </c>
      <c r="BM284" s="3">
        <f>V284/V$246</f>
        <v>0.9885737028482402</v>
      </c>
      <c r="BN284" s="3">
        <f>W284/W$246</f>
        <v>1.1859503687934112</v>
      </c>
      <c r="BO284" s="3">
        <f>X284/X$246</f>
        <v>1.0157971447273964</v>
      </c>
      <c r="BP284" s="3">
        <f>Y284/Y$246</f>
        <v>0.73876389814343013</v>
      </c>
      <c r="BQ284" s="3">
        <f>Z284/Z$246</f>
        <v>1.107751616138702</v>
      </c>
      <c r="BR284" s="3">
        <f>AA284/AA$246</f>
        <v>1.0599818678369899</v>
      </c>
      <c r="BS284" s="3">
        <f>AB284/AB$246</f>
        <v>0.97807652276317913</v>
      </c>
      <c r="BT284" s="3">
        <f>AVERAGE(AU284:BS284)</f>
        <v>1.005738173644253</v>
      </c>
      <c r="BU284" s="3">
        <f>STDEV(AU284:BS284)/SQRT(25)</f>
        <v>3.8004708102717978E-2</v>
      </c>
    </row>
    <row r="285" spans="3:73" x14ac:dyDescent="0.3">
      <c r="C285" s="3">
        <v>257.64999999999998</v>
      </c>
      <c r="D285" s="3">
        <v>334.25299999999999</v>
      </c>
      <c r="E285" s="3">
        <v>375.95800000000003</v>
      </c>
      <c r="F285" s="3">
        <v>404.34300000000002</v>
      </c>
      <c r="G285" s="3">
        <v>459.63400000000001</v>
      </c>
      <c r="H285" s="3">
        <v>387.077</v>
      </c>
      <c r="I285" s="3">
        <v>625.19200000000001</v>
      </c>
      <c r="J285" s="3">
        <v>174.31</v>
      </c>
      <c r="K285" s="3">
        <v>1046.096</v>
      </c>
      <c r="L285" s="3">
        <v>869.29</v>
      </c>
      <c r="M285" s="3">
        <v>395.99</v>
      </c>
      <c r="N285" s="3">
        <v>466.15899999999999</v>
      </c>
      <c r="O285" s="3">
        <v>519.88800000000003</v>
      </c>
      <c r="P285" s="3">
        <v>510.67500000000001</v>
      </c>
      <c r="Q285" s="3">
        <v>502.72699999999998</v>
      </c>
      <c r="R285" s="3">
        <v>334.54599999999999</v>
      </c>
      <c r="S285" s="3">
        <v>678.06899999999996</v>
      </c>
      <c r="T285" s="3">
        <v>972.88900000000001</v>
      </c>
      <c r="U285" s="3">
        <v>964.55100000000004</v>
      </c>
      <c r="V285" s="3">
        <v>291.536</v>
      </c>
      <c r="W285" s="3">
        <v>439.43700000000001</v>
      </c>
      <c r="X285" s="3">
        <v>507.459</v>
      </c>
      <c r="Y285" s="3">
        <v>490.32</v>
      </c>
      <c r="Z285" s="3">
        <v>786.28099999999995</v>
      </c>
      <c r="AA285" s="3">
        <v>777.97799999999995</v>
      </c>
      <c r="AB285" s="3">
        <v>233.91499999999999</v>
      </c>
      <c r="AT285" s="3">
        <v>257.64999999999998</v>
      </c>
      <c r="AU285" s="3">
        <f>D285/D$246</f>
        <v>1.054848472416394</v>
      </c>
      <c r="AV285" s="3">
        <f>E285/E$246</f>
        <v>1.0054476747762229</v>
      </c>
      <c r="AW285" s="3">
        <f>F285/F$246</f>
        <v>0.84006407326457855</v>
      </c>
      <c r="AX285" s="3">
        <f>G285/G$246</f>
        <v>0.89557816634387188</v>
      </c>
      <c r="AY285" s="3">
        <f>H285/H$246</f>
        <v>0.75535767950324129</v>
      </c>
      <c r="AZ285" s="3">
        <f>I285/I$246</f>
        <v>1.148414022145644</v>
      </c>
      <c r="BA285" s="3">
        <f>J285/J$246</f>
        <v>0.89779247401547224</v>
      </c>
      <c r="BB285" s="3">
        <f>K285/K$246</f>
        <v>0.76467887896375786</v>
      </c>
      <c r="BC285" s="3">
        <f>L285/L$246</f>
        <v>0.85797756579499307</v>
      </c>
      <c r="BD285" s="3">
        <f>M285/M$246</f>
        <v>0.96060917744549135</v>
      </c>
      <c r="BE285" s="3">
        <f>N285/N$246</f>
        <v>0.93791170541107172</v>
      </c>
      <c r="BF285" s="3">
        <f>O285/O$246</f>
        <v>1.0085453836498974</v>
      </c>
      <c r="BG285" s="3">
        <f>P285/P$246</f>
        <v>0.95645814096789239</v>
      </c>
      <c r="BH285" s="3">
        <f>Q285/Q$246</f>
        <v>1.0720863082290519</v>
      </c>
      <c r="BI285" s="3">
        <f>R285/R$246</f>
        <v>1.0259440761026233</v>
      </c>
      <c r="BJ285" s="3">
        <f>S285/S$246</f>
        <v>1.1131030746753781</v>
      </c>
      <c r="BK285" s="3">
        <f>T285/T$246</f>
        <v>1.7438818255309769</v>
      </c>
      <c r="BL285" s="3">
        <f>U285/U$246</f>
        <v>1.0147464477861918</v>
      </c>
      <c r="BM285" s="3">
        <f>V285/V$246</f>
        <v>0.99171687003139763</v>
      </c>
      <c r="BN285" s="3">
        <f>W285/W$246</f>
        <v>1.1812060512225018</v>
      </c>
      <c r="BO285" s="3">
        <f>X285/X$246</f>
        <v>1.0035557418903178</v>
      </c>
      <c r="BP285" s="3">
        <f>Y285/Y$246</f>
        <v>0.80076823580135614</v>
      </c>
      <c r="BQ285" s="3">
        <f>Z285/Z$246</f>
        <v>1.1218178368067295</v>
      </c>
      <c r="BR285" s="3">
        <f>AA285/AA$246</f>
        <v>1.0901409516442957</v>
      </c>
      <c r="BS285" s="3">
        <f>AB285/AB$246</f>
        <v>0.96996977073027113</v>
      </c>
      <c r="BT285" s="3">
        <f>AVERAGE(AU285:BS285)</f>
        <v>1.0085048242059849</v>
      </c>
      <c r="BU285" s="3">
        <f>STDEV(AU285:BS285)/SQRT(25)</f>
        <v>3.8333502900207372E-2</v>
      </c>
    </row>
    <row r="286" spans="3:73" x14ac:dyDescent="0.3">
      <c r="C286" s="3">
        <v>262.7</v>
      </c>
      <c r="D286" s="3">
        <v>327.49</v>
      </c>
      <c r="E286" s="3">
        <v>365.553</v>
      </c>
      <c r="F286" s="3">
        <v>452.79599999999999</v>
      </c>
      <c r="G286" s="3">
        <v>469.923</v>
      </c>
      <c r="H286" s="3">
        <v>384.55500000000001</v>
      </c>
      <c r="I286" s="3">
        <v>620.72500000000002</v>
      </c>
      <c r="J286" s="3">
        <v>177.43600000000001</v>
      </c>
      <c r="K286" s="3">
        <v>1048.7380000000001</v>
      </c>
      <c r="L286" s="3">
        <v>838.649</v>
      </c>
      <c r="M286" s="3">
        <v>392.90600000000001</v>
      </c>
      <c r="N286" s="3">
        <v>463.54399999999998</v>
      </c>
      <c r="O286" s="3">
        <v>520.28700000000003</v>
      </c>
      <c r="P286" s="3">
        <v>513.86599999999999</v>
      </c>
      <c r="Q286" s="3">
        <v>510.84899999999999</v>
      </c>
      <c r="R286" s="3">
        <v>328.99400000000003</v>
      </c>
      <c r="S286" s="3">
        <v>683.43799999999999</v>
      </c>
      <c r="T286" s="3">
        <v>962.72500000000002</v>
      </c>
      <c r="U286" s="3">
        <v>962.11900000000003</v>
      </c>
      <c r="V286" s="3">
        <v>285.166</v>
      </c>
      <c r="W286" s="3">
        <v>442.387</v>
      </c>
      <c r="X286" s="3">
        <v>505.53399999999999</v>
      </c>
      <c r="Y286" s="3">
        <v>472.27300000000002</v>
      </c>
      <c r="Z286" s="3">
        <v>787.553</v>
      </c>
      <c r="AA286" s="3">
        <v>798.59799999999996</v>
      </c>
      <c r="AB286" s="3">
        <v>233.05500000000001</v>
      </c>
      <c r="AT286" s="3">
        <v>262.7</v>
      </c>
      <c r="AU286" s="3">
        <f>D286/D$246</f>
        <v>1.0335055369185762</v>
      </c>
      <c r="AV286" s="3">
        <f>E286/E$246</f>
        <v>0.97762094132182997</v>
      </c>
      <c r="AW286" s="3">
        <f>F286/F$246</f>
        <v>0.94073015266223992</v>
      </c>
      <c r="AX286" s="3">
        <f>G286/G$246</f>
        <v>0.91562586462883799</v>
      </c>
      <c r="AY286" s="3">
        <f>H286/H$246</f>
        <v>0.75043614692004168</v>
      </c>
      <c r="AZ286" s="3">
        <f>I286/I$246</f>
        <v>1.1402085981528154</v>
      </c>
      <c r="BA286" s="3">
        <f>J286/J$246</f>
        <v>0.91389309517187389</v>
      </c>
      <c r="BB286" s="3">
        <f>K286/K$246</f>
        <v>0.76661013727869476</v>
      </c>
      <c r="BC286" s="3">
        <f>L286/L$246</f>
        <v>0.82773530993846145</v>
      </c>
      <c r="BD286" s="3">
        <f>M286/M$246</f>
        <v>0.95312788068738663</v>
      </c>
      <c r="BE286" s="3">
        <f>N286/N$246</f>
        <v>0.93265032654752944</v>
      </c>
      <c r="BF286" s="3">
        <f>O286/O$246</f>
        <v>1.0093194149952571</v>
      </c>
      <c r="BG286" s="3">
        <f>P286/P$246</f>
        <v>0.96243465818104856</v>
      </c>
      <c r="BH286" s="3">
        <f>Q286/Q$246</f>
        <v>1.0894068121913145</v>
      </c>
      <c r="BI286" s="3">
        <f>R286/R$246</f>
        <v>1.0089178928258189</v>
      </c>
      <c r="BJ286" s="3">
        <f>S286/S$246</f>
        <v>1.1219167063381323</v>
      </c>
      <c r="BK286" s="3">
        <f>T286/T$246</f>
        <v>1.7256630823087831</v>
      </c>
      <c r="BL286" s="3">
        <f>U286/U$246</f>
        <v>1.0121878859672564</v>
      </c>
      <c r="BM286" s="3">
        <f>V286/V$246</f>
        <v>0.97004806596569049</v>
      </c>
      <c r="BN286" s="3">
        <f>W286/W$246</f>
        <v>1.1891356471625487</v>
      </c>
      <c r="BO286" s="3">
        <f>X286/X$246</f>
        <v>0.99974884359284177</v>
      </c>
      <c r="BP286" s="3">
        <f>Y286/Y$246</f>
        <v>0.77129469943427531</v>
      </c>
      <c r="BQ286" s="3">
        <f>Z286/Z$246</f>
        <v>1.1236326489265929</v>
      </c>
      <c r="BR286" s="3">
        <f>AA286/AA$246</f>
        <v>1.1190347075382996</v>
      </c>
      <c r="BS286" s="3">
        <f>AB286/AB$246</f>
        <v>0.96640362917103795</v>
      </c>
      <c r="BT286" s="3">
        <f>AVERAGE(AU286:BS286)</f>
        <v>1.0088515473930875</v>
      </c>
      <c r="BU286" s="3">
        <f>STDEV(AU286:BS286)/SQRT(25)</f>
        <v>3.7887098653152103E-2</v>
      </c>
    </row>
    <row r="287" spans="3:73" x14ac:dyDescent="0.3">
      <c r="C287" s="3">
        <v>267.75</v>
      </c>
      <c r="D287" s="3">
        <v>329.404</v>
      </c>
      <c r="E287" s="3">
        <v>364.94600000000003</v>
      </c>
      <c r="F287" s="3">
        <v>426.70699999999999</v>
      </c>
      <c r="G287" s="3">
        <v>472.55900000000003</v>
      </c>
      <c r="H287" s="3">
        <v>384.09</v>
      </c>
      <c r="I287" s="3">
        <v>626.35400000000004</v>
      </c>
      <c r="J287" s="3">
        <v>174.74100000000001</v>
      </c>
      <c r="K287" s="3">
        <v>1028.2059999999999</v>
      </c>
      <c r="L287" s="3">
        <v>855.37300000000005</v>
      </c>
      <c r="M287" s="3">
        <v>432.15100000000001</v>
      </c>
      <c r="N287" s="3">
        <v>464.572</v>
      </c>
      <c r="O287" s="3">
        <v>520.22</v>
      </c>
      <c r="P287" s="3">
        <v>513.66700000000003</v>
      </c>
      <c r="Q287" s="3">
        <v>511.13400000000001</v>
      </c>
      <c r="R287" s="3">
        <v>327.24</v>
      </c>
      <c r="S287" s="3">
        <v>685.93399999999997</v>
      </c>
      <c r="T287" s="3">
        <v>880.33900000000006</v>
      </c>
      <c r="U287" s="3">
        <v>970.87400000000002</v>
      </c>
      <c r="V287" s="3">
        <v>279.41699999999997</v>
      </c>
      <c r="W287" s="3">
        <v>440.76900000000001</v>
      </c>
      <c r="X287" s="3">
        <v>499.447</v>
      </c>
      <c r="Y287" s="3">
        <v>464.34</v>
      </c>
      <c r="Z287" s="3">
        <v>787.56299999999999</v>
      </c>
      <c r="AA287" s="3">
        <v>818.28899999999999</v>
      </c>
      <c r="AB287" s="3">
        <v>227.76</v>
      </c>
      <c r="AT287" s="3">
        <v>267.75</v>
      </c>
      <c r="AU287" s="3">
        <f>D287/D$246</f>
        <v>1.0395458117289893</v>
      </c>
      <c r="AV287" s="3">
        <f>E287/E$246</f>
        <v>0.9759976037719198</v>
      </c>
      <c r="AW287" s="3">
        <f>F287/F$246</f>
        <v>0.88652757809708216</v>
      </c>
      <c r="AX287" s="3">
        <f>G287/G$246</f>
        <v>0.9207620034838454</v>
      </c>
      <c r="AY287" s="3">
        <f>H287/H$246</f>
        <v>0.74952872715351193</v>
      </c>
      <c r="AZ287" s="3">
        <f>I287/I$246</f>
        <v>1.1505484977847009</v>
      </c>
      <c r="BA287" s="3">
        <f>J287/J$246</f>
        <v>0.90001236132142537</v>
      </c>
      <c r="BB287" s="3">
        <f>K287/K$246</f>
        <v>0.75160158477215244</v>
      </c>
      <c r="BC287" s="3">
        <f>L287/L$246</f>
        <v>0.84424167353444834</v>
      </c>
      <c r="BD287" s="3">
        <f>M287/M$246</f>
        <v>1.0483300503604802</v>
      </c>
      <c r="BE287" s="3">
        <f>N287/N$246</f>
        <v>0.93471866210076904</v>
      </c>
      <c r="BF287" s="3">
        <f>O287/O$246</f>
        <v>1.0091894398069385</v>
      </c>
      <c r="BG287" s="3">
        <f>P287/P$246</f>
        <v>0.96206194526177002</v>
      </c>
      <c r="BH287" s="3">
        <f>Q287/Q$246</f>
        <v>1.0900145865854596</v>
      </c>
      <c r="BI287" s="3">
        <f>R287/R$246</f>
        <v>1.0035389437142348</v>
      </c>
      <c r="BJ287" s="3">
        <f>S287/S$246</f>
        <v>1.1260140847382505</v>
      </c>
      <c r="BK287" s="3">
        <f>T287/T$246</f>
        <v>1.5779880154941774</v>
      </c>
      <c r="BL287" s="3">
        <f>U287/U$246</f>
        <v>1.0213984981073796</v>
      </c>
      <c r="BM287" s="3">
        <f>V287/V$246</f>
        <v>0.95049171516918329</v>
      </c>
      <c r="BN287" s="3">
        <f>W287/W$246</f>
        <v>1.1847864653893296</v>
      </c>
      <c r="BO287" s="3">
        <f>X287/X$246</f>
        <v>0.98771113453479709</v>
      </c>
      <c r="BP287" s="3">
        <f>Y287/Y$246</f>
        <v>0.75833888605808797</v>
      </c>
      <c r="BQ287" s="3">
        <f>Z287/Z$246</f>
        <v>1.1236469163174723</v>
      </c>
      <c r="BR287" s="3">
        <f>AA287/AA$246</f>
        <v>1.1466267030430926</v>
      </c>
      <c r="BS287" s="3">
        <f>AB287/AB$246</f>
        <v>0.94444697852436377</v>
      </c>
      <c r="BT287" s="3">
        <f>AVERAGE(AU287:BS287)</f>
        <v>1.0035227546741545</v>
      </c>
      <c r="BU287" s="3">
        <f>STDEV(AU287:BS287)/SQRT(25)</f>
        <v>3.4254228296756409E-2</v>
      </c>
    </row>
    <row r="288" spans="3:73" x14ac:dyDescent="0.3">
      <c r="C288" s="3">
        <v>272.8</v>
      </c>
      <c r="D288" s="3">
        <v>324.315</v>
      </c>
      <c r="E288" s="3">
        <v>394.19900000000001</v>
      </c>
      <c r="F288" s="3">
        <v>409.846</v>
      </c>
      <c r="G288" s="3">
        <v>445.56299999999999</v>
      </c>
      <c r="H288" s="3">
        <v>380.69900000000001</v>
      </c>
      <c r="I288" s="3">
        <v>621.61800000000005</v>
      </c>
      <c r="J288" s="3">
        <v>175.60400000000001</v>
      </c>
      <c r="K288" s="3">
        <v>1018.676</v>
      </c>
      <c r="L288" s="3">
        <v>858.35400000000004</v>
      </c>
      <c r="M288" s="3">
        <v>413.90199999999999</v>
      </c>
      <c r="N288" s="3">
        <v>461.91500000000002</v>
      </c>
      <c r="O288" s="3">
        <v>518.20600000000002</v>
      </c>
      <c r="P288" s="3">
        <v>515.322</v>
      </c>
      <c r="Q288" s="3">
        <v>542.42999999999995</v>
      </c>
      <c r="R288" s="3">
        <v>327.76900000000001</v>
      </c>
      <c r="S288" s="3">
        <v>687.524</v>
      </c>
      <c r="T288" s="3">
        <v>845.77700000000004</v>
      </c>
      <c r="U288" s="3">
        <v>979.80200000000002</v>
      </c>
      <c r="V288" s="3">
        <v>282.19400000000002</v>
      </c>
      <c r="W288" s="3">
        <v>448.77499999999998</v>
      </c>
      <c r="X288" s="3">
        <v>497.61399999999998</v>
      </c>
      <c r="Y288" s="3">
        <v>456.18799999999999</v>
      </c>
      <c r="Z288" s="3">
        <v>764.87400000000002</v>
      </c>
      <c r="AA288" s="3">
        <v>789.50099999999998</v>
      </c>
      <c r="AB288" s="3">
        <v>228.19300000000001</v>
      </c>
      <c r="AT288" s="3">
        <v>272.8</v>
      </c>
      <c r="AU288" s="3">
        <f>D288/D$246</f>
        <v>1.0234857498114387</v>
      </c>
      <c r="AV288" s="3">
        <f>E288/E$246</f>
        <v>1.0542307064861294</v>
      </c>
      <c r="AW288" s="3">
        <f>F288/F$246</f>
        <v>0.8514971204427787</v>
      </c>
      <c r="AX288" s="3">
        <f>G288/G$246</f>
        <v>0.86816139478514331</v>
      </c>
      <c r="AY288" s="3">
        <f>H288/H$246</f>
        <v>0.7429113928990988</v>
      </c>
      <c r="AZ288" s="3">
        <f>I288/I$246</f>
        <v>1.141848948192125</v>
      </c>
      <c r="BA288" s="3">
        <f>J288/J$246</f>
        <v>0.9044572864839252</v>
      </c>
      <c r="BB288" s="3">
        <f>K288/K$246</f>
        <v>0.74463531234923475</v>
      </c>
      <c r="BC288" s="3">
        <f>L288/L$246</f>
        <v>0.84718388053514426</v>
      </c>
      <c r="BD288" s="3">
        <f>M288/M$246</f>
        <v>1.0040608595243408</v>
      </c>
      <c r="BE288" s="3">
        <f>N288/N$246</f>
        <v>0.92937277925547979</v>
      </c>
      <c r="BF288" s="3">
        <f>O288/O$246</f>
        <v>1.0052824244446472</v>
      </c>
      <c r="BG288" s="3">
        <f>P288/P$246</f>
        <v>0.96516164315828312</v>
      </c>
      <c r="BH288" s="3">
        <f>Q288/Q$246</f>
        <v>1.1567546126877704</v>
      </c>
      <c r="BI288" s="3">
        <f>R288/R$246</f>
        <v>1.0051612151395644</v>
      </c>
      <c r="BJ288" s="3">
        <f>S288/S$246</f>
        <v>1.1286241935748642</v>
      </c>
      <c r="BK288" s="3">
        <f>T288/T$246</f>
        <v>1.5160364016368908</v>
      </c>
      <c r="BL288" s="3">
        <f>U288/U$246</f>
        <v>1.03079111320584</v>
      </c>
      <c r="BM288" s="3">
        <f>V288/V$246</f>
        <v>0.95993822519908434</v>
      </c>
      <c r="BN288" s="3">
        <f>W288/W$246</f>
        <v>1.2063065823710297</v>
      </c>
      <c r="BO288" s="3">
        <f>X288/X$246</f>
        <v>0.98408617631179773</v>
      </c>
      <c r="BP288" s="3">
        <f>Y288/Y$246</f>
        <v>0.74502541188152438</v>
      </c>
      <c r="BQ288" s="3">
        <f>Z288/Z$246</f>
        <v>1.0912756331511388</v>
      </c>
      <c r="BR288" s="3">
        <f>AA288/AA$246</f>
        <v>1.106287544717361</v>
      </c>
      <c r="BS288" s="3">
        <f>AB288/AB$246</f>
        <v>0.94624248933267541</v>
      </c>
      <c r="BT288" s="3">
        <f>AVERAGE(AU288:BS288)</f>
        <v>0.99835276390309258</v>
      </c>
      <c r="BU288" s="3">
        <f>STDEV(AU288:BS288)/SQRT(25)</f>
        <v>3.3499970406680887E-2</v>
      </c>
    </row>
    <row r="289" spans="2:73" x14ac:dyDescent="0.3">
      <c r="C289" s="3">
        <v>277.85000000000002</v>
      </c>
      <c r="D289" s="3">
        <v>322.23599999999999</v>
      </c>
      <c r="E289" s="3">
        <v>375.12700000000001</v>
      </c>
      <c r="F289" s="3">
        <v>402.79899999999998</v>
      </c>
      <c r="G289" s="3">
        <v>435.81900000000002</v>
      </c>
      <c r="H289" s="3">
        <v>376.74900000000002</v>
      </c>
      <c r="I289" s="3">
        <v>624.14599999999996</v>
      </c>
      <c r="J289" s="3">
        <v>176.33600000000001</v>
      </c>
      <c r="K289" s="3">
        <v>1061.155</v>
      </c>
      <c r="L289" s="3">
        <v>898.36500000000001</v>
      </c>
      <c r="M289" s="3">
        <v>422.07400000000001</v>
      </c>
      <c r="N289" s="3">
        <v>457.00700000000001</v>
      </c>
      <c r="O289" s="3">
        <v>516.46500000000003</v>
      </c>
      <c r="P289" s="3">
        <v>510.59399999999999</v>
      </c>
      <c r="Q289" s="3">
        <v>520.80799999999999</v>
      </c>
      <c r="R289" s="3">
        <v>323.46100000000001</v>
      </c>
      <c r="S289" s="3">
        <v>698.649</v>
      </c>
      <c r="T289" s="3">
        <v>816.3</v>
      </c>
      <c r="U289" s="3">
        <v>982.15499999999997</v>
      </c>
      <c r="V289" s="3">
        <v>276.49099999999999</v>
      </c>
      <c r="W289" s="3">
        <v>443.916</v>
      </c>
      <c r="X289" s="3">
        <v>495.19</v>
      </c>
      <c r="Y289" s="3">
        <v>448.70699999999999</v>
      </c>
      <c r="Z289" s="3">
        <v>733.46699999999998</v>
      </c>
      <c r="AA289" s="3">
        <v>786.36699999999996</v>
      </c>
      <c r="AB289" s="3">
        <v>225.227</v>
      </c>
      <c r="AT289" s="3">
        <v>277.85000000000002</v>
      </c>
      <c r="AU289" s="3">
        <f>D289/D$246</f>
        <v>1.0169247616553003</v>
      </c>
      <c r="AV289" s="3">
        <f>E289/E$246</f>
        <v>1.0032252802062469</v>
      </c>
      <c r="AW289" s="3">
        <f>F289/F$246</f>
        <v>0.83685625483042603</v>
      </c>
      <c r="AX289" s="3">
        <f>G289/G$246</f>
        <v>0.84917560684766558</v>
      </c>
      <c r="AY289" s="3">
        <f>H289/H$246</f>
        <v>0.73520320348449197</v>
      </c>
      <c r="AZ289" s="3">
        <f>I289/I$246</f>
        <v>1.1464926266908648</v>
      </c>
      <c r="BA289" s="3">
        <f>J289/J$246</f>
        <v>0.90822748951862964</v>
      </c>
      <c r="BB289" s="3">
        <f>K289/K$246</f>
        <v>0.7756867589655122</v>
      </c>
      <c r="BC289" s="3">
        <f>L289/L$246</f>
        <v>0.88667420066424207</v>
      </c>
      <c r="BD289" s="3">
        <f>M289/M$246</f>
        <v>1.0238848404281127</v>
      </c>
      <c r="BE289" s="3">
        <f>N289/N$246</f>
        <v>0.91949788538845678</v>
      </c>
      <c r="BF289" s="3">
        <f>O289/O$246</f>
        <v>1.0019050094765494</v>
      </c>
      <c r="BG289" s="3">
        <f>P289/P$246</f>
        <v>0.95630643369924129</v>
      </c>
      <c r="BH289" s="3">
        <f>Q289/Q$246</f>
        <v>1.1106447953186445</v>
      </c>
      <c r="BI289" s="3">
        <f>R289/R$246</f>
        <v>0.99194997638659743</v>
      </c>
      <c r="BJ289" s="3">
        <f>S289/S$246</f>
        <v>1.1468867475417373</v>
      </c>
      <c r="BK289" s="3">
        <f>T289/T$246</f>
        <v>1.4631995368237654</v>
      </c>
      <c r="BL289" s="3">
        <f>U289/U$246</f>
        <v>1.0332665638472689</v>
      </c>
      <c r="BM289" s="3">
        <f>V289/V$246</f>
        <v>0.94053835242251782</v>
      </c>
      <c r="BN289" s="3">
        <f>W289/W$246</f>
        <v>1.1932455970582543</v>
      </c>
      <c r="BO289" s="3">
        <f>X289/X$246</f>
        <v>0.97929245087123584</v>
      </c>
      <c r="BP289" s="3">
        <f>Y289/Y$246</f>
        <v>0.73280778426684434</v>
      </c>
      <c r="BQ289" s="3">
        <f>Z289/Z$246</f>
        <v>1.0464660386161202</v>
      </c>
      <c r="BR289" s="3">
        <f>AA289/AA$246</f>
        <v>1.1018960301212499</v>
      </c>
      <c r="BS289" s="3">
        <f>AB289/AB$246</f>
        <v>0.9339434476295525</v>
      </c>
      <c r="BT289" s="3">
        <f>AVERAGE(AU289:BS289)</f>
        <v>0.98936790691038112</v>
      </c>
      <c r="BU289" s="3">
        <f>STDEV(AU289:BS289)/SQRT(25)</f>
        <v>3.157282531118423E-2</v>
      </c>
    </row>
    <row r="290" spans="2:73" x14ac:dyDescent="0.3">
      <c r="C290" s="3">
        <v>282.89999999999998</v>
      </c>
      <c r="D290" s="3">
        <v>321.82900000000001</v>
      </c>
      <c r="E290" s="3">
        <v>366.51400000000001</v>
      </c>
      <c r="F290" s="3">
        <v>397.00799999999998</v>
      </c>
      <c r="G290" s="3">
        <v>446.54</v>
      </c>
      <c r="H290" s="3">
        <v>375.67899999999997</v>
      </c>
      <c r="I290" s="3">
        <v>623.03700000000003</v>
      </c>
      <c r="J290" s="3">
        <v>176.63900000000001</v>
      </c>
      <c r="K290" s="3">
        <v>1049.6500000000001</v>
      </c>
      <c r="L290" s="3">
        <v>914.80399999999997</v>
      </c>
      <c r="M290" s="3">
        <v>408.25099999999998</v>
      </c>
      <c r="N290" s="3">
        <v>454.79899999999998</v>
      </c>
      <c r="O290" s="3">
        <v>513.61900000000003</v>
      </c>
      <c r="P290" s="3">
        <v>508.649</v>
      </c>
      <c r="Q290" s="3">
        <v>514.279</v>
      </c>
      <c r="R290" s="3">
        <v>324.45400000000001</v>
      </c>
      <c r="S290" s="3">
        <v>702.702</v>
      </c>
      <c r="T290" s="3">
        <v>794.73400000000004</v>
      </c>
      <c r="U290" s="3">
        <v>988.69299999999998</v>
      </c>
      <c r="V290" s="3">
        <v>276.601</v>
      </c>
      <c r="W290" s="3">
        <v>445.95400000000001</v>
      </c>
      <c r="X290" s="3">
        <v>490.60899999999998</v>
      </c>
      <c r="Y290" s="3">
        <v>454.63299999999998</v>
      </c>
      <c r="Z290" s="3">
        <v>718.19100000000003</v>
      </c>
      <c r="AA290" s="3">
        <v>804.65800000000002</v>
      </c>
      <c r="AB290" s="3">
        <v>220.65899999999999</v>
      </c>
      <c r="AT290" s="3">
        <v>282.89999999999998</v>
      </c>
      <c r="AU290" s="3">
        <f>D290/D$246</f>
        <v>1.0156403354025114</v>
      </c>
      <c r="AV290" s="3">
        <f>E290/E$246</f>
        <v>0.98019100291237993</v>
      </c>
      <c r="AW290" s="3">
        <f>F290/F$246</f>
        <v>0.82482485809974149</v>
      </c>
      <c r="AX290" s="3">
        <f>G290/G$246</f>
        <v>0.87006503957320946</v>
      </c>
      <c r="AY290" s="3">
        <f>H290/H$246</f>
        <v>0.73311516230129448</v>
      </c>
      <c r="AZ290" s="3">
        <f>I290/I$246</f>
        <v>1.1444555066532451</v>
      </c>
      <c r="BA290" s="3">
        <f>J290/J$246</f>
        <v>0.90978810634856877</v>
      </c>
      <c r="BB290" s="3">
        <f>K290/K$246</f>
        <v>0.76727679419891526</v>
      </c>
      <c r="BC290" s="3">
        <f>L290/L$246</f>
        <v>0.90289927308438245</v>
      </c>
      <c r="BD290" s="3">
        <f>M290/M$246</f>
        <v>0.99035242632717813</v>
      </c>
      <c r="BE290" s="3">
        <f>N290/N$246</f>
        <v>0.91505539034803574</v>
      </c>
      <c r="BF290" s="3">
        <f>O290/O$246</f>
        <v>0.99638397386528765</v>
      </c>
      <c r="BG290" s="3">
        <f>P290/P$246</f>
        <v>0.95266358632237236</v>
      </c>
      <c r="BH290" s="3">
        <f>Q290/Q$246</f>
        <v>1.0967214303383919</v>
      </c>
      <c r="BI290" s="3">
        <f>R290/R$246</f>
        <v>0.99499518531921027</v>
      </c>
      <c r="BJ290" s="3">
        <f>S290/S$246</f>
        <v>1.1535400627082752</v>
      </c>
      <c r="BK290" s="3">
        <f>T290/T$246</f>
        <v>1.4245429630014683</v>
      </c>
      <c r="BL290" s="3">
        <f>U290/U$246</f>
        <v>1.0401448028161013</v>
      </c>
      <c r="BM290" s="3">
        <f>V290/V$246</f>
        <v>0.94091253899194138</v>
      </c>
      <c r="BN290" s="3">
        <f>W290/W$246</f>
        <v>1.1987237382534461</v>
      </c>
      <c r="BO290" s="3">
        <f>X290/X$246</f>
        <v>0.97023302172799564</v>
      </c>
      <c r="BP290" s="3">
        <f>Y290/Y$246</f>
        <v>0.74248585688341884</v>
      </c>
      <c r="BQ290" s="3">
        <f>Z290/Z$246</f>
        <v>1.0246711723087065</v>
      </c>
      <c r="BR290" s="3">
        <f>AA290/AA$246</f>
        <v>1.1275262769232495</v>
      </c>
      <c r="BS290" s="3">
        <f>AB290/AB$246</f>
        <v>0.91500143060329986</v>
      </c>
      <c r="BT290" s="3">
        <f>AVERAGE(AU290:BS290)</f>
        <v>0.98528839741250507</v>
      </c>
      <c r="BU290" s="3">
        <f>STDEV(AU290:BS290)/SQRT(25)</f>
        <v>3.0693682077461888E-2</v>
      </c>
    </row>
    <row r="291" spans="2:73" x14ac:dyDescent="0.3">
      <c r="C291" s="3">
        <v>287.95</v>
      </c>
      <c r="D291" s="3">
        <v>317.64400000000001</v>
      </c>
      <c r="E291" s="3">
        <v>358.06599999999997</v>
      </c>
      <c r="F291" s="3">
        <v>389.22199999999998</v>
      </c>
      <c r="G291" s="3">
        <v>444.822</v>
      </c>
      <c r="H291" s="3">
        <v>374.02</v>
      </c>
      <c r="I291" s="3">
        <v>623.38199999999995</v>
      </c>
      <c r="J291" s="3">
        <v>177.34</v>
      </c>
      <c r="K291" s="3">
        <v>1035.116</v>
      </c>
      <c r="L291" s="3">
        <v>969.71500000000003</v>
      </c>
      <c r="M291" s="3">
        <v>393.97300000000001</v>
      </c>
      <c r="N291" s="3">
        <v>441.47</v>
      </c>
      <c r="O291" s="3">
        <v>520.33900000000006</v>
      </c>
      <c r="P291" s="3">
        <v>513.96299999999997</v>
      </c>
      <c r="Q291" s="3">
        <v>498.49400000000003</v>
      </c>
      <c r="R291" s="3">
        <v>325.31599999999997</v>
      </c>
      <c r="S291" s="3">
        <v>699.75699999999995</v>
      </c>
      <c r="T291" s="3">
        <v>800.44299999999998</v>
      </c>
      <c r="U291" s="3">
        <v>992.16300000000001</v>
      </c>
      <c r="V291" s="3">
        <v>279.88099999999997</v>
      </c>
      <c r="W291" s="3">
        <v>444.22300000000001</v>
      </c>
      <c r="X291" s="3">
        <v>487.20800000000003</v>
      </c>
      <c r="Y291" s="3">
        <v>450.221</v>
      </c>
      <c r="Z291" s="3">
        <v>660.18600000000004</v>
      </c>
      <c r="AA291" s="3">
        <v>772.1</v>
      </c>
      <c r="AB291" s="3">
        <v>223.435</v>
      </c>
      <c r="AT291" s="3">
        <v>287.95</v>
      </c>
      <c r="AU291" s="3">
        <f>D291/D$246</f>
        <v>1.0024331514518436</v>
      </c>
      <c r="AV291" s="3">
        <f>E291/E$246</f>
        <v>0.95759799529847212</v>
      </c>
      <c r="AW291" s="3">
        <f>F291/F$246</f>
        <v>0.80864864415653481</v>
      </c>
      <c r="AX291" s="3">
        <f>G291/G$246</f>
        <v>0.86671758640442997</v>
      </c>
      <c r="AY291" s="3">
        <f>H291/H$246</f>
        <v>0.72987772274715967</v>
      </c>
      <c r="AZ291" s="3">
        <f>I291/I$246</f>
        <v>1.1450892365116569</v>
      </c>
      <c r="BA291" s="3">
        <f>J291/J$246</f>
        <v>0.91339864231486345</v>
      </c>
      <c r="BB291" s="3">
        <f>K291/K$246</f>
        <v>0.75665268051636669</v>
      </c>
      <c r="BC291" s="3">
        <f>L291/L$246</f>
        <v>0.95709569328404986</v>
      </c>
      <c r="BD291" s="3">
        <f>M291/M$246</f>
        <v>0.95571625411180217</v>
      </c>
      <c r="BE291" s="3">
        <f>N291/N$246</f>
        <v>0.88823744814071126</v>
      </c>
      <c r="BF291" s="3">
        <f>O291/O$246</f>
        <v>1.0094202912608177</v>
      </c>
      <c r="BG291" s="3">
        <f>P291/P$246</f>
        <v>0.96261633231758126</v>
      </c>
      <c r="BH291" s="3">
        <f>Q291/Q$246</f>
        <v>1.0630592590697001</v>
      </c>
      <c r="BI291" s="3">
        <f>R291/R$246</f>
        <v>0.99763865974006849</v>
      </c>
      <c r="BJ291" s="3">
        <f>S291/S$246</f>
        <v>1.1487056158379434</v>
      </c>
      <c r="BK291" s="3">
        <f>T291/T$246</f>
        <v>1.434776218123025</v>
      </c>
      <c r="BL291" s="3">
        <f>U291/U$246</f>
        <v>1.0437953823850594</v>
      </c>
      <c r="BM291" s="3">
        <f>V291/V$246</f>
        <v>0.95207010215293331</v>
      </c>
      <c r="BN291" s="3">
        <f>W291/W$246</f>
        <v>1.194070812635744</v>
      </c>
      <c r="BO291" s="3">
        <f>X291/X$246</f>
        <v>0.96350717180087064</v>
      </c>
      <c r="BP291" s="3">
        <f>Y291/Y$246</f>
        <v>0.73528037993702555</v>
      </c>
      <c r="BQ291" s="3">
        <f>Z291/Z$246</f>
        <v>0.94191317151258602</v>
      </c>
      <c r="BR291" s="3">
        <f>AA291/AA$246</f>
        <v>1.0819044095907091</v>
      </c>
      <c r="BS291" s="3">
        <f>AB291/AB$246</f>
        <v>0.92651260382240608</v>
      </c>
      <c r="BT291" s="3">
        <f>AVERAGE(AU291:BS291)</f>
        <v>0.9774694186049746</v>
      </c>
      <c r="BU291" s="3">
        <f>STDEV(AU291:BS291)/SQRT(25)</f>
        <v>3.0711070440140781E-2</v>
      </c>
    </row>
    <row r="292" spans="2:73" x14ac:dyDescent="0.3">
      <c r="C292" s="3">
        <v>293</v>
      </c>
      <c r="D292" s="3">
        <v>319.86599999999999</v>
      </c>
      <c r="E292" s="3">
        <v>356.09399999999999</v>
      </c>
      <c r="F292" s="3">
        <v>386.47199999999998</v>
      </c>
      <c r="G292" s="3">
        <v>447.65199999999999</v>
      </c>
      <c r="H292" s="3">
        <v>371.22699999999998</v>
      </c>
      <c r="I292" s="3">
        <v>624.00900000000001</v>
      </c>
      <c r="J292" s="3">
        <v>174.34299999999999</v>
      </c>
      <c r="K292" s="3">
        <v>1059.877</v>
      </c>
      <c r="L292" s="3">
        <v>969.34799999999996</v>
      </c>
      <c r="M292" s="3">
        <v>390.85599999999999</v>
      </c>
      <c r="N292" s="3">
        <v>453.23</v>
      </c>
      <c r="O292" s="3">
        <v>518.101</v>
      </c>
      <c r="P292" s="3">
        <v>529.98699999999997</v>
      </c>
      <c r="Q292" s="3">
        <v>494.10500000000002</v>
      </c>
      <c r="R292" s="3">
        <v>332.21800000000002</v>
      </c>
      <c r="S292" s="3">
        <v>703.74699999999996</v>
      </c>
      <c r="T292" s="3">
        <v>805.35699999999997</v>
      </c>
      <c r="U292" s="3">
        <v>998.78700000000003</v>
      </c>
      <c r="V292" s="3">
        <v>279.31799999999998</v>
      </c>
      <c r="W292" s="3">
        <v>450.28699999999998</v>
      </c>
      <c r="X292" s="3">
        <v>487.9</v>
      </c>
      <c r="Y292" s="3">
        <v>463.613</v>
      </c>
      <c r="Z292" s="3">
        <v>646.97</v>
      </c>
      <c r="AA292" s="3">
        <v>762.13199999999995</v>
      </c>
      <c r="AB292" s="3">
        <v>220.56</v>
      </c>
      <c r="AT292" s="3">
        <v>293</v>
      </c>
      <c r="AU292" s="3">
        <f>D292/D$246</f>
        <v>1.0094454245076103</v>
      </c>
      <c r="AV292" s="3">
        <f>E292/E$246</f>
        <v>0.95232415403253634</v>
      </c>
      <c r="AW292" s="3">
        <f>F292/F$246</f>
        <v>0.80293523697135394</v>
      </c>
      <c r="AX292" s="3">
        <f>G292/G$246</f>
        <v>0.87223172637395607</v>
      </c>
      <c r="AY292" s="3">
        <f>H292/H$246</f>
        <v>0.72442734982690715</v>
      </c>
      <c r="AZ292" s="3">
        <f>I292/I$246</f>
        <v>1.1462409716456403</v>
      </c>
      <c r="BA292" s="3">
        <f>J292/J$246</f>
        <v>0.8979624421850696</v>
      </c>
      <c r="BB292" s="3">
        <f>K292/K$246</f>
        <v>0.77475256209704535</v>
      </c>
      <c r="BC292" s="3">
        <f>L292/L$246</f>
        <v>0.95673346920848612</v>
      </c>
      <c r="BD292" s="3">
        <f>M292/M$246</f>
        <v>0.94815490456737528</v>
      </c>
      <c r="BE292" s="3">
        <f>N292/N$246</f>
        <v>0.91189856302991046</v>
      </c>
      <c r="BF292" s="3">
        <f>O292/O$246</f>
        <v>1.005078731985342</v>
      </c>
      <c r="BG292" s="3">
        <f>P292/P$246</f>
        <v>0.9926281505011022</v>
      </c>
      <c r="BH292" s="3">
        <f>Q292/Q$246</f>
        <v>1.0536995333998687</v>
      </c>
      <c r="BI292" s="3">
        <f>R292/R$246</f>
        <v>1.0188048551609086</v>
      </c>
      <c r="BJ292" s="3">
        <f>S292/S$246</f>
        <v>1.1552555115977479</v>
      </c>
      <c r="BK292" s="3">
        <f>T292/T$246</f>
        <v>1.4435844534825153</v>
      </c>
      <c r="BL292" s="3">
        <f>U292/U$246</f>
        <v>1.0507640968129495</v>
      </c>
      <c r="BM292" s="3">
        <f>V292/V$246</f>
        <v>0.95015494725670213</v>
      </c>
      <c r="BN292" s="3">
        <f>W292/W$246</f>
        <v>1.2103708362901318</v>
      </c>
      <c r="BO292" s="3">
        <f>X292/X$246</f>
        <v>0.96487567757845671</v>
      </c>
      <c r="BP292" s="3">
        <f>Y292/Y$246</f>
        <v>0.75715158285318596</v>
      </c>
      <c r="BQ292" s="3">
        <f>Z292/Z$246</f>
        <v>0.92305738772633439</v>
      </c>
      <c r="BR292" s="3">
        <f>AA292/AA$246</f>
        <v>1.067936758826818</v>
      </c>
      <c r="BS292" s="3">
        <f>AB292/AB$246</f>
        <v>0.91459090965636491</v>
      </c>
      <c r="BT292" s="3">
        <f>AVERAGE(AU292:BS292)</f>
        <v>0.98020240950297277</v>
      </c>
      <c r="BU292" s="3">
        <f>STDEV(AU292:BS292)/SQRT(25)</f>
        <v>3.0823827227594504E-2</v>
      </c>
    </row>
    <row r="293" spans="2:73" x14ac:dyDescent="0.3">
      <c r="C293" s="3">
        <v>298.05</v>
      </c>
      <c r="D293" s="3">
        <v>323.31799999999998</v>
      </c>
      <c r="E293" s="3">
        <v>353.363</v>
      </c>
      <c r="F293" s="3">
        <v>385.22</v>
      </c>
      <c r="G293" s="3">
        <v>442.70800000000003</v>
      </c>
      <c r="H293" s="3">
        <v>368.46600000000001</v>
      </c>
      <c r="I293" s="3">
        <v>625.31899999999996</v>
      </c>
      <c r="J293" s="3">
        <v>174.34700000000001</v>
      </c>
      <c r="K293" s="3">
        <v>1017.751</v>
      </c>
      <c r="L293" s="3">
        <v>967.38400000000001</v>
      </c>
      <c r="M293" s="3">
        <v>371.94299999999998</v>
      </c>
      <c r="N293" s="3">
        <v>459.70299999999997</v>
      </c>
      <c r="O293" s="3">
        <v>517.322</v>
      </c>
      <c r="P293" s="3">
        <v>519.77099999999996</v>
      </c>
      <c r="Q293" s="3">
        <v>498.36</v>
      </c>
      <c r="R293" s="3">
        <v>323.26600000000002</v>
      </c>
      <c r="S293" s="3">
        <v>705.15700000000004</v>
      </c>
      <c r="T293" s="3">
        <v>783.43700000000001</v>
      </c>
      <c r="U293" s="3">
        <v>1008.447</v>
      </c>
      <c r="V293" s="3">
        <v>278.24700000000001</v>
      </c>
      <c r="W293" s="3">
        <v>460.27199999999999</v>
      </c>
      <c r="X293" s="3">
        <v>482.40699999999998</v>
      </c>
      <c r="Y293" s="3">
        <v>452.00599999999997</v>
      </c>
      <c r="Z293" s="3">
        <v>682.94</v>
      </c>
      <c r="AA293" s="3">
        <v>758.98500000000001</v>
      </c>
      <c r="AB293" s="3">
        <v>223.24600000000001</v>
      </c>
      <c r="AT293" s="3">
        <v>298.05</v>
      </c>
      <c r="AU293" s="3">
        <f>D293/D$246</f>
        <v>1.0203393788678745</v>
      </c>
      <c r="AV293" s="3">
        <f>E293/E$246</f>
        <v>0.94502047223878838</v>
      </c>
      <c r="AW293" s="3">
        <f>F293/F$246</f>
        <v>0.80033407850013716</v>
      </c>
      <c r="AX293" s="3">
        <f>G293/G$246</f>
        <v>0.86259854333178765</v>
      </c>
      <c r="AY293" s="3">
        <f>H293/H$246</f>
        <v>0.71903942299811496</v>
      </c>
      <c r="AZ293" s="3">
        <f>I293/I$246</f>
        <v>1.1486473082094653</v>
      </c>
      <c r="BA293" s="3">
        <f>J293/J$246</f>
        <v>0.89798304438744503</v>
      </c>
      <c r="BB293" s="3">
        <f>K293/K$246</f>
        <v>0.74395915264396717</v>
      </c>
      <c r="BC293" s="3">
        <f>L293/L$246</f>
        <v>0.9547950275616004</v>
      </c>
      <c r="BD293" s="3">
        <f>M293/M$246</f>
        <v>0.90227495463675433</v>
      </c>
      <c r="BE293" s="3">
        <f>N293/N$246</f>
        <v>0.92492223621679692</v>
      </c>
      <c r="BF293" s="3">
        <f>O293/O$246</f>
        <v>1.0035675279301162</v>
      </c>
      <c r="BG293" s="3">
        <f>P293/P$246</f>
        <v>0.97349430535863779</v>
      </c>
      <c r="BH293" s="3">
        <f>Q293/Q$246</f>
        <v>1.0627734984773654</v>
      </c>
      <c r="BI293" s="3">
        <f>R293/R$246</f>
        <v>0.99135197463245894</v>
      </c>
      <c r="BJ293" s="3">
        <f>S293/S$246</f>
        <v>1.1575701364151223</v>
      </c>
      <c r="BK293" s="3">
        <f>T293/T$246</f>
        <v>1.4042933425586186</v>
      </c>
      <c r="BL293" s="3">
        <f>U293/U$246</f>
        <v>1.0609268053536223</v>
      </c>
      <c r="BM293" s="3">
        <f>V293/V$246</f>
        <v>0.94651173074895145</v>
      </c>
      <c r="BN293" s="3">
        <f>W293/W$246</f>
        <v>1.2372105025482227</v>
      </c>
      <c r="BO293" s="3">
        <f>X293/X$246</f>
        <v>0.95401266856649014</v>
      </c>
      <c r="BP293" s="3">
        <f>Y293/Y$246</f>
        <v>0.73819556043324308</v>
      </c>
      <c r="BQ293" s="3">
        <f>Z293/Z$246</f>
        <v>0.97437719271963585</v>
      </c>
      <c r="BR293" s="3">
        <f>AA293/AA$246</f>
        <v>1.0635270279927527</v>
      </c>
      <c r="BS293" s="3">
        <f>AB293/AB$246</f>
        <v>0.92572888201462122</v>
      </c>
      <c r="BT293" s="3">
        <f>AVERAGE(AU293:BS293)</f>
        <v>0.97653819101370365</v>
      </c>
      <c r="BU293" s="3">
        <f>STDEV(AU293:BS293)/SQRT(25)</f>
        <v>3.1074346113688117E-2</v>
      </c>
    </row>
    <row r="294" spans="2:73" x14ac:dyDescent="0.3">
      <c r="C294" s="3">
        <v>303.10000000000002</v>
      </c>
      <c r="D294" s="3">
        <v>321.70499999999998</v>
      </c>
      <c r="E294" s="3">
        <v>349.35599999999999</v>
      </c>
      <c r="F294" s="3">
        <v>383.07</v>
      </c>
      <c r="G294" s="3">
        <v>445.21100000000001</v>
      </c>
      <c r="H294" s="3">
        <v>366.53399999999999</v>
      </c>
      <c r="I294" s="3">
        <v>629.21299999999997</v>
      </c>
      <c r="J294" s="3">
        <v>171.05600000000001</v>
      </c>
      <c r="K294" s="3">
        <v>1022.319</v>
      </c>
      <c r="L294" s="3">
        <v>934.88400000000001</v>
      </c>
      <c r="M294" s="3">
        <v>358.31599999999997</v>
      </c>
      <c r="N294" s="3">
        <v>454.21899999999999</v>
      </c>
      <c r="O294" s="3">
        <v>520.49300000000005</v>
      </c>
      <c r="P294" s="3">
        <v>522.41200000000003</v>
      </c>
      <c r="Q294" s="3">
        <v>511.08100000000002</v>
      </c>
      <c r="R294" s="3">
        <v>327.90100000000001</v>
      </c>
      <c r="S294" s="3">
        <v>703.51800000000003</v>
      </c>
      <c r="T294" s="3">
        <v>786.93399999999997</v>
      </c>
      <c r="U294" s="3">
        <v>1012.7089999999999</v>
      </c>
      <c r="V294" s="3">
        <v>277.18</v>
      </c>
      <c r="W294" s="3">
        <v>453.15699999999998</v>
      </c>
      <c r="X294" s="3">
        <v>480.154</v>
      </c>
      <c r="Y294" s="3">
        <v>455.09399999999999</v>
      </c>
      <c r="Z294" s="3">
        <v>686.18600000000004</v>
      </c>
      <c r="AA294" s="3">
        <v>748.04100000000005</v>
      </c>
      <c r="AB294" s="3">
        <v>217.001</v>
      </c>
      <c r="AT294" s="3">
        <v>303.10000000000002</v>
      </c>
      <c r="AU294" s="3">
        <f>D294/D$246</f>
        <v>1.0152490114336028</v>
      </c>
      <c r="AV294" s="3">
        <f>E294/E$246</f>
        <v>0.93430430492002325</v>
      </c>
      <c r="AW294" s="3">
        <f>F294/F$246</f>
        <v>0.79586723288263206</v>
      </c>
      <c r="AX294" s="3">
        <f>G294/G$246</f>
        <v>0.86747553709282077</v>
      </c>
      <c r="AY294" s="3">
        <f>H294/H$246</f>
        <v>0.71526924022621097</v>
      </c>
      <c r="AZ294" s="3">
        <f>I294/I$246</f>
        <v>1.1558001895678882</v>
      </c>
      <c r="BA294" s="3">
        <f>J294/J$246</f>
        <v>0.88103258238305682</v>
      </c>
      <c r="BB294" s="3">
        <f>K294/K$246</f>
        <v>0.74729828511279073</v>
      </c>
      <c r="BC294" s="3">
        <f>L294/L$246</f>
        <v>0.92271796364928427</v>
      </c>
      <c r="BD294" s="3">
        <f>M294/M$246</f>
        <v>0.86921800556973317</v>
      </c>
      <c r="BE294" s="3">
        <f>N294/N$246</f>
        <v>0.91388843060009906</v>
      </c>
      <c r="BF294" s="3">
        <f>O294/O$246</f>
        <v>1.009719040201132</v>
      </c>
      <c r="BG294" s="3">
        <f>P294/P$246</f>
        <v>0.97844071148836076</v>
      </c>
      <c r="BH294" s="3">
        <f>Q294/Q$246</f>
        <v>1.0899015618735659</v>
      </c>
      <c r="BI294" s="3">
        <f>R294/R$246</f>
        <v>1.0055660163269813</v>
      </c>
      <c r="BJ294" s="3">
        <f>S294/S$246</f>
        <v>1.15487959026216</v>
      </c>
      <c r="BK294" s="3">
        <f>T294/T$246</f>
        <v>1.410561637034023</v>
      </c>
      <c r="BL294" s="3">
        <f>U294/U$246</f>
        <v>1.0654106007780888</v>
      </c>
      <c r="BM294" s="3">
        <f>V294/V$246</f>
        <v>0.94288212102554336</v>
      </c>
      <c r="BN294" s="3">
        <f>W294/W$246</f>
        <v>1.218085392340279</v>
      </c>
      <c r="BO294" s="3">
        <f>X294/X$246</f>
        <v>0.9495571143513144</v>
      </c>
      <c r="BP294" s="3">
        <f>Y294/Y$246</f>
        <v>0.74323874103398269</v>
      </c>
      <c r="BQ294" s="3">
        <f>Z294/Z$246</f>
        <v>0.97900838779909805</v>
      </c>
      <c r="BR294" s="3">
        <f>AA294/AA$246</f>
        <v>1.0481917581332001</v>
      </c>
      <c r="BS294" s="3">
        <f>AB294/AB$246</f>
        <v>0.89983288894786384</v>
      </c>
      <c r="BT294" s="3">
        <f>AVERAGE(AU294:BS294)</f>
        <v>0.97253585380134933</v>
      </c>
      <c r="BU294" s="3">
        <f>STDEV(AU294:BS294)/SQRT(25)</f>
        <v>3.1526799064562995E-2</v>
      </c>
    </row>
    <row r="296" spans="2:73" x14ac:dyDescent="0.3">
      <c r="B296" s="14" t="s">
        <v>251</v>
      </c>
      <c r="C296" s="31" t="s">
        <v>208</v>
      </c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2:73" x14ac:dyDescent="0.3"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2:73" x14ac:dyDescent="0.3">
      <c r="C298" s="34" t="s">
        <v>138</v>
      </c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 spans="2:73" x14ac:dyDescent="0.3">
      <c r="C299" s="6"/>
      <c r="D299" s="6" t="s">
        <v>3</v>
      </c>
      <c r="E299" s="6" t="s">
        <v>4</v>
      </c>
      <c r="F299" s="6" t="s">
        <v>128</v>
      </c>
      <c r="G299" s="6" t="s">
        <v>65</v>
      </c>
      <c r="H299" s="6" t="s">
        <v>7</v>
      </c>
      <c r="I299" s="6" t="s">
        <v>8</v>
      </c>
      <c r="J299" s="6" t="s">
        <v>9</v>
      </c>
      <c r="K299" s="6" t="s">
        <v>10</v>
      </c>
      <c r="L299" s="6" t="s">
        <v>11</v>
      </c>
      <c r="M299" s="6" t="s">
        <v>12</v>
      </c>
      <c r="N299" s="6" t="s">
        <v>50</v>
      </c>
      <c r="O299" s="6" t="s">
        <v>66</v>
      </c>
      <c r="P299" s="6" t="s">
        <v>67</v>
      </c>
      <c r="Q299" s="6" t="s">
        <v>68</v>
      </c>
      <c r="R299" s="6" t="s">
        <v>69</v>
      </c>
      <c r="S299" s="6" t="s">
        <v>70</v>
      </c>
      <c r="T299" s="6" t="s">
        <v>71</v>
      </c>
      <c r="U299" s="3" t="s">
        <v>1</v>
      </c>
      <c r="V299" s="3" t="s">
        <v>2</v>
      </c>
    </row>
    <row r="300" spans="2:73" x14ac:dyDescent="0.3">
      <c r="C300" s="6" t="s">
        <v>151</v>
      </c>
      <c r="D300" s="6">
        <v>19.033999999999999</v>
      </c>
      <c r="E300" s="6">
        <v>20.013500000000001</v>
      </c>
      <c r="F300" s="6">
        <v>233.06450000000001</v>
      </c>
      <c r="G300" s="6">
        <v>35.86</v>
      </c>
      <c r="H300" s="6">
        <v>651.91399999999999</v>
      </c>
      <c r="I300" s="6">
        <v>96.215999999999994</v>
      </c>
      <c r="J300" s="6">
        <v>68.722999999999999</v>
      </c>
      <c r="K300" s="6">
        <v>22.222999999999999</v>
      </c>
      <c r="L300" s="6">
        <v>19.920500000000001</v>
      </c>
      <c r="M300" s="6">
        <v>28.766500000000001</v>
      </c>
      <c r="N300" s="6">
        <v>16.070499999999999</v>
      </c>
      <c r="O300" s="6">
        <v>128.46800000000002</v>
      </c>
      <c r="P300" s="6">
        <v>80.037000000000006</v>
      </c>
      <c r="Q300" s="6">
        <v>45.256499999999996</v>
      </c>
      <c r="R300" s="6">
        <v>611.255</v>
      </c>
      <c r="S300" s="6"/>
      <c r="T300" s="6"/>
      <c r="U300" s="6">
        <f>AVERAGE(D300:R300)</f>
        <v>138.45479999999998</v>
      </c>
      <c r="V300" s="6">
        <f>STDEV(D300:R300)/SQRT(15)</f>
        <v>53.823402901831251</v>
      </c>
    </row>
    <row r="301" spans="2:73" x14ac:dyDescent="0.3">
      <c r="C301" s="6" t="s">
        <v>197</v>
      </c>
      <c r="D301" s="6">
        <v>98.707000000000008</v>
      </c>
      <c r="E301" s="6">
        <v>114.80800000000001</v>
      </c>
      <c r="F301" s="6">
        <v>37.605000000000004</v>
      </c>
      <c r="G301" s="6">
        <v>397.97300000000001</v>
      </c>
      <c r="H301" s="6">
        <v>152.47300000000001</v>
      </c>
      <c r="I301" s="6">
        <v>150.83150000000001</v>
      </c>
      <c r="J301" s="6">
        <v>40.341499999999996</v>
      </c>
      <c r="K301" s="6">
        <v>21.177</v>
      </c>
      <c r="L301" s="6">
        <v>30.216999999999999</v>
      </c>
      <c r="M301" s="6">
        <v>71.929000000000002</v>
      </c>
      <c r="N301" s="6">
        <v>53.054499999999997</v>
      </c>
      <c r="O301" s="6">
        <v>299.08100000000002</v>
      </c>
      <c r="P301" s="6">
        <v>612.84500000000003</v>
      </c>
      <c r="Q301" s="6">
        <v>118.2535</v>
      </c>
      <c r="R301" s="6">
        <v>9.0500000000000007</v>
      </c>
      <c r="S301" s="6">
        <v>39.227499999999999</v>
      </c>
      <c r="T301" s="6">
        <v>81.418499999999995</v>
      </c>
      <c r="U301" s="6">
        <f>AVERAGE(D301:T301)</f>
        <v>136.99952941176471</v>
      </c>
      <c r="V301" s="6">
        <f>STDEV(D301:T301)/SQRT(17)</f>
        <v>38.724492215689502</v>
      </c>
    </row>
    <row r="303" spans="2:73" x14ac:dyDescent="0.3">
      <c r="C303" s="34" t="s">
        <v>144</v>
      </c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 spans="2:73" x14ac:dyDescent="0.3">
      <c r="C304" s="6"/>
      <c r="D304" s="6" t="s">
        <v>3</v>
      </c>
      <c r="E304" s="6" t="s">
        <v>4</v>
      </c>
      <c r="F304" s="6" t="s">
        <v>128</v>
      </c>
      <c r="G304" s="6" t="s">
        <v>65</v>
      </c>
      <c r="H304" s="6" t="s">
        <v>7</v>
      </c>
      <c r="I304" s="6" t="s">
        <v>8</v>
      </c>
      <c r="J304" s="6" t="s">
        <v>9</v>
      </c>
      <c r="K304" s="6" t="s">
        <v>10</v>
      </c>
      <c r="L304" s="6" t="s">
        <v>11</v>
      </c>
      <c r="M304" s="6" t="s">
        <v>12</v>
      </c>
      <c r="N304" s="6" t="s">
        <v>50</v>
      </c>
      <c r="O304" s="6" t="s">
        <v>66</v>
      </c>
      <c r="P304" s="6" t="s">
        <v>67</v>
      </c>
      <c r="Q304" s="6" t="s">
        <v>68</v>
      </c>
      <c r="R304" s="6" t="s">
        <v>69</v>
      </c>
      <c r="S304" s="6" t="s">
        <v>70</v>
      </c>
      <c r="T304" s="6" t="s">
        <v>71</v>
      </c>
      <c r="U304" s="3" t="s">
        <v>1</v>
      </c>
      <c r="V304" s="3" t="s">
        <v>2</v>
      </c>
    </row>
    <row r="305" spans="3:22" x14ac:dyDescent="0.3">
      <c r="C305" s="6" t="s">
        <v>151</v>
      </c>
      <c r="D305" s="6">
        <v>26.267499999999998</v>
      </c>
      <c r="E305" s="6">
        <v>50.184833333333337</v>
      </c>
      <c r="F305" s="6">
        <v>185.69499999999996</v>
      </c>
      <c r="G305" s="6">
        <v>25.033333333333331</v>
      </c>
      <c r="H305" s="6">
        <v>545.10500000000002</v>
      </c>
      <c r="I305" s="6">
        <v>122.56866666666667</v>
      </c>
      <c r="J305" s="6">
        <v>49.124666666666663</v>
      </c>
      <c r="K305" s="6">
        <v>19.927333333333333</v>
      </c>
      <c r="L305" s="6">
        <v>22.64</v>
      </c>
      <c r="M305" s="6">
        <v>17.652333333333335</v>
      </c>
      <c r="N305" s="6">
        <v>11.272666666666666</v>
      </c>
      <c r="O305" s="6">
        <v>146.9905</v>
      </c>
      <c r="P305" s="6">
        <v>78.361999999999995</v>
      </c>
      <c r="Q305" s="6">
        <v>21.343333333333334</v>
      </c>
      <c r="R305" s="6">
        <v>668.76633333333336</v>
      </c>
      <c r="S305" s="6"/>
      <c r="T305" s="6"/>
      <c r="U305" s="6">
        <f>AVERAGE(D305:R305)</f>
        <v>132.72890000000004</v>
      </c>
      <c r="V305" s="6">
        <f>STDEV(D305:R305)/SQRT(15)</f>
        <v>51.889913740897441</v>
      </c>
    </row>
    <row r="306" spans="3:22" x14ac:dyDescent="0.3">
      <c r="C306" s="6" t="s">
        <v>197</v>
      </c>
      <c r="D306" s="6">
        <v>5.993666666666666</v>
      </c>
      <c r="E306" s="6">
        <v>21.717333333333332</v>
      </c>
      <c r="F306" s="6">
        <v>7.6539999999999999</v>
      </c>
      <c r="G306" s="6">
        <v>34.230333333333334</v>
      </c>
      <c r="H306" s="6">
        <v>16.759333333333331</v>
      </c>
      <c r="I306" s="6">
        <v>11.237333333333334</v>
      </c>
      <c r="J306" s="6">
        <v>3.621</v>
      </c>
      <c r="K306" s="6">
        <v>5.1866666666666665</v>
      </c>
      <c r="L306" s="6">
        <v>8.2273333333333323</v>
      </c>
      <c r="M306" s="6">
        <v>7.8326666666666673</v>
      </c>
      <c r="N306" s="6">
        <v>9.7550000000000008</v>
      </c>
      <c r="O306" s="6">
        <v>80.38666666666667</v>
      </c>
      <c r="P306" s="6">
        <v>24.254666666666669</v>
      </c>
      <c r="Q306" s="6">
        <v>12.897666666666666</v>
      </c>
      <c r="R306" s="6">
        <v>1.6020000000000001</v>
      </c>
      <c r="S306" s="6">
        <v>6.1133333333333333</v>
      </c>
      <c r="T306" s="6">
        <v>11.06</v>
      </c>
      <c r="U306" s="6">
        <f>AVERAGE(D306:T306)</f>
        <v>15.795823529411765</v>
      </c>
      <c r="V306" s="6">
        <f>STDEV(D306:T306)/SQRT(17)</f>
        <v>4.5157049502606501</v>
      </c>
    </row>
    <row r="308" spans="3:22" ht="18" x14ac:dyDescent="0.3">
      <c r="C308" s="34" t="s">
        <v>136</v>
      </c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 spans="3:22" x14ac:dyDescent="0.3">
      <c r="C309" s="6"/>
      <c r="D309" s="6" t="s">
        <v>3</v>
      </c>
      <c r="E309" s="6" t="s">
        <v>4</v>
      </c>
      <c r="F309" s="6" t="s">
        <v>128</v>
      </c>
      <c r="G309" s="6" t="s">
        <v>65</v>
      </c>
      <c r="H309" s="6" t="s">
        <v>7</v>
      </c>
      <c r="I309" s="6" t="s">
        <v>8</v>
      </c>
      <c r="J309" s="6" t="s">
        <v>9</v>
      </c>
      <c r="K309" s="6" t="s">
        <v>10</v>
      </c>
      <c r="L309" s="6" t="s">
        <v>11</v>
      </c>
      <c r="M309" s="6" t="s">
        <v>12</v>
      </c>
      <c r="N309" s="6" t="s">
        <v>50</v>
      </c>
      <c r="O309" s="6" t="s">
        <v>66</v>
      </c>
      <c r="P309" s="6" t="s">
        <v>67</v>
      </c>
      <c r="Q309" s="6" t="s">
        <v>68</v>
      </c>
      <c r="R309" s="6" t="s">
        <v>69</v>
      </c>
      <c r="S309" s="6" t="s">
        <v>70</v>
      </c>
      <c r="T309" s="6" t="s">
        <v>71</v>
      </c>
      <c r="U309" s="3" t="s">
        <v>1</v>
      </c>
      <c r="V309" s="3" t="s">
        <v>2</v>
      </c>
    </row>
    <row r="310" spans="3:22" x14ac:dyDescent="0.3">
      <c r="C310" s="6" t="s">
        <v>151</v>
      </c>
      <c r="D310" s="6">
        <f>D305/D300</f>
        <v>1.380030471787328</v>
      </c>
      <c r="E310" s="6">
        <f>E305/E300</f>
        <v>2.5075490710437123</v>
      </c>
      <c r="F310" s="6">
        <f>F305/F300</f>
        <v>0.7967536883566565</v>
      </c>
      <c r="G310" s="6">
        <f>G305/G300</f>
        <v>0.6980851459379066</v>
      </c>
      <c r="H310" s="6">
        <f>H305/H300</f>
        <v>0.83616090465920356</v>
      </c>
      <c r="I310" s="6">
        <f>I305/I300</f>
        <v>1.2738906903910647</v>
      </c>
      <c r="J310" s="6">
        <f>J305/J300</f>
        <v>0.71482133589433905</v>
      </c>
      <c r="K310" s="6">
        <f>K305/K300</f>
        <v>0.89669861554845587</v>
      </c>
      <c r="L310" s="6">
        <f>L305/L300</f>
        <v>1.136517657689315</v>
      </c>
      <c r="M310" s="6">
        <f>M305/M300</f>
        <v>0.6136420257359545</v>
      </c>
      <c r="N310" s="6">
        <f>N305/N300</f>
        <v>0.70145089864451426</v>
      </c>
      <c r="O310" s="6">
        <f>O305/O300</f>
        <v>1.1441798735871966</v>
      </c>
      <c r="P310" s="6">
        <f>P305/P300</f>
        <v>0.97907217911715816</v>
      </c>
      <c r="Q310" s="6">
        <f>Q305/Q300</f>
        <v>0.47160812995554974</v>
      </c>
      <c r="R310" s="6">
        <f>R305/R300</f>
        <v>1.0940873012627028</v>
      </c>
      <c r="S310" s="6"/>
      <c r="T310" s="6"/>
      <c r="U310" s="6">
        <f>AVERAGE(D310:R310)</f>
        <v>1.0163031993074039</v>
      </c>
      <c r="V310" s="6">
        <f>STDEV(D310:R310)/SQRT(15)</f>
        <v>0.12546630763814651</v>
      </c>
    </row>
    <row r="311" spans="3:22" x14ac:dyDescent="0.3">
      <c r="C311" s="6" t="s">
        <v>197</v>
      </c>
      <c r="D311" s="6">
        <f>D306/D301</f>
        <v>6.0721799534649679E-2</v>
      </c>
      <c r="E311" s="6">
        <f>E306/E301</f>
        <v>0.18916219543353538</v>
      </c>
      <c r="F311" s="6">
        <f>F306/F301</f>
        <v>0.2035367637282276</v>
      </c>
      <c r="G311" s="6">
        <f>G306/G301</f>
        <v>8.6011697610976962E-2</v>
      </c>
      <c r="H311" s="6">
        <f>H306/H301</f>
        <v>0.109916728426235</v>
      </c>
      <c r="I311" s="6">
        <f>I306/I301</f>
        <v>7.4502563014578083E-2</v>
      </c>
      <c r="J311" s="6">
        <f>J306/J301</f>
        <v>8.9758685224892484E-2</v>
      </c>
      <c r="K311" s="6">
        <f>K306/K301</f>
        <v>0.24491980293085266</v>
      </c>
      <c r="L311" s="6">
        <f>L306/L301</f>
        <v>0.27227498869289912</v>
      </c>
      <c r="M311" s="6">
        <f>M306/M301</f>
        <v>0.10889441903358404</v>
      </c>
      <c r="N311" s="6">
        <f>N306/N301</f>
        <v>0.18386753244305387</v>
      </c>
      <c r="O311" s="6">
        <f>O306/O301</f>
        <v>0.26877891496506517</v>
      </c>
      <c r="P311" s="6">
        <f>P306/P301</f>
        <v>3.9577163339289165E-2</v>
      </c>
      <c r="Q311" s="6">
        <f>Q306/Q301</f>
        <v>0.10906794865832019</v>
      </c>
      <c r="R311" s="6">
        <f>R306/R301</f>
        <v>0.17701657458563536</v>
      </c>
      <c r="S311" s="6">
        <f>S306/S301</f>
        <v>0.15584305228050049</v>
      </c>
      <c r="T311" s="6">
        <f>T306/T301</f>
        <v>0.13584136283522788</v>
      </c>
      <c r="U311" s="6">
        <f>AVERAGE(D311:T311)</f>
        <v>0.14762895251397198</v>
      </c>
      <c r="V311" s="6">
        <f>STDEV(D311:T311)/SQRT(17)</f>
        <v>1.7473102097100238E-2</v>
      </c>
    </row>
  </sheetData>
  <mergeCells count="18">
    <mergeCell ref="C298:V298"/>
    <mergeCell ref="C303:V303"/>
    <mergeCell ref="C308:V308"/>
    <mergeCell ref="C26:Z26"/>
    <mergeCell ref="C33:Z33"/>
    <mergeCell ref="C232:AB232"/>
    <mergeCell ref="AT232:BU232"/>
    <mergeCell ref="AT40:CI40"/>
    <mergeCell ref="C40:AP40"/>
    <mergeCell ref="C104:AK104"/>
    <mergeCell ref="AT104:CD104"/>
    <mergeCell ref="C168:AR168"/>
    <mergeCell ref="AT168:CK168"/>
    <mergeCell ref="L2:R2"/>
    <mergeCell ref="L10:T10"/>
    <mergeCell ref="C10:I10"/>
    <mergeCell ref="C2:G2"/>
    <mergeCell ref="C19:Z19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885E-E3FA-4A43-80F5-2743ECA5FCBA}">
  <dimension ref="B3:U17"/>
  <sheetViews>
    <sheetView workbookViewId="0">
      <selection activeCell="B3" sqref="B3"/>
    </sheetView>
  </sheetViews>
  <sheetFormatPr defaultColWidth="10.625" defaultRowHeight="16.5" x14ac:dyDescent="0.3"/>
  <cols>
    <col min="1" max="16384" width="10.625" style="8"/>
  </cols>
  <sheetData>
    <row r="3" spans="2:21" x14ac:dyDescent="0.3">
      <c r="B3" s="14" t="s">
        <v>445</v>
      </c>
      <c r="C3" s="3" t="s">
        <v>256</v>
      </c>
      <c r="D3" s="3" t="s">
        <v>3</v>
      </c>
      <c r="E3" s="3" t="s">
        <v>4</v>
      </c>
      <c r="F3" s="3" t="s">
        <v>5</v>
      </c>
      <c r="G3" s="3" t="s">
        <v>65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50</v>
      </c>
      <c r="O3" s="3" t="s">
        <v>1</v>
      </c>
      <c r="P3" s="3" t="s">
        <v>2</v>
      </c>
    </row>
    <row r="4" spans="2:21" x14ac:dyDescent="0.3">
      <c r="C4" s="18" t="s">
        <v>254</v>
      </c>
      <c r="D4" s="7">
        <v>0.79500000000000004</v>
      </c>
      <c r="E4" s="7">
        <v>0.87</v>
      </c>
      <c r="F4" s="7">
        <v>0.749</v>
      </c>
      <c r="G4" s="7">
        <v>0.79800000000000004</v>
      </c>
      <c r="H4" s="7">
        <v>0.69899999999999995</v>
      </c>
      <c r="I4" s="7">
        <v>0.70199999999999996</v>
      </c>
      <c r="J4" s="7">
        <v>0.72499999999999998</v>
      </c>
      <c r="K4" s="7">
        <v>0.73199999999999998</v>
      </c>
      <c r="L4" s="7">
        <v>0.65</v>
      </c>
      <c r="M4" s="7">
        <v>0.76500000000000001</v>
      </c>
      <c r="N4" s="7">
        <v>0.66100000000000003</v>
      </c>
      <c r="O4" s="3">
        <f>AVERAGE(D4:N4)</f>
        <v>0.74054545454545451</v>
      </c>
      <c r="P4" s="3">
        <f>STDEV(D4:N4)/SQRT(11)</f>
        <v>1.9481162759941689E-2</v>
      </c>
    </row>
    <row r="5" spans="2:21" x14ac:dyDescent="0.3">
      <c r="C5" s="18" t="s">
        <v>253</v>
      </c>
      <c r="D5" s="7">
        <v>0.48799999999999999</v>
      </c>
      <c r="E5" s="7">
        <v>0.34699999999999998</v>
      </c>
      <c r="F5" s="7">
        <v>0.34399999999999997</v>
      </c>
      <c r="G5" s="7">
        <v>0.51600000000000001</v>
      </c>
      <c r="H5" s="7">
        <v>0.39800000000000002</v>
      </c>
      <c r="I5" s="7">
        <v>0.498</v>
      </c>
      <c r="J5" s="7">
        <v>0.45900000000000002</v>
      </c>
      <c r="K5" s="7">
        <v>0.41799999999999998</v>
      </c>
      <c r="L5" s="7">
        <v>0.625</v>
      </c>
      <c r="M5" s="7">
        <v>0.498</v>
      </c>
      <c r="N5" s="7"/>
      <c r="O5" s="3">
        <f>AVERAGE(D5:N5)</f>
        <v>0.45910000000000001</v>
      </c>
      <c r="P5" s="3">
        <f>STDEV(D5:N5)/SQRT(10)</f>
        <v>2.705116551196184E-2</v>
      </c>
    </row>
    <row r="7" spans="2:21" x14ac:dyDescent="0.3">
      <c r="C7" s="3" t="s">
        <v>255</v>
      </c>
      <c r="D7" s="3" t="s">
        <v>3</v>
      </c>
      <c r="E7" s="3" t="s">
        <v>4</v>
      </c>
      <c r="F7" s="3" t="s">
        <v>5</v>
      </c>
      <c r="G7" s="3" t="s">
        <v>65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50</v>
      </c>
      <c r="O7" s="3" t="s">
        <v>66</v>
      </c>
      <c r="P7" s="3" t="s">
        <v>67</v>
      </c>
      <c r="Q7" s="3" t="s">
        <v>68</v>
      </c>
      <c r="R7" s="3" t="s">
        <v>69</v>
      </c>
      <c r="S7" s="3" t="s">
        <v>70</v>
      </c>
      <c r="T7" s="3" t="s">
        <v>1</v>
      </c>
      <c r="U7" s="3" t="s">
        <v>2</v>
      </c>
    </row>
    <row r="8" spans="2:21" x14ac:dyDescent="0.3">
      <c r="C8" s="18" t="s">
        <v>254</v>
      </c>
      <c r="D8" s="6">
        <v>0.22900000000000001</v>
      </c>
      <c r="E8" s="6">
        <v>0.221</v>
      </c>
      <c r="F8" s="6">
        <v>0.13500000000000001</v>
      </c>
      <c r="G8" s="6">
        <v>0.17899999999999999</v>
      </c>
      <c r="H8" s="6">
        <v>0.191</v>
      </c>
      <c r="I8" s="6">
        <v>0.10199999999999999</v>
      </c>
      <c r="J8" s="6">
        <v>0.28199999999999997</v>
      </c>
      <c r="K8" s="6">
        <v>0.23899999999999999</v>
      </c>
      <c r="L8" s="6">
        <v>0.3</v>
      </c>
      <c r="M8" s="6">
        <v>0.21099999999999999</v>
      </c>
      <c r="N8" s="6">
        <v>0.14399999999999999</v>
      </c>
      <c r="O8" s="6">
        <v>0.23300000000000001</v>
      </c>
      <c r="P8" s="6">
        <v>0.19500000000000001</v>
      </c>
      <c r="Q8" s="6">
        <v>0.22800000000000001</v>
      </c>
      <c r="R8" s="6">
        <v>0.20899999999999999</v>
      </c>
      <c r="S8" s="6">
        <v>0.11799999999999999</v>
      </c>
      <c r="T8" s="3">
        <f>AVERAGE(D8:S8)</f>
        <v>0.20100000000000004</v>
      </c>
      <c r="U8" s="3">
        <f>STDEV(D8:S8)/SQRT(16)</f>
        <v>1.3817561289894783E-2</v>
      </c>
    </row>
    <row r="9" spans="2:21" x14ac:dyDescent="0.3">
      <c r="C9" s="18" t="s">
        <v>253</v>
      </c>
      <c r="D9" s="6">
        <v>0.70899999999999996</v>
      </c>
      <c r="E9" s="6">
        <v>0.68500000000000005</v>
      </c>
      <c r="F9" s="6">
        <v>0.57499999999999996</v>
      </c>
      <c r="G9" s="6">
        <v>0.84699999999999998</v>
      </c>
      <c r="H9" s="6">
        <v>0.64500000000000002</v>
      </c>
      <c r="I9" s="6">
        <v>0.59</v>
      </c>
      <c r="J9" s="6">
        <v>0.71599999999999997</v>
      </c>
      <c r="K9" s="6">
        <v>0.8</v>
      </c>
      <c r="L9" s="6">
        <v>0.83099999999999996</v>
      </c>
      <c r="M9" s="6">
        <v>0.81899999999999995</v>
      </c>
      <c r="N9" s="6"/>
      <c r="O9" s="6"/>
      <c r="P9" s="6"/>
      <c r="Q9" s="6"/>
      <c r="R9" s="6"/>
      <c r="S9" s="6"/>
      <c r="T9" s="3">
        <f>AVERAGE(D9:S9)</f>
        <v>0.72170000000000001</v>
      </c>
      <c r="U9" s="3">
        <f>STDEV(D9:S9)/SQRT(10)</f>
        <v>3.1540820111933224E-2</v>
      </c>
    </row>
    <row r="17" spans="7:7" x14ac:dyDescent="0.3">
      <c r="G17" s="8" t="s">
        <v>252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DB40-AC3E-4C22-8017-3F7CF97215BF}">
  <dimension ref="B1:AQ241"/>
  <sheetViews>
    <sheetView topLeftCell="A22" zoomScale="70" zoomScaleNormal="70" workbookViewId="0">
      <selection activeCell="E7" sqref="E7"/>
    </sheetView>
  </sheetViews>
  <sheetFormatPr defaultColWidth="9.625" defaultRowHeight="16.5" x14ac:dyDescent="0.3"/>
  <cols>
    <col min="1" max="2" width="9.625" style="8"/>
    <col min="3" max="3" width="11.5" style="8" bestFit="1" customWidth="1"/>
    <col min="4" max="16384" width="9.625" style="8"/>
  </cols>
  <sheetData>
    <row r="1" spans="2:38" x14ac:dyDescent="0.3">
      <c r="C1" s="14"/>
      <c r="D1" s="14"/>
      <c r="E1" s="14"/>
      <c r="F1" s="14"/>
      <c r="G1" s="14"/>
      <c r="H1" s="14"/>
      <c r="I1" s="14"/>
    </row>
    <row r="5" spans="2:38" x14ac:dyDescent="0.3">
      <c r="B5" s="14" t="s">
        <v>446</v>
      </c>
      <c r="C5" s="34" t="s">
        <v>207</v>
      </c>
      <c r="D5" s="34"/>
      <c r="E5" s="34"/>
      <c r="F5" s="34"/>
      <c r="G5" s="34"/>
      <c r="H5" s="34"/>
      <c r="I5" s="34"/>
      <c r="J5" s="34"/>
      <c r="K5" s="34"/>
      <c r="L5" s="34"/>
      <c r="M5" s="34"/>
      <c r="O5" s="87" t="s">
        <v>258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B5" s="55" t="s">
        <v>257</v>
      </c>
      <c r="AC5" s="55"/>
      <c r="AD5" s="55"/>
      <c r="AE5" s="55"/>
      <c r="AF5" s="55"/>
      <c r="AG5" s="55"/>
      <c r="AH5" s="55"/>
      <c r="AI5" s="55"/>
      <c r="AJ5" s="55"/>
      <c r="AK5" s="55"/>
      <c r="AL5" s="55"/>
    </row>
    <row r="6" spans="2:38" x14ac:dyDescent="0.3">
      <c r="C6" s="6" t="s">
        <v>0</v>
      </c>
      <c r="D6" s="7" t="s">
        <v>3</v>
      </c>
      <c r="E6" s="7" t="s">
        <v>4</v>
      </c>
      <c r="F6" s="7" t="s">
        <v>128</v>
      </c>
      <c r="G6" s="7" t="s">
        <v>65</v>
      </c>
      <c r="H6" s="7" t="s">
        <v>7</v>
      </c>
      <c r="I6" s="7" t="s">
        <v>8</v>
      </c>
      <c r="J6" s="7" t="s">
        <v>9</v>
      </c>
      <c r="K6" s="7" t="s">
        <v>10</v>
      </c>
      <c r="L6" s="3" t="s">
        <v>1</v>
      </c>
      <c r="M6" s="3" t="s">
        <v>2</v>
      </c>
      <c r="O6" s="6" t="s">
        <v>0</v>
      </c>
      <c r="P6" s="7" t="s">
        <v>3</v>
      </c>
      <c r="Q6" s="7" t="s">
        <v>4</v>
      </c>
      <c r="R6" s="7" t="s">
        <v>128</v>
      </c>
      <c r="S6" s="7" t="s">
        <v>65</v>
      </c>
      <c r="T6" s="7" t="s">
        <v>7</v>
      </c>
      <c r="U6" s="7" t="s">
        <v>8</v>
      </c>
      <c r="V6" s="7" t="s">
        <v>9</v>
      </c>
      <c r="W6" s="7" t="s">
        <v>10</v>
      </c>
      <c r="X6" s="7" t="s">
        <v>11</v>
      </c>
      <c r="Y6" s="3" t="s">
        <v>1</v>
      </c>
      <c r="Z6" s="3" t="s">
        <v>2</v>
      </c>
      <c r="AB6" s="6" t="s">
        <v>0</v>
      </c>
      <c r="AC6" s="7" t="s">
        <v>3</v>
      </c>
      <c r="AD6" s="7" t="s">
        <v>4</v>
      </c>
      <c r="AE6" s="7" t="s">
        <v>128</v>
      </c>
      <c r="AF6" s="7" t="s">
        <v>65</v>
      </c>
      <c r="AG6" s="7" t="s">
        <v>7</v>
      </c>
      <c r="AH6" s="7" t="s">
        <v>8</v>
      </c>
      <c r="AI6" s="7" t="s">
        <v>9</v>
      </c>
      <c r="AJ6" s="7" t="s">
        <v>10</v>
      </c>
      <c r="AK6" s="3" t="s">
        <v>1</v>
      </c>
      <c r="AL6" s="3" t="s">
        <v>2</v>
      </c>
    </row>
    <row r="7" spans="2:38" x14ac:dyDescent="0.3">
      <c r="C7" s="6">
        <v>0</v>
      </c>
      <c r="D7" s="6">
        <v>0.86699999999999999</v>
      </c>
      <c r="E7" s="6">
        <v>0.80400000000000005</v>
      </c>
      <c r="F7" s="6">
        <v>1.403</v>
      </c>
      <c r="G7" s="6">
        <v>1.6419999999999999</v>
      </c>
      <c r="H7" s="6">
        <v>2.3279999999999998</v>
      </c>
      <c r="I7" s="6">
        <v>2.786</v>
      </c>
      <c r="J7" s="6">
        <v>2.3639999999999999</v>
      </c>
      <c r="K7" s="6">
        <v>4.093</v>
      </c>
      <c r="L7" s="6">
        <f>AVERAGE(D7:K7)</f>
        <v>2.0358749999999999</v>
      </c>
      <c r="M7" s="6">
        <f>STDEV(D7:K7)/SQRT(8)</f>
        <v>0.38791813557851901</v>
      </c>
      <c r="O7" s="6">
        <v>0</v>
      </c>
      <c r="P7" s="6">
        <v>5.0919999999999996</v>
      </c>
      <c r="Q7" s="6">
        <v>7.8410000000000002</v>
      </c>
      <c r="R7" s="6">
        <v>4.84</v>
      </c>
      <c r="S7" s="6">
        <v>4.8209999999999997</v>
      </c>
      <c r="T7" s="6">
        <v>6.444</v>
      </c>
      <c r="U7" s="6">
        <v>6.4960000000000004</v>
      </c>
      <c r="V7" s="6">
        <v>0.56499999999999995</v>
      </c>
      <c r="W7" s="6">
        <v>1.169</v>
      </c>
      <c r="X7" s="6">
        <v>0.93500000000000005</v>
      </c>
      <c r="Y7" s="6">
        <f>AVERAGE(P7:X7)</f>
        <v>4.2447777777777773</v>
      </c>
      <c r="Z7" s="6">
        <f>STDEV(P7:X7)/SQRT(9)</f>
        <v>0.89905276970601078</v>
      </c>
      <c r="AB7" s="6">
        <v>0</v>
      </c>
      <c r="AC7" s="6">
        <v>0.65600000000000003</v>
      </c>
      <c r="AD7" s="6">
        <v>1.478</v>
      </c>
      <c r="AE7" s="6">
        <v>3.8279999999999998</v>
      </c>
      <c r="AF7" s="6">
        <v>1.18</v>
      </c>
      <c r="AG7" s="6">
        <v>1.246</v>
      </c>
      <c r="AH7" s="6">
        <v>1.0329999999999999</v>
      </c>
      <c r="AI7" s="6">
        <v>1.1160000000000001</v>
      </c>
      <c r="AJ7" s="6">
        <v>0.79800000000000004</v>
      </c>
      <c r="AK7" s="6">
        <f>AVERAGE(AC7:AJ7)</f>
        <v>1.4168749999999999</v>
      </c>
      <c r="AL7" s="6">
        <f>STDEV(AC7:AJ7)/SQRT(8)</f>
        <v>0.35612976354433346</v>
      </c>
    </row>
    <row r="8" spans="2:38" x14ac:dyDescent="0.3">
      <c r="C8" s="6">
        <v>0.5</v>
      </c>
      <c r="D8" s="6">
        <v>0.84699999999999998</v>
      </c>
      <c r="E8" s="6">
        <v>0.80200000000000005</v>
      </c>
      <c r="F8" s="6">
        <v>1.4279999999999999</v>
      </c>
      <c r="G8" s="6">
        <v>1.5629999999999999</v>
      </c>
      <c r="H8" s="6">
        <v>2.4580000000000002</v>
      </c>
      <c r="I8" s="6">
        <v>2.5550000000000002</v>
      </c>
      <c r="J8" s="6">
        <v>2.3769999999999998</v>
      </c>
      <c r="K8" s="6">
        <v>4.1280000000000001</v>
      </c>
      <c r="L8" s="6">
        <f>AVERAGE(D8:K8)</f>
        <v>2.0197500000000002</v>
      </c>
      <c r="M8" s="6">
        <f>STDEV(D8:K8)/SQRT(8)</f>
        <v>0.38886160547717435</v>
      </c>
      <c r="O8" s="6">
        <v>0.5</v>
      </c>
      <c r="P8" s="6">
        <v>5.282</v>
      </c>
      <c r="Q8" s="6">
        <v>7.7670000000000003</v>
      </c>
      <c r="R8" s="6">
        <v>4.84</v>
      </c>
      <c r="S8" s="6">
        <v>4.8689999999999998</v>
      </c>
      <c r="T8" s="6">
        <v>6.9379999999999997</v>
      </c>
      <c r="U8" s="6">
        <v>6.8559999999999999</v>
      </c>
      <c r="V8" s="6">
        <v>0.81799999999999995</v>
      </c>
      <c r="W8" s="6">
        <v>1.7190000000000001</v>
      </c>
      <c r="X8" s="6">
        <v>1.099</v>
      </c>
      <c r="Y8" s="6">
        <f>AVERAGE(P8:X8)</f>
        <v>4.4653333333333327</v>
      </c>
      <c r="Z8" s="6">
        <f>STDEV(P8:X8)/SQRT(9)</f>
        <v>0.88095768595571322</v>
      </c>
      <c r="AB8" s="6">
        <v>0.5</v>
      </c>
      <c r="AC8" s="6">
        <v>1.1220000000000001</v>
      </c>
      <c r="AD8" s="6">
        <v>1.3720000000000001</v>
      </c>
      <c r="AE8" s="6">
        <v>3.8479999999999999</v>
      </c>
      <c r="AF8" s="6">
        <v>1.181</v>
      </c>
      <c r="AG8" s="6">
        <v>1.3340000000000001</v>
      </c>
      <c r="AH8" s="6">
        <v>1.381</v>
      </c>
      <c r="AI8" s="6">
        <v>1.56</v>
      </c>
      <c r="AJ8" s="6">
        <v>0.98299999999999998</v>
      </c>
      <c r="AK8" s="6">
        <f>AVERAGE(AC8:AJ8)</f>
        <v>1.5976250000000003</v>
      </c>
      <c r="AL8" s="6">
        <f>STDEV(AC8:AJ8)/SQRT(8)</f>
        <v>0.32761295421252334</v>
      </c>
    </row>
    <row r="9" spans="2:38" x14ac:dyDescent="0.3">
      <c r="C9" s="6">
        <v>1.0009999999999999</v>
      </c>
      <c r="D9" s="6">
        <v>0.90900000000000003</v>
      </c>
      <c r="E9" s="6">
        <v>0.80300000000000005</v>
      </c>
      <c r="F9" s="6">
        <v>1.665</v>
      </c>
      <c r="G9" s="6">
        <v>1.5760000000000001</v>
      </c>
      <c r="H9" s="6">
        <v>2.4169999999999998</v>
      </c>
      <c r="I9" s="6">
        <v>2.6829999999999998</v>
      </c>
      <c r="J9" s="6">
        <v>2.258</v>
      </c>
      <c r="K9" s="6">
        <v>4.13</v>
      </c>
      <c r="L9" s="6">
        <f>AVERAGE(D9:K9)</f>
        <v>2.0551249999999999</v>
      </c>
      <c r="M9" s="6">
        <f>STDEV(D9:K9)/SQRT(8)</f>
        <v>0.38113137205936909</v>
      </c>
      <c r="O9" s="6">
        <v>1.0009999999999999</v>
      </c>
      <c r="P9" s="6">
        <v>5.3170000000000002</v>
      </c>
      <c r="Q9" s="6">
        <v>8.01</v>
      </c>
      <c r="R9" s="6">
        <v>5.0350000000000001</v>
      </c>
      <c r="S9" s="6">
        <v>4.9950000000000001</v>
      </c>
      <c r="T9" s="6">
        <v>6.867</v>
      </c>
      <c r="U9" s="6">
        <v>6.7690000000000001</v>
      </c>
      <c r="V9" s="6">
        <v>2.242</v>
      </c>
      <c r="W9" s="6">
        <v>3.056</v>
      </c>
      <c r="X9" s="6">
        <v>1.2030000000000001</v>
      </c>
      <c r="Y9" s="6">
        <f>AVERAGE(P9:X9)</f>
        <v>4.8326666666666664</v>
      </c>
      <c r="Z9" s="6">
        <f>STDEV(P9:X9)/SQRT(9)</f>
        <v>0.75762598878924992</v>
      </c>
      <c r="AB9" s="6">
        <v>1.0009999999999999</v>
      </c>
      <c r="AC9" s="6">
        <v>2.1819999999999999</v>
      </c>
      <c r="AD9" s="6">
        <v>1.1559999999999999</v>
      </c>
      <c r="AE9" s="6">
        <v>4.1360000000000001</v>
      </c>
      <c r="AF9" s="6">
        <v>1.355</v>
      </c>
      <c r="AG9" s="6">
        <v>1.357</v>
      </c>
      <c r="AH9" s="6">
        <v>2.089</v>
      </c>
      <c r="AI9" s="6">
        <v>2.3490000000000002</v>
      </c>
      <c r="AJ9" s="6">
        <v>1.2230000000000001</v>
      </c>
      <c r="AK9" s="6">
        <f>AVERAGE(AC9:AJ9)</f>
        <v>1.9808750000000002</v>
      </c>
      <c r="AL9" s="6">
        <f>STDEV(AC9:AJ9)/SQRT(8)</f>
        <v>0.35020287168909048</v>
      </c>
    </row>
    <row r="10" spans="2:38" x14ac:dyDescent="0.3">
      <c r="C10" s="6">
        <v>1.5009999999999999</v>
      </c>
      <c r="D10" s="6">
        <v>1.0589999999999999</v>
      </c>
      <c r="E10" s="6">
        <v>0.85</v>
      </c>
      <c r="F10" s="6">
        <v>1.577</v>
      </c>
      <c r="G10" s="6">
        <v>1.704</v>
      </c>
      <c r="H10" s="6">
        <v>2.2949999999999999</v>
      </c>
      <c r="I10" s="6">
        <v>2.96</v>
      </c>
      <c r="J10" s="6">
        <v>2.2610000000000001</v>
      </c>
      <c r="K10" s="6">
        <v>3.9620000000000002</v>
      </c>
      <c r="L10" s="6">
        <f>AVERAGE(D10:K10)</f>
        <v>2.0834999999999999</v>
      </c>
      <c r="M10" s="6">
        <f>STDEV(D10:K10)/SQRT(8)</f>
        <v>0.36215964317253413</v>
      </c>
      <c r="O10" s="6">
        <v>1.5009999999999999</v>
      </c>
      <c r="P10" s="6">
        <v>5.4580000000000002</v>
      </c>
      <c r="Q10" s="6">
        <v>8.0259999999999998</v>
      </c>
      <c r="R10" s="6">
        <v>5.0439999999999996</v>
      </c>
      <c r="S10" s="6">
        <v>5.0149999999999997</v>
      </c>
      <c r="T10" s="6">
        <v>6.9950000000000001</v>
      </c>
      <c r="U10" s="6">
        <v>6.766</v>
      </c>
      <c r="V10" s="6">
        <v>3.4769999999999999</v>
      </c>
      <c r="W10" s="6">
        <v>3.992</v>
      </c>
      <c r="X10" s="6">
        <v>1.3160000000000001</v>
      </c>
      <c r="Y10" s="6">
        <f>AVERAGE(P10:X10)</f>
        <v>5.1209999999999996</v>
      </c>
      <c r="Z10" s="6">
        <f>STDEV(P10:X10)/SQRT(9)</f>
        <v>0.67949186488466851</v>
      </c>
      <c r="AB10" s="6">
        <v>1.5009999999999999</v>
      </c>
      <c r="AC10" s="6">
        <v>2.9209999999999998</v>
      </c>
      <c r="AD10" s="6">
        <v>1.08</v>
      </c>
      <c r="AE10" s="6">
        <v>4.3380000000000001</v>
      </c>
      <c r="AF10" s="6">
        <v>1.32</v>
      </c>
      <c r="AG10" s="6">
        <v>1.357</v>
      </c>
      <c r="AH10" s="6">
        <v>2.718</v>
      </c>
      <c r="AI10" s="6">
        <v>2.9620000000000002</v>
      </c>
      <c r="AJ10" s="6">
        <v>1.286</v>
      </c>
      <c r="AK10" s="6">
        <f>AVERAGE(AC10:AJ10)</f>
        <v>2.2477499999999999</v>
      </c>
      <c r="AL10" s="6">
        <f>STDEV(AC10:AJ10)/SQRT(8)</f>
        <v>0.41180043493697988</v>
      </c>
    </row>
    <row r="11" spans="2:38" x14ac:dyDescent="0.3">
      <c r="C11" s="6">
        <v>2.0009999999999999</v>
      </c>
      <c r="D11" s="6">
        <v>1.2370000000000001</v>
      </c>
      <c r="E11" s="6">
        <v>0.9</v>
      </c>
      <c r="F11" s="6">
        <v>1.5309999999999999</v>
      </c>
      <c r="G11" s="6">
        <v>1.651</v>
      </c>
      <c r="H11" s="6">
        <v>2.335</v>
      </c>
      <c r="I11" s="6">
        <v>3.1280000000000001</v>
      </c>
      <c r="J11" s="6">
        <v>2.2589999999999999</v>
      </c>
      <c r="K11" s="6">
        <v>3.9940000000000002</v>
      </c>
      <c r="L11" s="6">
        <f>AVERAGE(D11:K11)</f>
        <v>2.129375</v>
      </c>
      <c r="M11" s="6">
        <f>STDEV(D11:K11)/SQRT(8)</f>
        <v>0.36419563706004415</v>
      </c>
      <c r="O11" s="6">
        <v>2.0009999999999999</v>
      </c>
      <c r="P11" s="6">
        <v>5.5860000000000003</v>
      </c>
      <c r="Q11" s="6">
        <v>8.2989999999999995</v>
      </c>
      <c r="R11" s="6">
        <v>4.8760000000000003</v>
      </c>
      <c r="S11" s="6">
        <v>4.9130000000000003</v>
      </c>
      <c r="T11" s="6">
        <v>7.3280000000000003</v>
      </c>
      <c r="U11" s="6">
        <v>6.93</v>
      </c>
      <c r="V11" s="6">
        <v>4.6230000000000002</v>
      </c>
      <c r="W11" s="6">
        <v>4.7329999999999997</v>
      </c>
      <c r="X11" s="6">
        <v>1.2969999999999999</v>
      </c>
      <c r="Y11" s="6">
        <f>AVERAGE(P11:X11)</f>
        <v>5.3983333333333325</v>
      </c>
      <c r="Z11" s="6">
        <f>STDEV(P11:X11)/SQRT(9)</f>
        <v>0.67589270187245443</v>
      </c>
      <c r="AB11" s="6">
        <v>2.0009999999999999</v>
      </c>
      <c r="AC11" s="6">
        <v>4.1609999999999996</v>
      </c>
      <c r="AD11" s="6">
        <v>1.1200000000000001</v>
      </c>
      <c r="AE11" s="6">
        <v>4.7679999999999998</v>
      </c>
      <c r="AF11" s="6">
        <v>1.3240000000000001</v>
      </c>
      <c r="AG11" s="6">
        <v>1.569</v>
      </c>
      <c r="AH11" s="6">
        <v>3.3340000000000001</v>
      </c>
      <c r="AI11" s="6">
        <v>3.5880000000000001</v>
      </c>
      <c r="AJ11" s="6">
        <v>1.3460000000000001</v>
      </c>
      <c r="AK11" s="6">
        <f>AVERAGE(AC11:AJ11)</f>
        <v>2.6512500000000001</v>
      </c>
      <c r="AL11" s="6">
        <f>STDEV(AC11:AJ11)/SQRT(8)</f>
        <v>0.51901151755731068</v>
      </c>
    </row>
    <row r="12" spans="2:38" x14ac:dyDescent="0.3">
      <c r="C12" s="6">
        <v>2.5009999999999999</v>
      </c>
      <c r="D12" s="6">
        <v>1.2829999999999999</v>
      </c>
      <c r="E12" s="6">
        <v>0.79400000000000004</v>
      </c>
      <c r="F12" s="6">
        <v>1.5129999999999999</v>
      </c>
      <c r="G12" s="6">
        <v>1.706</v>
      </c>
      <c r="H12" s="6">
        <v>2.3959999999999999</v>
      </c>
      <c r="I12" s="6">
        <v>3.4220000000000002</v>
      </c>
      <c r="J12" s="6">
        <v>2.351</v>
      </c>
      <c r="K12" s="6">
        <v>4.093</v>
      </c>
      <c r="L12" s="6">
        <f>AVERAGE(D12:K12)</f>
        <v>2.19475</v>
      </c>
      <c r="M12" s="6">
        <f>STDEV(D12:K12)/SQRT(8)</f>
        <v>0.39350665950073638</v>
      </c>
      <c r="O12" s="6">
        <v>2.5009999999999999</v>
      </c>
      <c r="P12" s="6">
        <v>5.5540000000000003</v>
      </c>
      <c r="Q12" s="6">
        <v>8.1389999999999993</v>
      </c>
      <c r="R12" s="6">
        <v>4.9139999999999997</v>
      </c>
      <c r="S12" s="6">
        <v>4.976</v>
      </c>
      <c r="T12" s="6">
        <v>7.875</v>
      </c>
      <c r="U12" s="6">
        <v>6.6559999999999997</v>
      </c>
      <c r="V12" s="6">
        <v>5.5439999999999996</v>
      </c>
      <c r="W12" s="6">
        <v>5.5830000000000002</v>
      </c>
      <c r="X12" s="6">
        <v>1.2769999999999999</v>
      </c>
      <c r="Y12" s="6">
        <f>AVERAGE(P12:X12)</f>
        <v>5.6131111111111105</v>
      </c>
      <c r="Z12" s="6">
        <f>STDEV(P12:X12)/SQRT(9)</f>
        <v>0.66967629917670879</v>
      </c>
      <c r="AB12" s="6">
        <v>2.5009999999999999</v>
      </c>
      <c r="AC12" s="6">
        <v>4.9669999999999996</v>
      </c>
      <c r="AD12" s="6">
        <v>1.1200000000000001</v>
      </c>
      <c r="AE12" s="6">
        <v>5.2610000000000001</v>
      </c>
      <c r="AF12" s="6">
        <v>1.3240000000000001</v>
      </c>
      <c r="AG12" s="6">
        <v>1.5669999999999999</v>
      </c>
      <c r="AH12" s="6">
        <v>3.7850000000000001</v>
      </c>
      <c r="AI12" s="6">
        <v>4.4539999999999997</v>
      </c>
      <c r="AJ12" s="6">
        <v>1.631</v>
      </c>
      <c r="AK12" s="6">
        <f>AVERAGE(AC12:AJ12)</f>
        <v>3.0136250000000002</v>
      </c>
      <c r="AL12" s="6">
        <f>STDEV(AC12:AJ12)/SQRT(8)</f>
        <v>0.62651376502664058</v>
      </c>
    </row>
    <row r="13" spans="2:38" x14ac:dyDescent="0.3">
      <c r="C13" s="6">
        <v>3.0009999999999999</v>
      </c>
      <c r="D13" s="6">
        <v>1.3440000000000001</v>
      </c>
      <c r="E13" s="6">
        <v>0.92</v>
      </c>
      <c r="F13" s="6">
        <v>1.603</v>
      </c>
      <c r="G13" s="6">
        <v>1.7290000000000001</v>
      </c>
      <c r="H13" s="6">
        <v>2.3660000000000001</v>
      </c>
      <c r="I13" s="6">
        <v>3.484</v>
      </c>
      <c r="J13" s="6">
        <v>2.3130000000000002</v>
      </c>
      <c r="K13" s="6">
        <v>4.3019999999999996</v>
      </c>
      <c r="L13" s="6">
        <f>AVERAGE(D13:K13)</f>
        <v>2.257625</v>
      </c>
      <c r="M13" s="6">
        <f>STDEV(D13:K13)/SQRT(8)</f>
        <v>0.40156403765686705</v>
      </c>
      <c r="O13" s="6">
        <v>3.0009999999999999</v>
      </c>
      <c r="P13" s="6">
        <v>5.7839999999999998</v>
      </c>
      <c r="Q13" s="6">
        <v>8.3279999999999994</v>
      </c>
      <c r="R13" s="6">
        <v>5.0919999999999996</v>
      </c>
      <c r="S13" s="6">
        <v>5.194</v>
      </c>
      <c r="T13" s="6">
        <v>8.2230000000000008</v>
      </c>
      <c r="U13" s="6">
        <v>6.726</v>
      </c>
      <c r="V13" s="6">
        <v>5.8559999999999999</v>
      </c>
      <c r="W13" s="6">
        <v>6.359</v>
      </c>
      <c r="X13" s="6">
        <v>1.363</v>
      </c>
      <c r="Y13" s="6">
        <f>AVERAGE(P13:X13)</f>
        <v>5.8805555555555555</v>
      </c>
      <c r="Z13" s="6">
        <f>STDEV(P13:X13)/SQRT(9)</f>
        <v>0.68649803979470825</v>
      </c>
      <c r="AB13" s="6">
        <v>3.0009999999999999</v>
      </c>
      <c r="AC13" s="6">
        <v>5.2519999999999998</v>
      </c>
      <c r="AD13" s="6">
        <v>1.2330000000000001</v>
      </c>
      <c r="AE13" s="6">
        <v>5.5579999999999998</v>
      </c>
      <c r="AF13" s="6">
        <v>1.3260000000000001</v>
      </c>
      <c r="AG13" s="6">
        <v>1.5469999999999999</v>
      </c>
      <c r="AH13" s="6">
        <v>4.2350000000000003</v>
      </c>
      <c r="AI13" s="6">
        <v>5.0090000000000003</v>
      </c>
      <c r="AJ13" s="6">
        <v>1.5680000000000001</v>
      </c>
      <c r="AK13" s="6">
        <f>AVERAGE(AC13:AJ13)</f>
        <v>3.2160000000000002</v>
      </c>
      <c r="AL13" s="6">
        <f>STDEV(AC13:AJ13)/SQRT(8)</f>
        <v>0.69294047363391897</v>
      </c>
    </row>
    <row r="14" spans="2:38" x14ac:dyDescent="0.3">
      <c r="C14" s="6">
        <v>3.5019999999999998</v>
      </c>
      <c r="D14" s="6">
        <v>1.37</v>
      </c>
      <c r="E14" s="6">
        <v>0.95799999999999996</v>
      </c>
      <c r="F14" s="6">
        <v>1.5680000000000001</v>
      </c>
      <c r="G14" s="6">
        <v>1.73</v>
      </c>
      <c r="H14" s="6">
        <v>2.2850000000000001</v>
      </c>
      <c r="I14" s="6">
        <v>3.6680000000000001</v>
      </c>
      <c r="J14" s="6">
        <v>2.3860000000000001</v>
      </c>
      <c r="K14" s="6">
        <v>4.3010000000000002</v>
      </c>
      <c r="L14" s="6">
        <f>AVERAGE(D14:K14)</f>
        <v>2.2832499999999998</v>
      </c>
      <c r="M14" s="6">
        <f>STDEV(D14:K14)/SQRT(8)</f>
        <v>0.40986473160578962</v>
      </c>
      <c r="O14" s="6">
        <v>3.5019999999999998</v>
      </c>
      <c r="P14" s="6">
        <v>5.6269999999999998</v>
      </c>
      <c r="Q14" s="6">
        <v>8.14</v>
      </c>
      <c r="R14" s="6">
        <v>4.9690000000000003</v>
      </c>
      <c r="S14" s="6">
        <v>5.1360000000000001</v>
      </c>
      <c r="T14" s="6">
        <v>8.2279999999999998</v>
      </c>
      <c r="U14" s="6">
        <v>6.7560000000000002</v>
      </c>
      <c r="V14" s="6">
        <v>6.4139999999999997</v>
      </c>
      <c r="W14" s="6">
        <v>7.5359999999999996</v>
      </c>
      <c r="X14" s="6">
        <v>1.4</v>
      </c>
      <c r="Y14" s="6">
        <f>AVERAGE(P14:X14)</f>
        <v>6.0228888888888896</v>
      </c>
      <c r="Z14" s="6">
        <f>STDEV(P14:X14)/SQRT(9)</f>
        <v>0.70464414668454378</v>
      </c>
      <c r="AB14" s="6">
        <v>3.5019999999999998</v>
      </c>
      <c r="AC14" s="6">
        <v>6.0880000000000001</v>
      </c>
      <c r="AD14" s="6">
        <v>1.2729999999999999</v>
      </c>
      <c r="AE14" s="6">
        <v>6.1840000000000002</v>
      </c>
      <c r="AF14" s="6">
        <v>1.389</v>
      </c>
      <c r="AG14" s="6">
        <v>1.526</v>
      </c>
      <c r="AH14" s="6">
        <v>4.4029999999999996</v>
      </c>
      <c r="AI14" s="6">
        <v>5.66</v>
      </c>
      <c r="AJ14" s="6">
        <v>1.7370000000000001</v>
      </c>
      <c r="AK14" s="6">
        <f>AVERAGE(AC14:AJ14)</f>
        <v>3.5324999999999998</v>
      </c>
      <c r="AL14" s="6">
        <f>STDEV(AC14:AJ14)/SQRT(8)</f>
        <v>0.79949597962001739</v>
      </c>
    </row>
    <row r="15" spans="2:38" x14ac:dyDescent="0.3">
      <c r="C15" s="6">
        <v>4.0019999999999998</v>
      </c>
      <c r="D15" s="6">
        <v>1.5629999999999999</v>
      </c>
      <c r="E15" s="6">
        <v>0.92800000000000005</v>
      </c>
      <c r="F15" s="6">
        <v>1.655</v>
      </c>
      <c r="G15" s="6">
        <v>1.6479999999999999</v>
      </c>
      <c r="H15" s="6">
        <v>2.3090000000000002</v>
      </c>
      <c r="I15" s="6">
        <v>3.956</v>
      </c>
      <c r="J15" s="6">
        <v>2.512</v>
      </c>
      <c r="K15" s="6">
        <v>4.343</v>
      </c>
      <c r="L15" s="6">
        <f>AVERAGE(D15:K15)</f>
        <v>2.3642500000000002</v>
      </c>
      <c r="M15" s="6">
        <f>STDEV(D15:K15)/SQRT(8)</f>
        <v>0.42667458953767418</v>
      </c>
      <c r="O15" s="6">
        <v>4.0019999999999998</v>
      </c>
      <c r="P15" s="6">
        <v>5.5830000000000002</v>
      </c>
      <c r="Q15" s="6">
        <v>8.5489999999999995</v>
      </c>
      <c r="R15" s="6">
        <v>4.8860000000000001</v>
      </c>
      <c r="S15" s="6">
        <v>5.07</v>
      </c>
      <c r="T15" s="6">
        <v>8.2550000000000008</v>
      </c>
      <c r="U15" s="6">
        <v>6.84</v>
      </c>
      <c r="V15" s="6">
        <v>7.0609999999999999</v>
      </c>
      <c r="W15" s="6">
        <v>8.3849999999999998</v>
      </c>
      <c r="X15" s="6">
        <v>1.444</v>
      </c>
      <c r="Y15" s="6">
        <f>AVERAGE(P15:X15)</f>
        <v>6.2303333333333342</v>
      </c>
      <c r="Z15" s="6">
        <f>STDEV(P15:X15)/SQRT(9)</f>
        <v>0.76067780447586386</v>
      </c>
      <c r="AB15" s="6">
        <v>4.0019999999999998</v>
      </c>
      <c r="AC15" s="6">
        <v>6.4340000000000002</v>
      </c>
      <c r="AD15" s="6">
        <v>1.339</v>
      </c>
      <c r="AE15" s="6">
        <v>6.93</v>
      </c>
      <c r="AF15" s="6">
        <v>1.504</v>
      </c>
      <c r="AG15" s="6">
        <v>1.542</v>
      </c>
      <c r="AH15" s="6">
        <v>4.7919999999999998</v>
      </c>
      <c r="AI15" s="6">
        <v>5.8949999999999996</v>
      </c>
      <c r="AJ15" s="6">
        <v>1.7270000000000001</v>
      </c>
      <c r="AK15" s="6">
        <f>AVERAGE(AC15:AJ15)</f>
        <v>3.7703750000000005</v>
      </c>
      <c r="AL15" s="6">
        <f>STDEV(AC15:AJ15)/SQRT(8)</f>
        <v>0.87448917614595312</v>
      </c>
    </row>
    <row r="16" spans="2:38" x14ac:dyDescent="0.3">
      <c r="C16" s="6">
        <v>4.5019999999999998</v>
      </c>
      <c r="D16" s="6">
        <v>1.641</v>
      </c>
      <c r="E16" s="6">
        <v>0.89700000000000002</v>
      </c>
      <c r="F16" s="6">
        <v>1.5880000000000001</v>
      </c>
      <c r="G16" s="6">
        <v>1.655</v>
      </c>
      <c r="H16" s="6">
        <v>2.4409999999999998</v>
      </c>
      <c r="I16" s="6">
        <v>4.2549999999999999</v>
      </c>
      <c r="J16" s="6">
        <v>2.6909999999999998</v>
      </c>
      <c r="K16" s="6">
        <v>4.05</v>
      </c>
      <c r="L16" s="6">
        <f>AVERAGE(D16:K16)</f>
        <v>2.40225</v>
      </c>
      <c r="M16" s="6">
        <f>STDEV(D16:K16)/SQRT(8)</f>
        <v>0.428854485394355</v>
      </c>
      <c r="O16" s="6">
        <v>4.5019999999999998</v>
      </c>
      <c r="P16" s="6">
        <v>5.5069999999999997</v>
      </c>
      <c r="Q16" s="6">
        <v>8.5709999999999997</v>
      </c>
      <c r="R16" s="6">
        <v>5.0759999999999996</v>
      </c>
      <c r="S16" s="6">
        <v>5.1950000000000003</v>
      </c>
      <c r="T16" s="6">
        <v>8.2639999999999993</v>
      </c>
      <c r="U16" s="6">
        <v>6.7190000000000003</v>
      </c>
      <c r="V16" s="6">
        <v>7.8730000000000002</v>
      </c>
      <c r="W16" s="6">
        <v>9.3420000000000005</v>
      </c>
      <c r="X16" s="6">
        <v>1.421</v>
      </c>
      <c r="Y16" s="6">
        <f>AVERAGE(P16:X16)</f>
        <v>6.4408888888888889</v>
      </c>
      <c r="Z16" s="6">
        <f>STDEV(P16:X16)/SQRT(9)</f>
        <v>0.8155812079677438</v>
      </c>
      <c r="AB16" s="6">
        <v>4.5019999999999998</v>
      </c>
      <c r="AC16" s="6">
        <v>7.2119999999999997</v>
      </c>
      <c r="AD16" s="6">
        <v>1.37</v>
      </c>
      <c r="AE16" s="6">
        <v>7.7569999999999997</v>
      </c>
      <c r="AF16" s="6">
        <v>1.64</v>
      </c>
      <c r="AG16" s="6">
        <v>1.591</v>
      </c>
      <c r="AH16" s="6">
        <v>5.1779999999999999</v>
      </c>
      <c r="AI16" s="6">
        <v>5.7510000000000003</v>
      </c>
      <c r="AJ16" s="6">
        <v>1.762</v>
      </c>
      <c r="AK16" s="6">
        <f>AVERAGE(AC16:AJ16)</f>
        <v>4.0326250000000003</v>
      </c>
      <c r="AL16" s="6">
        <f>STDEV(AC16:AJ16)/SQRT(8)</f>
        <v>0.96524967046836396</v>
      </c>
    </row>
    <row r="17" spans="3:38" x14ac:dyDescent="0.3">
      <c r="C17" s="6">
        <v>5.0030000000000001</v>
      </c>
      <c r="D17" s="6">
        <v>1.6619999999999999</v>
      </c>
      <c r="E17" s="6">
        <v>0.94799999999999995</v>
      </c>
      <c r="F17" s="6">
        <v>1.496</v>
      </c>
      <c r="G17" s="6">
        <v>1.8109999999999999</v>
      </c>
      <c r="H17" s="6">
        <v>2.4860000000000002</v>
      </c>
      <c r="I17" s="6">
        <v>4.5229999999999997</v>
      </c>
      <c r="J17" s="6">
        <v>2.613</v>
      </c>
      <c r="K17" s="6">
        <v>4.258</v>
      </c>
      <c r="L17" s="6">
        <f>AVERAGE(D17:K17)</f>
        <v>2.4746250000000001</v>
      </c>
      <c r="M17" s="6">
        <f>STDEV(D17:K17)/SQRT(8)</f>
        <v>0.45873646097187415</v>
      </c>
      <c r="O17" s="6">
        <v>5.0030000000000001</v>
      </c>
      <c r="P17" s="6">
        <v>5.5369999999999999</v>
      </c>
      <c r="Q17" s="6">
        <v>8.4090000000000007</v>
      </c>
      <c r="R17" s="6">
        <v>5.0460000000000003</v>
      </c>
      <c r="S17" s="6">
        <v>5.1449999999999996</v>
      </c>
      <c r="T17" s="6">
        <v>7.7530000000000001</v>
      </c>
      <c r="U17" s="6">
        <v>6.5570000000000004</v>
      </c>
      <c r="V17" s="6">
        <v>9.4009999999999998</v>
      </c>
      <c r="W17" s="6">
        <v>9.8659999999999997</v>
      </c>
      <c r="X17" s="6">
        <v>1.516</v>
      </c>
      <c r="Y17" s="6">
        <f>AVERAGE(P17:X17)</f>
        <v>6.5811111111111105</v>
      </c>
      <c r="Z17" s="6">
        <f>STDEV(P17:X17)/SQRT(9)</f>
        <v>0.8709975992511324</v>
      </c>
      <c r="AB17" s="6">
        <v>5.0030000000000001</v>
      </c>
      <c r="AC17" s="6">
        <v>7.7649999999999997</v>
      </c>
      <c r="AD17" s="6">
        <v>1.5269999999999999</v>
      </c>
      <c r="AE17" s="6">
        <v>8.7110000000000003</v>
      </c>
      <c r="AF17" s="6">
        <v>1.7549999999999999</v>
      </c>
      <c r="AG17" s="6">
        <v>1.5620000000000001</v>
      </c>
      <c r="AH17" s="6">
        <v>5.6749999999999998</v>
      </c>
      <c r="AI17" s="6">
        <v>5.79</v>
      </c>
      <c r="AJ17" s="6">
        <v>1.802</v>
      </c>
      <c r="AK17" s="6">
        <f>AVERAGE(AC17:AJ17)</f>
        <v>4.3233750000000004</v>
      </c>
      <c r="AL17" s="6">
        <f>STDEV(AC17:AJ17)/SQRT(8)</f>
        <v>1.0646319105262221</v>
      </c>
    </row>
    <row r="18" spans="3:38" x14ac:dyDescent="0.3">
      <c r="C18" s="6">
        <v>5.5030000000000001</v>
      </c>
      <c r="D18" s="6">
        <v>1.6919999999999999</v>
      </c>
      <c r="E18" s="6">
        <v>1.046</v>
      </c>
      <c r="F18" s="6">
        <v>1.6639999999999999</v>
      </c>
      <c r="G18" s="6">
        <v>1.835</v>
      </c>
      <c r="H18" s="6">
        <v>2.4889999999999999</v>
      </c>
      <c r="I18" s="6">
        <v>4.91</v>
      </c>
      <c r="J18" s="6">
        <v>2.6829999999999998</v>
      </c>
      <c r="K18" s="6">
        <v>4.242</v>
      </c>
      <c r="L18" s="6">
        <f>AVERAGE(D18:K18)</f>
        <v>2.570125</v>
      </c>
      <c r="M18" s="6">
        <f>STDEV(D18:K18)/SQRT(8)</f>
        <v>0.4770638410969153</v>
      </c>
      <c r="O18" s="6">
        <v>5.5030000000000001</v>
      </c>
      <c r="P18" s="6">
        <v>5.5780000000000003</v>
      </c>
      <c r="Q18" s="6">
        <v>8.1370000000000005</v>
      </c>
      <c r="R18" s="6">
        <v>5.0380000000000003</v>
      </c>
      <c r="S18" s="6">
        <v>5.1479999999999997</v>
      </c>
      <c r="T18" s="6">
        <v>8.0139999999999993</v>
      </c>
      <c r="U18" s="6">
        <v>6.6109999999999998</v>
      </c>
      <c r="V18" s="6">
        <v>10.728999999999999</v>
      </c>
      <c r="W18" s="6">
        <v>10.843999999999999</v>
      </c>
      <c r="X18" s="6">
        <v>1.536</v>
      </c>
      <c r="Y18" s="6">
        <f>AVERAGE(P18:X18)</f>
        <v>6.8483333333333327</v>
      </c>
      <c r="Z18" s="6">
        <f>STDEV(P18:X18)/SQRT(9)</f>
        <v>0.98674384551750183</v>
      </c>
      <c r="AB18" s="6">
        <v>5.5030000000000001</v>
      </c>
      <c r="AC18" s="6">
        <v>8.1479999999999997</v>
      </c>
      <c r="AD18" s="6">
        <v>1.504</v>
      </c>
      <c r="AE18" s="6">
        <v>9.7439999999999998</v>
      </c>
      <c r="AF18" s="6">
        <v>1.899</v>
      </c>
      <c r="AG18" s="6">
        <v>1.716</v>
      </c>
      <c r="AH18" s="6">
        <v>6.3369999999999997</v>
      </c>
      <c r="AI18" s="6">
        <v>5.665</v>
      </c>
      <c r="AJ18" s="6">
        <v>2.0030000000000001</v>
      </c>
      <c r="AK18" s="6">
        <f>AVERAGE(AC18:AJ18)</f>
        <v>4.6270000000000007</v>
      </c>
      <c r="AL18" s="6">
        <f>STDEV(AC18:AJ18)/SQRT(8)</f>
        <v>1.1583322678994752</v>
      </c>
    </row>
    <row r="19" spans="3:38" x14ac:dyDescent="0.3">
      <c r="C19" s="6">
        <v>6.0030000000000001</v>
      </c>
      <c r="D19" s="6">
        <v>1.7949999999999999</v>
      </c>
      <c r="E19" s="6">
        <v>1.1040000000000001</v>
      </c>
      <c r="F19" s="6">
        <v>1.6779999999999999</v>
      </c>
      <c r="G19" s="6">
        <v>1.87</v>
      </c>
      <c r="H19" s="6">
        <v>2.4169999999999998</v>
      </c>
      <c r="I19" s="6">
        <v>5.3159999999999998</v>
      </c>
      <c r="J19" s="6">
        <v>2.6320000000000001</v>
      </c>
      <c r="K19" s="6">
        <v>4.1349999999999998</v>
      </c>
      <c r="L19" s="6">
        <f>AVERAGE(D19:K19)</f>
        <v>2.6183750000000003</v>
      </c>
      <c r="M19" s="6">
        <f>STDEV(D19:K19)/SQRT(8)</f>
        <v>0.50060174281629699</v>
      </c>
      <c r="O19" s="6">
        <v>6.0030000000000001</v>
      </c>
      <c r="P19" s="6">
        <v>5.6189999999999998</v>
      </c>
      <c r="Q19" s="6">
        <v>8.1539999999999999</v>
      </c>
      <c r="R19" s="6">
        <v>5.1269999999999998</v>
      </c>
      <c r="S19" s="6">
        <v>5.2430000000000003</v>
      </c>
      <c r="T19" s="6">
        <v>8.4870000000000001</v>
      </c>
      <c r="U19" s="6">
        <v>6.673</v>
      </c>
      <c r="V19" s="6">
        <v>12.038</v>
      </c>
      <c r="W19" s="6">
        <v>11.055</v>
      </c>
      <c r="X19" s="6">
        <v>1.554</v>
      </c>
      <c r="Y19" s="6">
        <f>AVERAGE(P19:X19)</f>
        <v>7.105555555555557</v>
      </c>
      <c r="Z19" s="6">
        <f>STDEV(P19:X19)/SQRT(9)</f>
        <v>1.077131351103876</v>
      </c>
      <c r="AB19" s="6">
        <v>6.0030000000000001</v>
      </c>
      <c r="AC19" s="6">
        <v>8.7469999999999999</v>
      </c>
      <c r="AD19" s="6">
        <v>5.7809999999999997</v>
      </c>
      <c r="AE19" s="6">
        <v>10.651</v>
      </c>
      <c r="AF19" s="6">
        <v>2.0190000000000001</v>
      </c>
      <c r="AG19" s="6">
        <v>1.742</v>
      </c>
      <c r="AH19" s="6">
        <v>6.5940000000000003</v>
      </c>
      <c r="AI19" s="6">
        <v>5.8390000000000004</v>
      </c>
      <c r="AJ19" s="6">
        <v>2.2080000000000002</v>
      </c>
      <c r="AK19" s="6">
        <f>AVERAGE(AC19:AJ19)</f>
        <v>5.4476249999999995</v>
      </c>
      <c r="AL19" s="6">
        <f>STDEV(AC19:AJ19)/SQRT(8)</f>
        <v>1.1612937049671925</v>
      </c>
    </row>
    <row r="20" spans="3:38" x14ac:dyDescent="0.3">
      <c r="C20" s="6">
        <v>6.5030000000000001</v>
      </c>
      <c r="D20" s="6">
        <v>1.863</v>
      </c>
      <c r="E20" s="6">
        <v>1.079</v>
      </c>
      <c r="F20" s="6">
        <v>1.615</v>
      </c>
      <c r="G20" s="6">
        <v>1.859</v>
      </c>
      <c r="H20" s="6">
        <v>2.3780000000000001</v>
      </c>
      <c r="I20" s="6">
        <v>5.718</v>
      </c>
      <c r="J20" s="6">
        <v>2.5350000000000001</v>
      </c>
      <c r="K20" s="6">
        <v>4.1829999999999998</v>
      </c>
      <c r="L20" s="6">
        <f>AVERAGE(D20:K20)</f>
        <v>2.6537500000000001</v>
      </c>
      <c r="M20" s="6">
        <f>STDEV(D20:K20)/SQRT(8)</f>
        <v>0.54501188551915336</v>
      </c>
      <c r="O20" s="6">
        <v>6.5030000000000001</v>
      </c>
      <c r="P20" s="6">
        <v>5.6070000000000002</v>
      </c>
      <c r="Q20" s="6">
        <v>8.3770000000000007</v>
      </c>
      <c r="R20" s="6">
        <v>5.1719999999999997</v>
      </c>
      <c r="S20" s="6">
        <v>5.2709999999999999</v>
      </c>
      <c r="T20" s="6">
        <v>8.64</v>
      </c>
      <c r="U20" s="6">
        <v>6.5270000000000001</v>
      </c>
      <c r="V20" s="6">
        <v>12.26</v>
      </c>
      <c r="W20" s="6">
        <v>12.238</v>
      </c>
      <c r="X20" s="6">
        <v>1.603</v>
      </c>
      <c r="Y20" s="6">
        <f>AVERAGE(P20:X20)</f>
        <v>7.2994444444444451</v>
      </c>
      <c r="Z20" s="6">
        <f>STDEV(P20:X20)/SQRT(9)</f>
        <v>1.1577383497231799</v>
      </c>
      <c r="AB20" s="6">
        <v>6.5030000000000001</v>
      </c>
      <c r="AC20" s="6">
        <v>9.0039999999999996</v>
      </c>
      <c r="AD20" s="6">
        <v>5.8230000000000004</v>
      </c>
      <c r="AE20" s="6">
        <v>11.119</v>
      </c>
      <c r="AF20" s="6">
        <v>2.1640000000000001</v>
      </c>
      <c r="AG20" s="6">
        <v>1.784</v>
      </c>
      <c r="AH20" s="6">
        <v>6.8620000000000001</v>
      </c>
      <c r="AI20" s="6">
        <v>5.7859999999999996</v>
      </c>
      <c r="AJ20" s="6">
        <v>2.2839999999999998</v>
      </c>
      <c r="AK20" s="6">
        <f>AVERAGE(AC20:AJ20)</f>
        <v>5.6032500000000001</v>
      </c>
      <c r="AL20" s="6">
        <f>STDEV(AC20:AJ20)/SQRT(8)</f>
        <v>1.203323296274589</v>
      </c>
    </row>
    <row r="21" spans="3:38" x14ac:dyDescent="0.3">
      <c r="C21" s="6">
        <v>7.0030000000000001</v>
      </c>
      <c r="D21" s="6">
        <v>1.8959999999999999</v>
      </c>
      <c r="E21" s="6">
        <v>1.145</v>
      </c>
      <c r="F21" s="6">
        <v>1.627</v>
      </c>
      <c r="G21" s="6">
        <v>1.8140000000000001</v>
      </c>
      <c r="H21" s="6">
        <v>2.347</v>
      </c>
      <c r="I21" s="6">
        <v>6.3680000000000003</v>
      </c>
      <c r="J21" s="6">
        <v>2.5409999999999999</v>
      </c>
      <c r="K21" s="6">
        <v>4.3029999999999999</v>
      </c>
      <c r="L21" s="6">
        <f>AVERAGE(D21:K21)</f>
        <v>2.755125</v>
      </c>
      <c r="M21" s="6">
        <f>STDEV(D21:K21)/SQRT(8)</f>
        <v>0.61455818733867684</v>
      </c>
      <c r="O21" s="6">
        <v>7.0030000000000001</v>
      </c>
      <c r="P21" s="6">
        <v>5.5670000000000002</v>
      </c>
      <c r="Q21" s="6">
        <v>8.4580000000000002</v>
      </c>
      <c r="R21" s="6">
        <v>5.2610000000000001</v>
      </c>
      <c r="S21" s="6">
        <v>5.4160000000000004</v>
      </c>
      <c r="T21" s="6">
        <v>9.1199999999999992</v>
      </c>
      <c r="U21" s="6">
        <v>6.641</v>
      </c>
      <c r="V21" s="6">
        <v>12.369</v>
      </c>
      <c r="W21" s="6">
        <v>12.55</v>
      </c>
      <c r="X21" s="6">
        <v>1.669</v>
      </c>
      <c r="Y21" s="6">
        <f>AVERAGE(P21:X21)</f>
        <v>7.4501111111111111</v>
      </c>
      <c r="Z21" s="6">
        <f>STDEV(P21:X21)/SQRT(9)</f>
        <v>1.1818096580673372</v>
      </c>
      <c r="AB21" s="6">
        <v>7.0030000000000001</v>
      </c>
      <c r="AC21" s="6">
        <v>10.196</v>
      </c>
      <c r="AD21" s="6">
        <v>5.8970000000000002</v>
      </c>
      <c r="AE21" s="6">
        <v>11.539</v>
      </c>
      <c r="AF21" s="6">
        <v>2.319</v>
      </c>
      <c r="AG21" s="6">
        <v>1.7450000000000001</v>
      </c>
      <c r="AH21" s="6">
        <v>7.1079999999999997</v>
      </c>
      <c r="AI21" s="6">
        <v>5.3849999999999998</v>
      </c>
      <c r="AJ21" s="6">
        <v>2.6890000000000001</v>
      </c>
      <c r="AK21" s="6">
        <f>AVERAGE(AC21:AJ21)</f>
        <v>5.8597499999999991</v>
      </c>
      <c r="AL21" s="6">
        <f>STDEV(AC21:AJ21)/SQRT(8)</f>
        <v>1.2842700921702015</v>
      </c>
    </row>
    <row r="22" spans="3:38" x14ac:dyDescent="0.3">
      <c r="C22" s="6">
        <v>7.5030000000000001</v>
      </c>
      <c r="D22" s="6">
        <v>1.847</v>
      </c>
      <c r="E22" s="6">
        <v>1.1040000000000001</v>
      </c>
      <c r="F22" s="6">
        <v>1.728</v>
      </c>
      <c r="G22" s="6">
        <v>1.9279999999999999</v>
      </c>
      <c r="H22" s="6">
        <v>2.4420000000000002</v>
      </c>
      <c r="I22" s="6">
        <v>7.2990000000000004</v>
      </c>
      <c r="J22" s="6">
        <v>2.6579999999999999</v>
      </c>
      <c r="K22" s="6">
        <v>4.2560000000000002</v>
      </c>
      <c r="L22" s="6">
        <f>AVERAGE(D22:K22)</f>
        <v>2.9077500000000001</v>
      </c>
      <c r="M22" s="6">
        <f>STDEV(D22:K22)/SQRT(8)</f>
        <v>0.70850165717116431</v>
      </c>
      <c r="O22" s="6">
        <v>7.5030000000000001</v>
      </c>
      <c r="P22" s="6">
        <v>5.5149999999999997</v>
      </c>
      <c r="Q22" s="6">
        <v>8.5020000000000007</v>
      </c>
      <c r="R22" s="6">
        <v>5.0979999999999999</v>
      </c>
      <c r="S22" s="6">
        <v>5.258</v>
      </c>
      <c r="T22" s="6">
        <v>9.6340000000000003</v>
      </c>
      <c r="U22" s="6">
        <v>6.7030000000000003</v>
      </c>
      <c r="V22" s="6">
        <v>12.836</v>
      </c>
      <c r="W22" s="6">
        <v>13.372999999999999</v>
      </c>
      <c r="X22" s="6">
        <v>1.661</v>
      </c>
      <c r="Y22" s="6">
        <f>AVERAGE(P22:X22)</f>
        <v>7.62</v>
      </c>
      <c r="Z22" s="6">
        <f>STDEV(P22:X22)/SQRT(9)</f>
        <v>1.2794253701477778</v>
      </c>
      <c r="AB22" s="6">
        <v>7.5030000000000001</v>
      </c>
      <c r="AC22" s="6">
        <v>10.920999999999999</v>
      </c>
      <c r="AD22" s="6">
        <v>5.7430000000000003</v>
      </c>
      <c r="AE22" s="6">
        <v>12.202999999999999</v>
      </c>
      <c r="AF22" s="6">
        <v>2.411</v>
      </c>
      <c r="AG22" s="6">
        <v>1.712</v>
      </c>
      <c r="AH22" s="6">
        <v>7.1020000000000003</v>
      </c>
      <c r="AI22" s="6">
        <v>5.2590000000000003</v>
      </c>
      <c r="AJ22" s="6">
        <v>3.0680000000000001</v>
      </c>
      <c r="AK22" s="6">
        <f>AVERAGE(AC22:AJ22)</f>
        <v>6.0523749999999996</v>
      </c>
      <c r="AL22" s="6">
        <f>STDEV(AC22:AJ22)/SQRT(8)</f>
        <v>1.3651630454363319</v>
      </c>
    </row>
    <row r="23" spans="3:38" x14ac:dyDescent="0.3">
      <c r="C23" s="6">
        <v>8.0039999999999996</v>
      </c>
      <c r="D23" s="6">
        <v>2.0019999999999998</v>
      </c>
      <c r="E23" s="6">
        <v>1.2649999999999999</v>
      </c>
      <c r="F23" s="6">
        <v>1.6679999999999999</v>
      </c>
      <c r="G23" s="6">
        <v>1.8460000000000001</v>
      </c>
      <c r="H23" s="6">
        <v>2.29</v>
      </c>
      <c r="I23" s="6">
        <v>7.702</v>
      </c>
      <c r="J23" s="6">
        <v>2.6739999999999999</v>
      </c>
      <c r="K23" s="6">
        <v>4.4160000000000004</v>
      </c>
      <c r="L23" s="6">
        <f>AVERAGE(D23:K23)</f>
        <v>2.9828749999999999</v>
      </c>
      <c r="M23" s="6">
        <f>STDEV(D23:K23)/SQRT(8)</f>
        <v>0.7539664031331712</v>
      </c>
      <c r="O23" s="6">
        <v>8.0039999999999996</v>
      </c>
      <c r="P23" s="6">
        <v>5.5369999999999999</v>
      </c>
      <c r="Q23" s="6">
        <v>8.3960000000000008</v>
      </c>
      <c r="R23" s="6">
        <v>5.2309999999999999</v>
      </c>
      <c r="S23" s="6">
        <v>5.3280000000000003</v>
      </c>
      <c r="T23" s="6">
        <v>9.9309999999999992</v>
      </c>
      <c r="U23" s="6">
        <v>6.6689999999999996</v>
      </c>
      <c r="V23" s="6">
        <v>13.603999999999999</v>
      </c>
      <c r="W23" s="6">
        <v>14.367000000000001</v>
      </c>
      <c r="X23" s="6">
        <v>1.5820000000000001</v>
      </c>
      <c r="Y23" s="6">
        <f>AVERAGE(P23:X23)</f>
        <v>7.849444444444444</v>
      </c>
      <c r="Z23" s="6">
        <f>STDEV(P23:X23)/SQRT(9)</f>
        <v>1.3917448991095787</v>
      </c>
      <c r="AB23" s="6">
        <v>8.0039999999999996</v>
      </c>
      <c r="AC23" s="6">
        <v>11.268000000000001</v>
      </c>
      <c r="AD23" s="6">
        <v>5.6159999999999997</v>
      </c>
      <c r="AE23" s="6">
        <v>12.55</v>
      </c>
      <c r="AF23" s="6">
        <v>2.7930000000000001</v>
      </c>
      <c r="AG23" s="6">
        <v>1.8340000000000001</v>
      </c>
      <c r="AH23" s="6">
        <v>7.375</v>
      </c>
      <c r="AI23" s="6">
        <v>5.375</v>
      </c>
      <c r="AJ23" s="6">
        <v>3.0289999999999999</v>
      </c>
      <c r="AK23" s="6">
        <f>AVERAGE(AC23:AJ23)</f>
        <v>6.23</v>
      </c>
      <c r="AL23" s="6">
        <f>STDEV(AC23:AJ23)/SQRT(8)</f>
        <v>1.3959576589976812</v>
      </c>
    </row>
    <row r="24" spans="3:38" x14ac:dyDescent="0.3">
      <c r="C24" s="6">
        <v>8.5039999999999996</v>
      </c>
      <c r="D24" s="6">
        <v>2.0499999999999998</v>
      </c>
      <c r="E24" s="6">
        <v>1.3720000000000001</v>
      </c>
      <c r="F24" s="6">
        <v>1.7869999999999999</v>
      </c>
      <c r="G24" s="6">
        <v>1.8680000000000001</v>
      </c>
      <c r="H24" s="6">
        <v>2.476</v>
      </c>
      <c r="I24" s="6">
        <v>8.593</v>
      </c>
      <c r="J24" s="6">
        <v>2.6619999999999999</v>
      </c>
      <c r="K24" s="6">
        <v>4.4160000000000004</v>
      </c>
      <c r="L24" s="6">
        <f>AVERAGE(D24:K24)</f>
        <v>3.153</v>
      </c>
      <c r="M24" s="6">
        <f>STDEV(D24:K24)/SQRT(8)</f>
        <v>0.8429744319118716</v>
      </c>
      <c r="O24" s="6">
        <v>8.5039999999999996</v>
      </c>
      <c r="P24" s="6">
        <v>5.665</v>
      </c>
      <c r="Q24" s="6">
        <v>8.3770000000000007</v>
      </c>
      <c r="R24" s="6">
        <v>5.3040000000000003</v>
      </c>
      <c r="S24" s="6">
        <v>5.4889999999999999</v>
      </c>
      <c r="T24" s="6">
        <v>10.218</v>
      </c>
      <c r="U24" s="6">
        <v>6.819</v>
      </c>
      <c r="V24" s="6">
        <v>14.013</v>
      </c>
      <c r="W24" s="6">
        <v>14.228999999999999</v>
      </c>
      <c r="X24" s="6">
        <v>1.704</v>
      </c>
      <c r="Y24" s="6">
        <f>AVERAGE(P24:X24)</f>
        <v>7.9797777777777776</v>
      </c>
      <c r="Z24" s="6">
        <f>STDEV(P24:X24)/SQRT(9)</f>
        <v>1.394805450171156</v>
      </c>
      <c r="AB24" s="6">
        <v>8.5039999999999996</v>
      </c>
      <c r="AC24" s="6">
        <v>11.839</v>
      </c>
      <c r="AD24" s="6">
        <v>5.6589999999999998</v>
      </c>
      <c r="AE24" s="6">
        <v>12.134</v>
      </c>
      <c r="AF24" s="6">
        <v>3.016</v>
      </c>
      <c r="AG24" s="6">
        <v>1.79</v>
      </c>
      <c r="AH24" s="6">
        <v>7.6159999999999997</v>
      </c>
      <c r="AI24" s="6">
        <v>5.4119999999999999</v>
      </c>
      <c r="AJ24" s="6">
        <v>3.3580000000000001</v>
      </c>
      <c r="AK24" s="6">
        <f>AVERAGE(AC24:AJ24)</f>
        <v>6.3529999999999998</v>
      </c>
      <c r="AL24" s="6">
        <f>STDEV(AC24:AJ24)/SQRT(8)</f>
        <v>1.3848994677283561</v>
      </c>
    </row>
    <row r="25" spans="3:38" x14ac:dyDescent="0.3">
      <c r="C25" s="6">
        <v>9.0039999999999996</v>
      </c>
      <c r="D25" s="6">
        <v>2.0579999999999998</v>
      </c>
      <c r="E25" s="6">
        <v>1.4610000000000001</v>
      </c>
      <c r="F25" s="6">
        <v>1.7050000000000001</v>
      </c>
      <c r="G25" s="6">
        <v>1.887</v>
      </c>
      <c r="H25" s="6">
        <v>2.427</v>
      </c>
      <c r="I25" s="6">
        <v>8.3819999999999997</v>
      </c>
      <c r="J25" s="6">
        <v>2.6040000000000001</v>
      </c>
      <c r="K25" s="6">
        <v>4.13</v>
      </c>
      <c r="L25" s="6">
        <f>AVERAGE(D25:K25)</f>
        <v>3.08175</v>
      </c>
      <c r="M25" s="6">
        <f>STDEV(D25:K25)/SQRT(8)</f>
        <v>0.81115199716206077</v>
      </c>
      <c r="O25" s="6">
        <v>9.0039999999999996</v>
      </c>
      <c r="P25" s="6">
        <v>5.6029999999999998</v>
      </c>
      <c r="Q25" s="6">
        <v>8.4849999999999994</v>
      </c>
      <c r="R25" s="6">
        <v>5.2759999999999998</v>
      </c>
      <c r="S25" s="6">
        <v>5.4320000000000004</v>
      </c>
      <c r="T25" s="6">
        <v>10.46</v>
      </c>
      <c r="U25" s="6">
        <v>6.7249999999999996</v>
      </c>
      <c r="V25" s="6">
        <v>14.42</v>
      </c>
      <c r="W25" s="6">
        <v>15.148</v>
      </c>
      <c r="X25" s="6">
        <v>1.6439999999999999</v>
      </c>
      <c r="Y25" s="6">
        <f>AVERAGE(P25:X25)</f>
        <v>8.1325555555555571</v>
      </c>
      <c r="Z25" s="6">
        <f>STDEV(P25:X25)/SQRT(9)</f>
        <v>1.4917540022022451</v>
      </c>
      <c r="AB25" s="6">
        <v>9.0039999999999996</v>
      </c>
      <c r="AC25" s="6">
        <v>12.548</v>
      </c>
      <c r="AD25" s="6">
        <v>5.7480000000000002</v>
      </c>
      <c r="AE25" s="6">
        <v>12.05</v>
      </c>
      <c r="AF25" s="6">
        <v>2.919</v>
      </c>
      <c r="AG25" s="6">
        <v>1.8460000000000001</v>
      </c>
      <c r="AH25" s="6">
        <v>7.7069999999999999</v>
      </c>
      <c r="AI25" s="6">
        <v>5.282</v>
      </c>
      <c r="AJ25" s="6">
        <v>3.9239999999999999</v>
      </c>
      <c r="AK25" s="6">
        <f>AVERAGE(AC25:AJ25)</f>
        <v>6.503000000000001</v>
      </c>
      <c r="AL25" s="6">
        <f>STDEV(AC25:AJ25)/SQRT(8)</f>
        <v>1.4142493086944941</v>
      </c>
    </row>
    <row r="26" spans="3:38" x14ac:dyDescent="0.3">
      <c r="C26" s="6">
        <v>9.5039999999999996</v>
      </c>
      <c r="D26" s="6">
        <v>2.3769999999999998</v>
      </c>
      <c r="E26" s="6">
        <v>1.573</v>
      </c>
      <c r="F26" s="6">
        <v>1.845</v>
      </c>
      <c r="G26" s="6">
        <v>1.883</v>
      </c>
      <c r="H26" s="6">
        <v>2.4460000000000002</v>
      </c>
      <c r="I26" s="6">
        <v>9.19</v>
      </c>
      <c r="J26" s="6">
        <v>2.8260000000000001</v>
      </c>
      <c r="K26" s="6">
        <v>4.2350000000000003</v>
      </c>
      <c r="L26" s="6">
        <f>AVERAGE(D26:K26)</f>
        <v>3.296875</v>
      </c>
      <c r="M26" s="6">
        <f>STDEV(D26:K26)/SQRT(8)</f>
        <v>0.89122318508048237</v>
      </c>
      <c r="O26" s="6">
        <v>9.5039999999999996</v>
      </c>
      <c r="P26" s="6">
        <v>5.6760000000000002</v>
      </c>
      <c r="Q26" s="6">
        <v>8.3710000000000004</v>
      </c>
      <c r="R26" s="6">
        <v>5.1909999999999998</v>
      </c>
      <c r="S26" s="6">
        <v>5.4119999999999999</v>
      </c>
      <c r="T26" s="6">
        <v>10.164999999999999</v>
      </c>
      <c r="U26" s="6">
        <v>6.7629999999999999</v>
      </c>
      <c r="V26" s="6">
        <v>15.196</v>
      </c>
      <c r="W26" s="6">
        <v>16.041</v>
      </c>
      <c r="X26" s="6">
        <v>1.6279999999999999</v>
      </c>
      <c r="Y26" s="6">
        <f>AVERAGE(P26:X26)</f>
        <v>8.2714444444444446</v>
      </c>
      <c r="Z26" s="6">
        <f>STDEV(P26:X26)/SQRT(9)</f>
        <v>1.5930560176304669</v>
      </c>
      <c r="AB26" s="6">
        <v>9.5039999999999996</v>
      </c>
      <c r="AC26" s="6">
        <v>12.978</v>
      </c>
      <c r="AD26" s="6">
        <v>6.093</v>
      </c>
      <c r="AE26" s="6">
        <v>12.032</v>
      </c>
      <c r="AF26" s="6">
        <v>3.1</v>
      </c>
      <c r="AG26" s="6">
        <v>1.8080000000000001</v>
      </c>
      <c r="AH26" s="6">
        <v>8.0559999999999992</v>
      </c>
      <c r="AI26" s="6">
        <v>5.1440000000000001</v>
      </c>
      <c r="AJ26" s="6">
        <v>3.7109999999999999</v>
      </c>
      <c r="AK26" s="6">
        <f>AVERAGE(AC26:AJ26)</f>
        <v>6.6152499999999987</v>
      </c>
      <c r="AL26" s="6">
        <f>STDEV(AC26:AJ26)/SQRT(8)</f>
        <v>1.4530764991905976</v>
      </c>
    </row>
    <row r="27" spans="3:38" x14ac:dyDescent="0.3">
      <c r="C27" s="6">
        <v>10.005000000000001</v>
      </c>
      <c r="D27" s="6">
        <v>2.5099999999999998</v>
      </c>
      <c r="E27" s="6">
        <v>1.637</v>
      </c>
      <c r="F27" s="6">
        <v>1.845</v>
      </c>
      <c r="G27" s="6">
        <v>2.0369999999999999</v>
      </c>
      <c r="H27" s="6">
        <v>2.3279999999999998</v>
      </c>
      <c r="I27" s="6">
        <v>10.241</v>
      </c>
      <c r="J27" s="6">
        <v>2.4590000000000001</v>
      </c>
      <c r="K27" s="6">
        <v>4.1680000000000001</v>
      </c>
      <c r="L27" s="6">
        <f>AVERAGE(D27:K27)</f>
        <v>3.4031249999999997</v>
      </c>
      <c r="M27" s="6">
        <f>STDEV(D27:K27)/SQRT(8)</f>
        <v>1.0141829476673754</v>
      </c>
      <c r="O27" s="6">
        <v>10.005000000000001</v>
      </c>
      <c r="P27" s="6">
        <v>5.649</v>
      </c>
      <c r="Q27" s="6">
        <v>8.4879999999999995</v>
      </c>
      <c r="R27" s="6">
        <v>5.1239999999999997</v>
      </c>
      <c r="S27" s="6">
        <v>5.4269999999999996</v>
      </c>
      <c r="T27" s="6">
        <v>10.942</v>
      </c>
      <c r="U27" s="6">
        <v>6.8810000000000002</v>
      </c>
      <c r="V27" s="6">
        <v>15.760999999999999</v>
      </c>
      <c r="W27" s="6">
        <v>16.748000000000001</v>
      </c>
      <c r="X27" s="6">
        <v>1.665</v>
      </c>
      <c r="Y27" s="6">
        <f>AVERAGE(P27:X27)</f>
        <v>8.5205555555555552</v>
      </c>
      <c r="Z27" s="6">
        <f>STDEV(P27:X27)/SQRT(9)</f>
        <v>1.6874480330361374</v>
      </c>
      <c r="AB27" s="6">
        <v>10.005000000000001</v>
      </c>
      <c r="AC27" s="6">
        <v>14.244999999999999</v>
      </c>
      <c r="AD27" s="6">
        <v>6.0149999999999997</v>
      </c>
      <c r="AE27" s="6">
        <v>12.766999999999999</v>
      </c>
      <c r="AF27" s="6">
        <v>3.1779999999999999</v>
      </c>
      <c r="AG27" s="6">
        <v>1.8340000000000001</v>
      </c>
      <c r="AH27" s="6">
        <v>8.3859999999999992</v>
      </c>
      <c r="AI27" s="6">
        <v>5.31</v>
      </c>
      <c r="AJ27" s="6">
        <v>3.9390000000000001</v>
      </c>
      <c r="AK27" s="6">
        <f>AVERAGE(AC27:AJ27)</f>
        <v>6.9592499999999999</v>
      </c>
      <c r="AL27" s="6">
        <f>STDEV(AC27:AJ27)/SQRT(8)</f>
        <v>1.5932183931320545</v>
      </c>
    </row>
    <row r="28" spans="3:38" x14ac:dyDescent="0.3">
      <c r="C28" s="6">
        <v>10.505000000000001</v>
      </c>
      <c r="D28" s="6">
        <v>2.88</v>
      </c>
      <c r="E28" s="6">
        <v>1.6930000000000001</v>
      </c>
      <c r="F28" s="6">
        <v>1.837</v>
      </c>
      <c r="G28" s="6">
        <v>1.929</v>
      </c>
      <c r="H28" s="6">
        <v>2.4060000000000001</v>
      </c>
      <c r="I28" s="6">
        <v>11.906000000000001</v>
      </c>
      <c r="J28" s="6">
        <v>2.5859999999999999</v>
      </c>
      <c r="K28" s="6">
        <v>4.2679999999999998</v>
      </c>
      <c r="L28" s="6">
        <f>AVERAGE(D28:K28)</f>
        <v>3.6881250000000003</v>
      </c>
      <c r="M28" s="6">
        <f>STDEV(D28:K28)/SQRT(8)</f>
        <v>1.2092133132965297</v>
      </c>
      <c r="O28" s="6">
        <v>10.505000000000001</v>
      </c>
      <c r="P28" s="6">
        <v>5.6529999999999996</v>
      </c>
      <c r="Q28" s="6">
        <v>8.6549999999999994</v>
      </c>
      <c r="R28" s="6">
        <v>5.2690000000000001</v>
      </c>
      <c r="S28" s="6">
        <v>5.3920000000000003</v>
      </c>
      <c r="T28" s="6">
        <v>10.79</v>
      </c>
      <c r="U28" s="6">
        <v>6.8979999999999997</v>
      </c>
      <c r="V28" s="6">
        <v>15.863</v>
      </c>
      <c r="W28" s="6">
        <v>17.927</v>
      </c>
      <c r="X28" s="6">
        <v>1.6850000000000001</v>
      </c>
      <c r="Y28" s="6">
        <f>AVERAGE(P28:X28)</f>
        <v>8.6813333333333347</v>
      </c>
      <c r="Z28" s="6">
        <f>STDEV(P28:X28)/SQRT(9)</f>
        <v>1.7688247432185646</v>
      </c>
      <c r="AB28" s="6">
        <v>10.505000000000001</v>
      </c>
      <c r="AC28" s="6">
        <v>15.368</v>
      </c>
      <c r="AD28" s="6">
        <v>6.2850000000000001</v>
      </c>
      <c r="AE28" s="6">
        <v>12.617000000000001</v>
      </c>
      <c r="AF28" s="6">
        <v>3.3759999999999999</v>
      </c>
      <c r="AG28" s="6">
        <v>1.833</v>
      </c>
      <c r="AH28" s="6">
        <v>8.3550000000000004</v>
      </c>
      <c r="AI28" s="6">
        <v>4.798</v>
      </c>
      <c r="AJ28" s="6">
        <v>4.47</v>
      </c>
      <c r="AK28" s="6">
        <f>AVERAGE(AC28:AJ28)</f>
        <v>7.1377499999999987</v>
      </c>
      <c r="AL28" s="6">
        <f>STDEV(AC28:AJ28)/SQRT(8)</f>
        <v>1.6628854628326035</v>
      </c>
    </row>
    <row r="29" spans="3:38" x14ac:dyDescent="0.3">
      <c r="C29" s="6">
        <v>11.005000000000001</v>
      </c>
      <c r="D29" s="6">
        <v>3.17</v>
      </c>
      <c r="E29" s="6">
        <v>1.6279999999999999</v>
      </c>
      <c r="F29" s="6">
        <v>1.6910000000000001</v>
      </c>
      <c r="G29" s="6">
        <v>1.9450000000000001</v>
      </c>
      <c r="H29" s="6">
        <v>2.4329999999999998</v>
      </c>
      <c r="I29" s="6">
        <v>12.78</v>
      </c>
      <c r="J29" s="6">
        <v>2.5390000000000001</v>
      </c>
      <c r="K29" s="6">
        <v>4.3780000000000001</v>
      </c>
      <c r="L29" s="6">
        <f>AVERAGE(D29:K29)</f>
        <v>3.8205</v>
      </c>
      <c r="M29" s="6">
        <f>STDEV(D29:K29)/SQRT(8)</f>
        <v>1.3190453934569497</v>
      </c>
      <c r="O29" s="6">
        <v>11.005000000000001</v>
      </c>
      <c r="P29" s="6">
        <v>5.476</v>
      </c>
      <c r="Q29" s="6">
        <v>8.5690000000000008</v>
      </c>
      <c r="R29" s="6">
        <v>5.2430000000000003</v>
      </c>
      <c r="S29" s="6">
        <v>5.4180000000000001</v>
      </c>
      <c r="T29" s="6">
        <v>11.327</v>
      </c>
      <c r="U29" s="6">
        <v>6.8220000000000001</v>
      </c>
      <c r="V29" s="6">
        <v>16.661000000000001</v>
      </c>
      <c r="W29" s="6">
        <v>18.882000000000001</v>
      </c>
      <c r="X29" s="6">
        <v>1.708</v>
      </c>
      <c r="Y29" s="6">
        <f>AVERAGE(P29:X29)</f>
        <v>8.9006666666666678</v>
      </c>
      <c r="Z29" s="6">
        <f>STDEV(P29:X29)/SQRT(9)</f>
        <v>1.8971397623205781</v>
      </c>
      <c r="AB29" s="6">
        <v>11.005000000000001</v>
      </c>
      <c r="AC29" s="6">
        <v>15.916</v>
      </c>
      <c r="AD29" s="6">
        <v>6.3070000000000004</v>
      </c>
      <c r="AE29" s="6">
        <v>13.085000000000001</v>
      </c>
      <c r="AF29" s="6">
        <v>3.5350000000000001</v>
      </c>
      <c r="AG29" s="6">
        <v>1.859</v>
      </c>
      <c r="AH29" s="6">
        <v>8.3940000000000001</v>
      </c>
      <c r="AI29" s="6">
        <v>4.9000000000000004</v>
      </c>
      <c r="AJ29" s="6">
        <v>4.476</v>
      </c>
      <c r="AK29" s="6">
        <f>AVERAGE(AC29:AJ29)</f>
        <v>7.3090000000000002</v>
      </c>
      <c r="AL29" s="6">
        <f>STDEV(AC29:AJ29)/SQRT(8)</f>
        <v>1.7289478633798396</v>
      </c>
    </row>
    <row r="30" spans="3:38" x14ac:dyDescent="0.3">
      <c r="C30" s="6">
        <v>11.505000000000001</v>
      </c>
      <c r="D30" s="6">
        <v>3.323</v>
      </c>
      <c r="E30" s="6">
        <v>1.869</v>
      </c>
      <c r="F30" s="6">
        <v>1.76</v>
      </c>
      <c r="G30" s="6">
        <v>1.9379999999999999</v>
      </c>
      <c r="H30" s="6">
        <v>2.407</v>
      </c>
      <c r="I30" s="6">
        <v>13.016</v>
      </c>
      <c r="J30" s="6">
        <v>2.5939999999999999</v>
      </c>
      <c r="K30" s="6">
        <v>4.2130000000000001</v>
      </c>
      <c r="L30" s="6">
        <f>AVERAGE(D30:K30)</f>
        <v>3.8900000000000006</v>
      </c>
      <c r="M30" s="6">
        <f>STDEV(D30:K30)/SQRT(8)</f>
        <v>1.3364414636317914</v>
      </c>
      <c r="O30" s="6">
        <v>11.505000000000001</v>
      </c>
      <c r="P30" s="6">
        <v>5.4610000000000003</v>
      </c>
      <c r="Q30" s="6">
        <v>8.5809999999999995</v>
      </c>
      <c r="R30" s="6">
        <v>5.1159999999999997</v>
      </c>
      <c r="S30" s="6">
        <v>5.2549999999999999</v>
      </c>
      <c r="T30" s="6">
        <v>11.597</v>
      </c>
      <c r="U30" s="6">
        <v>6.7709999999999999</v>
      </c>
      <c r="V30" s="6">
        <v>17.443999999999999</v>
      </c>
      <c r="W30" s="6">
        <v>19.27</v>
      </c>
      <c r="X30" s="6">
        <v>1.748</v>
      </c>
      <c r="Y30" s="6">
        <f>AVERAGE(P30:X30)</f>
        <v>9.0269999999999992</v>
      </c>
      <c r="Z30" s="6">
        <f>STDEV(P30:X30)/SQRT(9)</f>
        <v>1.9821508800066434</v>
      </c>
      <c r="AB30" s="6">
        <v>11.505000000000001</v>
      </c>
      <c r="AC30" s="6">
        <v>17.024000000000001</v>
      </c>
      <c r="AD30" s="6">
        <v>6.2809999999999997</v>
      </c>
      <c r="AE30" s="6">
        <v>13.461</v>
      </c>
      <c r="AF30" s="6">
        <v>3.4660000000000002</v>
      </c>
      <c r="AG30" s="6">
        <v>1.8740000000000001</v>
      </c>
      <c r="AH30" s="6">
        <v>8.6709999999999994</v>
      </c>
      <c r="AI30" s="6">
        <v>4.694</v>
      </c>
      <c r="AJ30" s="6">
        <v>4.42</v>
      </c>
      <c r="AK30" s="6">
        <f>AVERAGE(AC30:AJ30)</f>
        <v>7.4863750000000007</v>
      </c>
      <c r="AL30" s="6">
        <f>STDEV(AC30:AJ30)/SQRT(8)</f>
        <v>1.8630853915854972</v>
      </c>
    </row>
    <row r="31" spans="3:38" x14ac:dyDescent="0.3">
      <c r="C31" s="6">
        <v>12.005000000000001</v>
      </c>
      <c r="D31" s="6">
        <v>3.57</v>
      </c>
      <c r="E31" s="6">
        <v>1.9850000000000001</v>
      </c>
      <c r="F31" s="6">
        <v>1.7969999999999999</v>
      </c>
      <c r="G31" s="6">
        <v>2.153</v>
      </c>
      <c r="H31" s="6">
        <v>2.5590000000000002</v>
      </c>
      <c r="I31" s="6">
        <v>14.53</v>
      </c>
      <c r="J31" s="6">
        <v>2.6880000000000002</v>
      </c>
      <c r="K31" s="6">
        <v>4.1710000000000003</v>
      </c>
      <c r="L31" s="6">
        <f>AVERAGE(D31:K31)</f>
        <v>4.1816250000000004</v>
      </c>
      <c r="M31" s="6">
        <f>STDEV(D31:K31)/SQRT(8)</f>
        <v>1.5056667239074328</v>
      </c>
      <c r="O31" s="6">
        <v>12.005000000000001</v>
      </c>
      <c r="P31" s="6">
        <v>5.4889999999999999</v>
      </c>
      <c r="Q31" s="6">
        <v>8.4659999999999993</v>
      </c>
      <c r="R31" s="6">
        <v>5.1760000000000002</v>
      </c>
      <c r="S31" s="6">
        <v>5.3760000000000003</v>
      </c>
      <c r="T31" s="6">
        <v>11.375</v>
      </c>
      <c r="U31" s="6">
        <v>6.8719999999999999</v>
      </c>
      <c r="V31" s="6">
        <v>18.172000000000001</v>
      </c>
      <c r="W31" s="6">
        <v>19.29</v>
      </c>
      <c r="X31" s="6">
        <v>1.738</v>
      </c>
      <c r="Y31" s="6">
        <f>AVERAGE(P31:X31)</f>
        <v>9.1060000000000016</v>
      </c>
      <c r="Z31" s="6">
        <f>STDEV(P31:X31)/SQRT(9)</f>
        <v>2.0179157357696242</v>
      </c>
      <c r="AB31" s="6">
        <v>12.005000000000001</v>
      </c>
      <c r="AC31" s="6">
        <v>17.41</v>
      </c>
      <c r="AD31" s="6">
        <v>6.3719999999999999</v>
      </c>
      <c r="AE31" s="6">
        <v>13.541</v>
      </c>
      <c r="AF31" s="6">
        <v>3.3159999999999998</v>
      </c>
      <c r="AG31" s="6">
        <v>1.883</v>
      </c>
      <c r="AH31" s="6">
        <v>8.7070000000000007</v>
      </c>
      <c r="AI31" s="6">
        <v>4.6920000000000002</v>
      </c>
      <c r="AJ31" s="6">
        <v>4.32</v>
      </c>
      <c r="AK31" s="6">
        <f>AVERAGE(AC31:AJ31)</f>
        <v>7.5301250000000008</v>
      </c>
      <c r="AL31" s="6">
        <f>STDEV(AC31:AJ31)/SQRT(8)</f>
        <v>1.9108597675756549</v>
      </c>
    </row>
    <row r="32" spans="3:38" x14ac:dyDescent="0.3">
      <c r="C32" s="6">
        <v>12.506</v>
      </c>
      <c r="D32" s="6">
        <v>3.855</v>
      </c>
      <c r="E32" s="6">
        <v>2.149</v>
      </c>
      <c r="F32" s="6">
        <v>1.994</v>
      </c>
      <c r="G32" s="6">
        <v>1.9339999999999999</v>
      </c>
      <c r="H32" s="6">
        <v>2.476</v>
      </c>
      <c r="I32" s="6">
        <v>14.039</v>
      </c>
      <c r="J32" s="6">
        <v>2.621</v>
      </c>
      <c r="K32" s="6">
        <v>4.3369999999999997</v>
      </c>
      <c r="L32" s="6">
        <f>AVERAGE(D32:K32)</f>
        <v>4.1756249999999993</v>
      </c>
      <c r="M32" s="6">
        <f>STDEV(D32:K32)/SQRT(8)</f>
        <v>1.4430385345005767</v>
      </c>
      <c r="O32" s="6">
        <v>12.506</v>
      </c>
      <c r="P32" s="6">
        <v>5.6059999999999999</v>
      </c>
      <c r="Q32" s="6">
        <v>8.4689999999999994</v>
      </c>
      <c r="R32" s="6">
        <v>4.9960000000000004</v>
      </c>
      <c r="S32" s="6">
        <v>5.2140000000000004</v>
      </c>
      <c r="T32" s="6">
        <v>11.888999999999999</v>
      </c>
      <c r="U32" s="6">
        <v>6.8070000000000004</v>
      </c>
      <c r="V32" s="6">
        <v>17.992000000000001</v>
      </c>
      <c r="W32" s="6">
        <v>20.484999999999999</v>
      </c>
      <c r="X32" s="6">
        <v>1.802</v>
      </c>
      <c r="Y32" s="6">
        <f>AVERAGE(P32:X32)</f>
        <v>9.2511111111111113</v>
      </c>
      <c r="Z32" s="6">
        <f>STDEV(P32:X32)/SQRT(9)</f>
        <v>2.1059689010870222</v>
      </c>
      <c r="AB32" s="6">
        <v>12.506</v>
      </c>
      <c r="AC32" s="6">
        <v>19.308</v>
      </c>
      <c r="AD32" s="6">
        <v>6.423</v>
      </c>
      <c r="AE32" s="6">
        <v>13.683999999999999</v>
      </c>
      <c r="AF32" s="6">
        <v>3.27</v>
      </c>
      <c r="AG32" s="6">
        <v>1.829</v>
      </c>
      <c r="AH32" s="6">
        <v>8.7850000000000001</v>
      </c>
      <c r="AI32" s="6">
        <v>4.6109999999999998</v>
      </c>
      <c r="AJ32" s="6">
        <v>4.4180000000000001</v>
      </c>
      <c r="AK32" s="6">
        <f>AVERAGE(AC32:AJ32)</f>
        <v>7.7910000000000004</v>
      </c>
      <c r="AL32" s="6">
        <f>STDEV(AC32:AJ32)/SQRT(8)</f>
        <v>2.1031549939487162</v>
      </c>
    </row>
    <row r="33" spans="2:43" x14ac:dyDescent="0.3">
      <c r="C33" s="6">
        <v>13.006</v>
      </c>
      <c r="D33" s="6">
        <v>4.2160000000000002</v>
      </c>
      <c r="E33" s="6">
        <v>2.1509999999999998</v>
      </c>
      <c r="F33" s="6">
        <v>1.8069999999999999</v>
      </c>
      <c r="G33" s="6">
        <v>2.2519999999999998</v>
      </c>
      <c r="H33" s="6">
        <v>2.6949999999999998</v>
      </c>
      <c r="I33" s="6">
        <v>14.81</v>
      </c>
      <c r="J33" s="6">
        <v>2.6030000000000002</v>
      </c>
      <c r="K33" s="6">
        <v>4.2990000000000004</v>
      </c>
      <c r="L33" s="6">
        <f>AVERAGE(D33:K33)</f>
        <v>4.3541249999999998</v>
      </c>
      <c r="M33" s="6">
        <f>STDEV(D33:K33)/SQRT(8)</f>
        <v>1.5290467903414762</v>
      </c>
      <c r="O33" s="6">
        <v>13.006</v>
      </c>
      <c r="P33" s="6">
        <v>5.617</v>
      </c>
      <c r="Q33" s="6">
        <v>8.423</v>
      </c>
      <c r="R33" s="6">
        <v>5.07</v>
      </c>
      <c r="S33" s="6">
        <v>5.2949999999999999</v>
      </c>
      <c r="T33" s="6">
        <v>12.6</v>
      </c>
      <c r="U33" s="6">
        <v>6.8869999999999996</v>
      </c>
      <c r="V33" s="6">
        <v>18.43</v>
      </c>
      <c r="W33" s="6">
        <v>21.463999999999999</v>
      </c>
      <c r="X33" s="6">
        <v>1.847</v>
      </c>
      <c r="Y33" s="6">
        <f>AVERAGE(P33:X33)</f>
        <v>9.5147777777777769</v>
      </c>
      <c r="Z33" s="6">
        <f>STDEV(P33:X33)/SQRT(9)</f>
        <v>2.2092952356513162</v>
      </c>
      <c r="AB33" s="6">
        <v>13.006</v>
      </c>
      <c r="AC33" s="6">
        <v>19.774999999999999</v>
      </c>
      <c r="AD33" s="6">
        <v>5.53</v>
      </c>
      <c r="AE33" s="6">
        <v>14.505000000000001</v>
      </c>
      <c r="AF33" s="6">
        <v>3.88</v>
      </c>
      <c r="AG33" s="6">
        <v>1.8380000000000001</v>
      </c>
      <c r="AH33" s="6">
        <v>8.6809999999999992</v>
      </c>
      <c r="AI33" s="6">
        <v>4.5659999999999998</v>
      </c>
      <c r="AJ33" s="6">
        <v>4.4459999999999997</v>
      </c>
      <c r="AK33" s="6">
        <f>AVERAGE(AC33:AJ33)</f>
        <v>7.9026250000000005</v>
      </c>
      <c r="AL33" s="6">
        <f>STDEV(AC33:AJ33)/SQRT(8)</f>
        <v>2.1828158905536603</v>
      </c>
    </row>
    <row r="34" spans="2:43" x14ac:dyDescent="0.3">
      <c r="C34" s="6">
        <v>13.506</v>
      </c>
      <c r="D34" s="6">
        <v>4.6520000000000001</v>
      </c>
      <c r="E34" s="6">
        <v>2.2989999999999999</v>
      </c>
      <c r="F34" s="6">
        <v>1.913</v>
      </c>
      <c r="G34" s="6">
        <v>2.194</v>
      </c>
      <c r="H34" s="6">
        <v>2.6150000000000002</v>
      </c>
      <c r="I34" s="6">
        <v>15.157999999999999</v>
      </c>
      <c r="J34" s="6">
        <v>2.6070000000000002</v>
      </c>
      <c r="K34" s="6">
        <v>4.1459999999999999</v>
      </c>
      <c r="L34" s="6">
        <f>AVERAGE(D34:K34)</f>
        <v>4.4479999999999995</v>
      </c>
      <c r="M34" s="6">
        <f>STDEV(D34:K34)/SQRT(8)</f>
        <v>1.5681599317125063</v>
      </c>
      <c r="O34" s="6">
        <v>13.506</v>
      </c>
      <c r="P34" s="6">
        <v>5.4779999999999998</v>
      </c>
      <c r="Q34" s="6">
        <v>8.6140000000000008</v>
      </c>
      <c r="R34" s="6">
        <v>5.1260000000000003</v>
      </c>
      <c r="S34" s="6">
        <v>5.2439999999999998</v>
      </c>
      <c r="T34" s="6">
        <v>12.359</v>
      </c>
      <c r="U34" s="6">
        <v>6.8760000000000003</v>
      </c>
      <c r="V34" s="6">
        <v>19.161000000000001</v>
      </c>
      <c r="W34" s="6">
        <v>21.312999999999999</v>
      </c>
      <c r="X34" s="6">
        <v>1.9450000000000001</v>
      </c>
      <c r="Y34" s="6">
        <f>AVERAGE(P34:X34)</f>
        <v>9.5684444444444434</v>
      </c>
      <c r="Z34" s="6">
        <f>STDEV(P34:X34)/SQRT(9)</f>
        <v>2.2335320254345983</v>
      </c>
      <c r="AB34" s="6">
        <v>13.506</v>
      </c>
      <c r="AC34" s="6">
        <v>21.280999999999999</v>
      </c>
      <c r="AD34" s="6">
        <v>3.992</v>
      </c>
      <c r="AE34" s="6">
        <v>14.981</v>
      </c>
      <c r="AF34" s="6">
        <v>3.4969999999999999</v>
      </c>
      <c r="AG34" s="6">
        <v>1.871</v>
      </c>
      <c r="AH34" s="6">
        <v>8.6430000000000007</v>
      </c>
      <c r="AI34" s="6">
        <v>4.72</v>
      </c>
      <c r="AJ34" s="6">
        <v>4.8170000000000002</v>
      </c>
      <c r="AK34" s="6">
        <f>AVERAGE(AC34:AJ34)</f>
        <v>7.97525</v>
      </c>
      <c r="AL34" s="6">
        <f>STDEV(AC34:AJ34)/SQRT(8)</f>
        <v>2.3916651159361155</v>
      </c>
    </row>
    <row r="35" spans="2:43" x14ac:dyDescent="0.3">
      <c r="C35" s="6">
        <v>14.006</v>
      </c>
      <c r="D35" s="6">
        <v>5.4370000000000003</v>
      </c>
      <c r="E35" s="6">
        <v>2.2200000000000002</v>
      </c>
      <c r="F35" s="6">
        <v>1.819</v>
      </c>
      <c r="G35" s="6">
        <v>2.1779999999999999</v>
      </c>
      <c r="H35" s="6">
        <v>2.5569999999999999</v>
      </c>
      <c r="I35" s="6">
        <v>17.134</v>
      </c>
      <c r="J35" s="6">
        <v>2.5539999999999998</v>
      </c>
      <c r="K35" s="6">
        <v>4.1820000000000004</v>
      </c>
      <c r="L35" s="6">
        <f>AVERAGE(D35:K35)</f>
        <v>4.7601250000000004</v>
      </c>
      <c r="M35" s="6">
        <f>STDEV(D35:K35)/SQRT(8)</f>
        <v>1.8195159230400892</v>
      </c>
      <c r="O35" s="6">
        <v>14.006</v>
      </c>
      <c r="P35" s="6">
        <v>5.7389999999999999</v>
      </c>
      <c r="Q35" s="6">
        <v>8.4779999999999998</v>
      </c>
      <c r="R35" s="6">
        <v>5.125</v>
      </c>
      <c r="S35" s="6">
        <v>5.3310000000000004</v>
      </c>
      <c r="T35" s="6">
        <v>12.332000000000001</v>
      </c>
      <c r="U35" s="6">
        <v>6.9459999999999997</v>
      </c>
      <c r="V35" s="6">
        <v>19.777000000000001</v>
      </c>
      <c r="W35" s="6">
        <v>21.571999999999999</v>
      </c>
      <c r="X35" s="6">
        <v>2.0099999999999998</v>
      </c>
      <c r="Y35" s="6">
        <f>AVERAGE(P35:X35)</f>
        <v>9.7011111111111106</v>
      </c>
      <c r="Z35" s="6">
        <f>STDEV(P35:X35)/SQRT(9)</f>
        <v>2.2771202967078863</v>
      </c>
      <c r="AB35" s="6">
        <v>14.006</v>
      </c>
      <c r="AC35" s="6">
        <v>21.526</v>
      </c>
      <c r="AD35" s="6">
        <v>3.2210000000000001</v>
      </c>
      <c r="AE35" s="6">
        <v>15.614000000000001</v>
      </c>
      <c r="AF35" s="6">
        <v>4.3520000000000003</v>
      </c>
      <c r="AG35" s="6">
        <v>1.9359999999999999</v>
      </c>
      <c r="AH35" s="6">
        <v>8.9049999999999994</v>
      </c>
      <c r="AI35" s="6">
        <v>5.0449999999999999</v>
      </c>
      <c r="AJ35" s="6">
        <v>4.5110000000000001</v>
      </c>
      <c r="AK35" s="6">
        <f>AVERAGE(AC35:AJ35)</f>
        <v>8.1387500000000017</v>
      </c>
      <c r="AL35" s="6">
        <f>STDEV(AC35:AJ35)/SQRT(8)</f>
        <v>2.4473552470691988</v>
      </c>
    </row>
    <row r="36" spans="2:43" x14ac:dyDescent="0.3">
      <c r="C36" s="6">
        <v>14.507</v>
      </c>
      <c r="D36" s="6">
        <v>5.5570000000000004</v>
      </c>
      <c r="E36" s="6">
        <v>2.2839999999999998</v>
      </c>
      <c r="F36" s="6">
        <v>1.9019999999999999</v>
      </c>
      <c r="G36" s="6">
        <v>1.994</v>
      </c>
      <c r="H36" s="6">
        <v>2.5979999999999999</v>
      </c>
      <c r="I36" s="6">
        <v>17.904</v>
      </c>
      <c r="J36" s="6">
        <v>2.7069999999999999</v>
      </c>
      <c r="K36" s="6">
        <v>4.3970000000000002</v>
      </c>
      <c r="L36" s="6">
        <f>AVERAGE(D36:K36)</f>
        <v>4.9178750000000004</v>
      </c>
      <c r="M36" s="6">
        <f>STDEV(D36:K36)/SQRT(8)</f>
        <v>1.9094261800482288</v>
      </c>
      <c r="O36" s="6">
        <v>14.507</v>
      </c>
      <c r="P36" s="6">
        <v>5.5810000000000004</v>
      </c>
      <c r="Q36" s="6">
        <v>8.7140000000000004</v>
      </c>
      <c r="R36" s="6">
        <v>5.1550000000000002</v>
      </c>
      <c r="S36" s="6">
        <v>5.3949999999999996</v>
      </c>
      <c r="T36" s="6">
        <v>12.523</v>
      </c>
      <c r="U36" s="6">
        <v>6.9089999999999998</v>
      </c>
      <c r="V36" s="6">
        <v>20.238</v>
      </c>
      <c r="W36" s="6">
        <v>22.69</v>
      </c>
      <c r="X36" s="6">
        <v>2.0510000000000002</v>
      </c>
      <c r="Y36" s="6">
        <f>AVERAGE(P36:X36)</f>
        <v>9.9173333333333336</v>
      </c>
      <c r="Z36" s="6">
        <f>STDEV(P36:X36)/SQRT(9)</f>
        <v>2.3885114436959825</v>
      </c>
      <c r="AB36" s="6">
        <v>14.507</v>
      </c>
      <c r="AC36" s="6">
        <v>21.437000000000001</v>
      </c>
      <c r="AD36" s="6">
        <v>3.4060000000000001</v>
      </c>
      <c r="AE36" s="6">
        <v>15.723000000000001</v>
      </c>
      <c r="AF36" s="6">
        <v>3.9689999999999999</v>
      </c>
      <c r="AG36" s="6">
        <v>1.9410000000000001</v>
      </c>
      <c r="AH36" s="6">
        <v>9.0129999999999999</v>
      </c>
      <c r="AI36" s="6">
        <v>5.306</v>
      </c>
      <c r="AJ36" s="6">
        <v>4.944</v>
      </c>
      <c r="AK36" s="6">
        <f>AVERAGE(AC36:AJ36)</f>
        <v>8.2173750000000005</v>
      </c>
      <c r="AL36" s="6">
        <f>STDEV(AC36:AJ36)/SQRT(8)</f>
        <v>2.4330606161897341</v>
      </c>
    </row>
    <row r="37" spans="2:43" x14ac:dyDescent="0.3">
      <c r="C37" s="6">
        <v>15.007</v>
      </c>
      <c r="D37" s="6">
        <v>6.0119999999999996</v>
      </c>
      <c r="E37" s="6">
        <v>2.2280000000000002</v>
      </c>
      <c r="F37" s="6">
        <v>1.8160000000000001</v>
      </c>
      <c r="G37" s="6">
        <v>2.085</v>
      </c>
      <c r="H37" s="6">
        <v>2.6360000000000001</v>
      </c>
      <c r="I37" s="6">
        <v>17.934000000000001</v>
      </c>
      <c r="J37" s="6">
        <v>2.504</v>
      </c>
      <c r="K37" s="6">
        <v>4.1779999999999999</v>
      </c>
      <c r="L37" s="6">
        <f>AVERAGE(D37:K37)</f>
        <v>4.9241249999999992</v>
      </c>
      <c r="M37" s="6">
        <f>STDEV(D37:K37)/SQRT(8)</f>
        <v>1.9229799460129218</v>
      </c>
      <c r="O37" s="6">
        <v>15.007</v>
      </c>
      <c r="P37" s="6">
        <v>5.5570000000000004</v>
      </c>
      <c r="Q37" s="6">
        <v>8.5749999999999993</v>
      </c>
      <c r="R37" s="6">
        <v>5.0709999999999997</v>
      </c>
      <c r="S37" s="6">
        <v>5.2569999999999997</v>
      </c>
      <c r="T37" s="6">
        <v>12.526</v>
      </c>
      <c r="U37" s="6">
        <v>7.117</v>
      </c>
      <c r="V37" s="6">
        <v>19.303999999999998</v>
      </c>
      <c r="W37" s="6">
        <v>23.09</v>
      </c>
      <c r="X37" s="6">
        <v>2.0219999999999998</v>
      </c>
      <c r="Y37" s="6">
        <f>AVERAGE(P37:X37)</f>
        <v>9.8354444444444447</v>
      </c>
      <c r="Z37" s="6">
        <f>STDEV(P37:X37)/SQRT(9)</f>
        <v>2.3704536082028631</v>
      </c>
      <c r="AB37" s="6">
        <v>15.007</v>
      </c>
      <c r="AC37" s="6">
        <v>22.283000000000001</v>
      </c>
      <c r="AD37" s="6">
        <v>3.6339999999999999</v>
      </c>
      <c r="AE37" s="6">
        <v>15.663</v>
      </c>
      <c r="AF37" s="6">
        <v>4.2279999999999998</v>
      </c>
      <c r="AG37" s="6">
        <v>1.9039999999999999</v>
      </c>
      <c r="AH37" s="6">
        <v>8.9529999999999994</v>
      </c>
      <c r="AI37" s="6">
        <v>5.6390000000000002</v>
      </c>
      <c r="AJ37" s="6">
        <v>5.8410000000000002</v>
      </c>
      <c r="AK37" s="6">
        <f>AVERAGE(AC37:AJ37)</f>
        <v>8.5181250000000013</v>
      </c>
      <c r="AL37" s="6">
        <f>STDEV(AC37:AJ37)/SQRT(8)</f>
        <v>2.4718883646017615</v>
      </c>
    </row>
    <row r="38" spans="2:43" x14ac:dyDescent="0.3">
      <c r="M38" s="8" t="s">
        <v>110</v>
      </c>
    </row>
    <row r="39" spans="2:43" x14ac:dyDescent="0.3">
      <c r="B39" s="14" t="s">
        <v>447</v>
      </c>
      <c r="C39" s="34" t="s">
        <v>269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29"/>
      <c r="R39" s="34" t="s">
        <v>268</v>
      </c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9"/>
      <c r="AH39" s="14"/>
      <c r="AI39" s="14"/>
      <c r="AJ39" s="29"/>
      <c r="AK39" s="14"/>
      <c r="AL39" s="14"/>
      <c r="AM39" s="14"/>
      <c r="AN39" s="29"/>
      <c r="AO39" s="29"/>
      <c r="AP39" s="29"/>
      <c r="AQ39" s="29"/>
    </row>
    <row r="40" spans="2:43" x14ac:dyDescent="0.3">
      <c r="C40" s="3" t="s">
        <v>0</v>
      </c>
      <c r="D40" s="18" t="s">
        <v>3</v>
      </c>
      <c r="E40" s="18" t="s">
        <v>4</v>
      </c>
      <c r="F40" s="18" t="s">
        <v>5</v>
      </c>
      <c r="G40" s="18" t="s">
        <v>65</v>
      </c>
      <c r="H40" s="18" t="s">
        <v>7</v>
      </c>
      <c r="I40" s="18" t="s">
        <v>8</v>
      </c>
      <c r="J40" s="18" t="s">
        <v>9</v>
      </c>
      <c r="K40" s="18" t="s">
        <v>10</v>
      </c>
      <c r="L40" s="18" t="s">
        <v>11</v>
      </c>
      <c r="M40" s="18" t="s">
        <v>12</v>
      </c>
      <c r="N40" s="18" t="s">
        <v>50</v>
      </c>
      <c r="O40" s="18" t="s">
        <v>66</v>
      </c>
      <c r="P40" s="18" t="s">
        <v>67</v>
      </c>
      <c r="Q40" s="29"/>
      <c r="R40" s="18" t="s">
        <v>3</v>
      </c>
      <c r="S40" s="18" t="s">
        <v>4</v>
      </c>
      <c r="T40" s="18" t="s">
        <v>5</v>
      </c>
      <c r="U40" s="18" t="s">
        <v>65</v>
      </c>
      <c r="V40" s="18" t="s">
        <v>7</v>
      </c>
      <c r="W40" s="18" t="s">
        <v>8</v>
      </c>
      <c r="X40" s="18" t="s">
        <v>9</v>
      </c>
      <c r="Y40" s="18" t="s">
        <v>10</v>
      </c>
      <c r="Z40" s="18" t="s">
        <v>11</v>
      </c>
      <c r="AA40" s="18" t="s">
        <v>12</v>
      </c>
      <c r="AB40" s="18" t="s">
        <v>50</v>
      </c>
      <c r="AC40" s="18" t="s">
        <v>66</v>
      </c>
      <c r="AD40" s="18" t="s">
        <v>67</v>
      </c>
      <c r="AE40" s="18" t="s">
        <v>1</v>
      </c>
      <c r="AF40" s="18" t="s">
        <v>2</v>
      </c>
      <c r="AG40" s="29"/>
      <c r="AH40" s="34" t="s">
        <v>267</v>
      </c>
      <c r="AI40" s="34"/>
      <c r="AJ40" s="34"/>
      <c r="AK40" s="29"/>
      <c r="AL40" s="34" t="s">
        <v>266</v>
      </c>
      <c r="AM40" s="34"/>
      <c r="AN40" s="34"/>
      <c r="AO40" s="29"/>
      <c r="AP40" s="56" t="s">
        <v>265</v>
      </c>
      <c r="AQ40" s="58"/>
    </row>
    <row r="41" spans="2:43" x14ac:dyDescent="0.3">
      <c r="C41" s="6">
        <v>0</v>
      </c>
      <c r="D41" s="6">
        <v>428.82799999999997</v>
      </c>
      <c r="E41" s="6">
        <v>730.55700000000002</v>
      </c>
      <c r="F41" s="6">
        <v>931.55799999999999</v>
      </c>
      <c r="G41" s="6">
        <v>1165.2835</v>
      </c>
      <c r="H41" s="6">
        <v>941.32050000000004</v>
      </c>
      <c r="I41" s="6">
        <v>825.99950000000001</v>
      </c>
      <c r="J41" s="6">
        <v>930.39549999999997</v>
      </c>
      <c r="K41" s="6">
        <v>766.04199999999992</v>
      </c>
      <c r="L41" s="6">
        <v>694.05849999999998</v>
      </c>
      <c r="M41" s="6">
        <v>174.49099999999999</v>
      </c>
      <c r="N41" s="6">
        <v>331.1465</v>
      </c>
      <c r="O41" s="6">
        <v>269.20499999999998</v>
      </c>
      <c r="P41" s="6">
        <v>976.55950000000007</v>
      </c>
      <c r="R41" s="6">
        <v>1</v>
      </c>
      <c r="S41" s="6">
        <v>1</v>
      </c>
      <c r="T41" s="6">
        <v>0.91636899999999999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>
        <v>1</v>
      </c>
      <c r="AE41" s="7">
        <f>AVERAGE(R41:AD41)</f>
        <v>0.99356684615384616</v>
      </c>
      <c r="AF41" s="7">
        <f>STDEV(R41:AD41)/SQRT(13)</f>
        <v>6.433153846153848E-3</v>
      </c>
      <c r="AH41" s="3" t="s">
        <v>166</v>
      </c>
      <c r="AI41" s="3" t="s">
        <v>264</v>
      </c>
      <c r="AJ41" s="3" t="s">
        <v>262</v>
      </c>
      <c r="AK41" s="14"/>
      <c r="AL41" s="3" t="s">
        <v>166</v>
      </c>
      <c r="AM41" s="3" t="s">
        <v>264</v>
      </c>
      <c r="AN41" s="3" t="s">
        <v>262</v>
      </c>
      <c r="AP41" s="3" t="s">
        <v>264</v>
      </c>
      <c r="AQ41" s="3" t="s">
        <v>263</v>
      </c>
    </row>
    <row r="42" spans="2:43" x14ac:dyDescent="0.3">
      <c r="C42" s="6">
        <v>0.5</v>
      </c>
      <c r="D42" s="6">
        <v>386.86900000000003</v>
      </c>
      <c r="E42" s="6">
        <v>620.32799999999997</v>
      </c>
      <c r="F42" s="6">
        <v>992.13349999999991</v>
      </c>
      <c r="G42" s="6">
        <v>1148.7655</v>
      </c>
      <c r="H42" s="6">
        <v>861.40100000000007</v>
      </c>
      <c r="I42" s="6">
        <v>721.59649999999999</v>
      </c>
      <c r="J42" s="6">
        <v>871.95650000000001</v>
      </c>
      <c r="K42" s="6">
        <v>749.08950000000004</v>
      </c>
      <c r="L42" s="6">
        <v>623.55050000000006</v>
      </c>
      <c r="M42" s="6">
        <v>155.40649999999999</v>
      </c>
      <c r="N42" s="6">
        <v>296.01299999999998</v>
      </c>
      <c r="O42" s="6">
        <v>244.953</v>
      </c>
      <c r="P42" s="6">
        <v>907.45949999999993</v>
      </c>
      <c r="R42" s="6">
        <v>0.83151299999999995</v>
      </c>
      <c r="S42" s="6">
        <v>0.73266500000000001</v>
      </c>
      <c r="T42" s="6">
        <v>1</v>
      </c>
      <c r="U42" s="6">
        <v>0.97954200000000002</v>
      </c>
      <c r="V42" s="6">
        <v>0.87275899999999995</v>
      </c>
      <c r="W42" s="6">
        <v>0.77665799999999996</v>
      </c>
      <c r="X42" s="6">
        <v>0.91772799999999999</v>
      </c>
      <c r="Y42" s="6">
        <v>0.96658299999999997</v>
      </c>
      <c r="Z42" s="6">
        <v>0.84520899999999999</v>
      </c>
      <c r="AA42" s="6">
        <v>0.79544099999999995</v>
      </c>
      <c r="AB42" s="6">
        <v>0.80501100000000003</v>
      </c>
      <c r="AC42" s="6">
        <v>0.87271299999999996</v>
      </c>
      <c r="AD42" s="6">
        <v>0.89920699999999998</v>
      </c>
      <c r="AE42" s="7">
        <f>AVERAGE(R42:AD42)</f>
        <v>0.86884838461538461</v>
      </c>
      <c r="AF42" s="7">
        <f>STDEV(R42:AD42)/SQRT(13)</f>
        <v>2.2759691756829171E-2</v>
      </c>
      <c r="AH42" s="7">
        <v>0</v>
      </c>
      <c r="AI42" s="6">
        <v>1.00546</v>
      </c>
      <c r="AJ42" s="6">
        <v>2.9091499999999999E-2</v>
      </c>
      <c r="AL42" s="7">
        <v>0</v>
      </c>
      <c r="AM42" s="6">
        <v>1.00546</v>
      </c>
      <c r="AN42" s="6">
        <v>0.97090799999999999</v>
      </c>
      <c r="AP42" s="3" t="s">
        <v>262</v>
      </c>
      <c r="AQ42" s="3" t="s">
        <v>261</v>
      </c>
    </row>
    <row r="43" spans="2:43" x14ac:dyDescent="0.3">
      <c r="C43" s="6">
        <v>1.0009999999999999</v>
      </c>
      <c r="D43" s="6">
        <v>368.3605</v>
      </c>
      <c r="E43" s="6">
        <v>559.12699999999995</v>
      </c>
      <c r="F43" s="6">
        <v>962.10099999999989</v>
      </c>
      <c r="G43" s="6">
        <v>1113.1189999999999</v>
      </c>
      <c r="H43" s="6">
        <v>782.02499999999998</v>
      </c>
      <c r="I43" s="6">
        <v>648.745</v>
      </c>
      <c r="J43" s="6">
        <v>816.14400000000001</v>
      </c>
      <c r="K43" s="6">
        <v>700.24450000000002</v>
      </c>
      <c r="L43" s="6">
        <v>531.27949999999998</v>
      </c>
      <c r="M43" s="6">
        <v>135.61600000000001</v>
      </c>
      <c r="N43" s="6">
        <v>259.15199999999999</v>
      </c>
      <c r="O43" s="6">
        <v>226.86750000000001</v>
      </c>
      <c r="P43" s="6">
        <v>748.21249999999998</v>
      </c>
      <c r="R43" s="6">
        <v>0.75719199999999998</v>
      </c>
      <c r="S43" s="6">
        <v>0.58423700000000001</v>
      </c>
      <c r="T43" s="6">
        <v>0.95853699999999997</v>
      </c>
      <c r="U43" s="6">
        <v>0.93539300000000003</v>
      </c>
      <c r="V43" s="6">
        <v>0.74638300000000002</v>
      </c>
      <c r="W43" s="6">
        <v>0.620811</v>
      </c>
      <c r="X43" s="6">
        <v>0.83915300000000004</v>
      </c>
      <c r="Y43" s="6">
        <v>0.87029800000000002</v>
      </c>
      <c r="Z43" s="6">
        <v>0.64263999999999999</v>
      </c>
      <c r="AA43" s="6">
        <v>0.58331500000000003</v>
      </c>
      <c r="AB43" s="6">
        <v>0.60043500000000005</v>
      </c>
      <c r="AC43" s="6">
        <v>0.77779100000000001</v>
      </c>
      <c r="AD43" s="6">
        <v>0.66692099999999999</v>
      </c>
      <c r="AE43" s="7">
        <f>AVERAGE(R43:AD43)</f>
        <v>0.73716200000000009</v>
      </c>
      <c r="AF43" s="7">
        <f>STDEV(R43:AD43)/SQRT(13)</f>
        <v>3.6840065918570329E-2</v>
      </c>
      <c r="AH43" s="7">
        <v>5.0251299999999999E-2</v>
      </c>
      <c r="AI43" s="6">
        <v>0.99022500000000002</v>
      </c>
      <c r="AJ43" s="6">
        <v>4.1244799999999998E-2</v>
      </c>
      <c r="AL43" s="7">
        <v>5.0251299999999999E-2</v>
      </c>
      <c r="AM43" s="6">
        <v>0.99022500000000002</v>
      </c>
      <c r="AN43" s="6">
        <v>0.95875500000000002</v>
      </c>
    </row>
    <row r="44" spans="2:43" x14ac:dyDescent="0.3">
      <c r="C44" s="6">
        <v>1.5009999999999999</v>
      </c>
      <c r="D44" s="6">
        <v>347.28049999999996</v>
      </c>
      <c r="E44" s="6">
        <v>622.32349999999997</v>
      </c>
      <c r="F44" s="6">
        <v>850.76</v>
      </c>
      <c r="G44" s="6">
        <v>1049.0374999999999</v>
      </c>
      <c r="H44" s="6">
        <v>583.49599999999998</v>
      </c>
      <c r="I44" s="6">
        <v>606.20299999999997</v>
      </c>
      <c r="J44" s="6">
        <v>813.59799999999996</v>
      </c>
      <c r="K44" s="6">
        <v>678.0625</v>
      </c>
      <c r="L44" s="6">
        <v>508.06449999999995</v>
      </c>
      <c r="M44" s="6">
        <v>129.40100000000001</v>
      </c>
      <c r="N44" s="6">
        <v>232.80350000000001</v>
      </c>
      <c r="O44" s="6">
        <v>214.51499999999999</v>
      </c>
      <c r="P44" s="6">
        <v>749.3365</v>
      </c>
      <c r="R44" s="6">
        <v>0.67254499999999995</v>
      </c>
      <c r="S44" s="6">
        <v>0.73750499999999997</v>
      </c>
      <c r="T44" s="6">
        <v>0.80481800000000003</v>
      </c>
      <c r="U44" s="6">
        <v>0.85602699999999998</v>
      </c>
      <c r="V44" s="6">
        <v>0.43030099999999999</v>
      </c>
      <c r="W44" s="6">
        <v>0.52980400000000005</v>
      </c>
      <c r="X44" s="6">
        <v>0.83556900000000001</v>
      </c>
      <c r="Y44" s="6">
        <v>0.826573</v>
      </c>
      <c r="Z44" s="6">
        <v>0.59167499999999995</v>
      </c>
      <c r="AA44" s="6">
        <v>0.51670000000000005</v>
      </c>
      <c r="AB44" s="6">
        <v>0.45420199999999999</v>
      </c>
      <c r="AC44" s="6">
        <v>0.71295900000000001</v>
      </c>
      <c r="AD44" s="6">
        <v>0.66856000000000004</v>
      </c>
      <c r="AE44" s="7">
        <f>AVERAGE(R44:AD44)</f>
        <v>0.66440292307692306</v>
      </c>
      <c r="AF44" s="7">
        <f>STDEV(R44:AD44)/SQRT(13)</f>
        <v>4.1139914037103688E-2</v>
      </c>
      <c r="AH44" s="7">
        <v>0.100503</v>
      </c>
      <c r="AI44" s="6">
        <v>0.97522699999999996</v>
      </c>
      <c r="AJ44" s="6">
        <v>5.3236199999999997E-2</v>
      </c>
      <c r="AL44" s="7">
        <v>0.100503</v>
      </c>
      <c r="AM44" s="6">
        <v>0.97522699999999996</v>
      </c>
      <c r="AN44" s="6">
        <v>0.94676400000000005</v>
      </c>
    </row>
    <row r="45" spans="2:43" x14ac:dyDescent="0.3">
      <c r="C45" s="6">
        <v>2.0009999999999999</v>
      </c>
      <c r="D45" s="6">
        <v>330.375</v>
      </c>
      <c r="E45" s="6">
        <v>582.9849999999999</v>
      </c>
      <c r="F45" s="6">
        <v>702.42399999999998</v>
      </c>
      <c r="G45" s="6">
        <v>977.55399999999997</v>
      </c>
      <c r="H45" s="6">
        <v>559.93550000000005</v>
      </c>
      <c r="I45" s="6">
        <v>561.18150000000003</v>
      </c>
      <c r="J45" s="6">
        <v>784.1875</v>
      </c>
      <c r="K45" s="6">
        <v>607.94000000000005</v>
      </c>
      <c r="L45" s="6">
        <v>427.76</v>
      </c>
      <c r="M45" s="6">
        <v>119.074</v>
      </c>
      <c r="N45" s="6">
        <v>212.79950000000002</v>
      </c>
      <c r="O45" s="6">
        <v>191.24250000000001</v>
      </c>
      <c r="P45" s="6">
        <v>769.87300000000005</v>
      </c>
      <c r="R45" s="6">
        <v>0.60465999999999998</v>
      </c>
      <c r="S45" s="6">
        <v>0.64209899999999998</v>
      </c>
      <c r="T45" s="6">
        <v>0.60002299999999997</v>
      </c>
      <c r="U45" s="6">
        <v>0.76749299999999998</v>
      </c>
      <c r="V45" s="6">
        <v>0.39278999999999997</v>
      </c>
      <c r="W45" s="6">
        <v>0.43349199999999999</v>
      </c>
      <c r="X45" s="6">
        <v>0.79416399999999998</v>
      </c>
      <c r="Y45" s="6">
        <v>0.68834600000000001</v>
      </c>
      <c r="Z45" s="6">
        <v>0.415377</v>
      </c>
      <c r="AA45" s="6">
        <v>0.40600900000000001</v>
      </c>
      <c r="AB45" s="6">
        <v>0.34318100000000001</v>
      </c>
      <c r="AC45" s="6">
        <v>0.590812</v>
      </c>
      <c r="AD45" s="6">
        <v>0.69851600000000003</v>
      </c>
      <c r="AE45" s="7">
        <f>AVERAGE(R45:AD45)</f>
        <v>0.56745861538461539</v>
      </c>
      <c r="AF45" s="7">
        <f>STDEV(R45:AD45)/SQRT(13)</f>
        <v>4.2344077330919612E-2</v>
      </c>
      <c r="AH45" s="7">
        <v>0.150754</v>
      </c>
      <c r="AI45" s="6">
        <v>0.96045800000000003</v>
      </c>
      <c r="AJ45" s="6">
        <v>6.5068000000000001E-2</v>
      </c>
      <c r="AL45" s="7">
        <v>0.150754</v>
      </c>
      <c r="AM45" s="6">
        <v>0.96045800000000003</v>
      </c>
      <c r="AN45" s="6">
        <v>0.93493199999999999</v>
      </c>
    </row>
    <row r="46" spans="2:43" x14ac:dyDescent="0.3">
      <c r="C46" s="6">
        <v>2.5009999999999999</v>
      </c>
      <c r="D46" s="6">
        <v>308.50299999999999</v>
      </c>
      <c r="E46" s="6">
        <v>542.30799999999999</v>
      </c>
      <c r="F46" s="6">
        <v>550.4085</v>
      </c>
      <c r="G46" s="6">
        <v>876.86749999999995</v>
      </c>
      <c r="H46" s="6">
        <v>434.0145</v>
      </c>
      <c r="I46" s="6">
        <v>488.06350000000003</v>
      </c>
      <c r="J46" s="6">
        <v>687.05500000000006</v>
      </c>
      <c r="K46" s="6">
        <v>559.31150000000002</v>
      </c>
      <c r="L46" s="6">
        <v>388.70150000000001</v>
      </c>
      <c r="M46" s="6">
        <v>119.22300000000001</v>
      </c>
      <c r="N46" s="6">
        <v>195.00549999999998</v>
      </c>
      <c r="O46" s="6">
        <v>147.80799999999999</v>
      </c>
      <c r="P46" s="6">
        <v>784.81050000000005</v>
      </c>
      <c r="R46" s="6">
        <v>0.51683299999999999</v>
      </c>
      <c r="S46" s="6">
        <v>0.54344599999999998</v>
      </c>
      <c r="T46" s="6">
        <v>0.39014799999999999</v>
      </c>
      <c r="U46" s="6">
        <v>0.642791</v>
      </c>
      <c r="V46" s="6">
        <v>0.19230900000000001</v>
      </c>
      <c r="W46" s="6">
        <v>0.27707599999999999</v>
      </c>
      <c r="X46" s="6">
        <v>0.65741799999999995</v>
      </c>
      <c r="Y46" s="6">
        <v>0.59248800000000001</v>
      </c>
      <c r="Z46" s="6">
        <v>0.32962900000000001</v>
      </c>
      <c r="AA46" s="6">
        <v>0.40760600000000002</v>
      </c>
      <c r="AB46" s="6">
        <v>0.244425</v>
      </c>
      <c r="AC46" s="6">
        <v>0.362846</v>
      </c>
      <c r="AD46" s="6">
        <v>0.72030499999999997</v>
      </c>
      <c r="AE46" s="7">
        <f>AVERAGE(R46:AD46)</f>
        <v>0.45210153846153839</v>
      </c>
      <c r="AF46" s="7">
        <f>STDEV(R46:AD46)/SQRT(13)</f>
        <v>4.7551090117140461E-2</v>
      </c>
      <c r="AH46" s="7">
        <v>0.20100499999999999</v>
      </c>
      <c r="AI46" s="6">
        <v>0.94591400000000003</v>
      </c>
      <c r="AJ46" s="6">
        <v>7.6742199999999997E-2</v>
      </c>
      <c r="AL46" s="7">
        <v>0.20100499999999999</v>
      </c>
      <c r="AM46" s="6">
        <v>0.94591400000000003</v>
      </c>
      <c r="AN46" s="6">
        <v>0.92325800000000002</v>
      </c>
    </row>
    <row r="47" spans="2:43" x14ac:dyDescent="0.3">
      <c r="C47" s="6">
        <v>3.0009999999999999</v>
      </c>
      <c r="D47" s="6">
        <v>293.06100000000004</v>
      </c>
      <c r="E47" s="6">
        <v>511.07550000000003</v>
      </c>
      <c r="F47" s="6">
        <v>557.03300000000002</v>
      </c>
      <c r="G47" s="6">
        <v>830.23700000000008</v>
      </c>
      <c r="H47" s="6">
        <v>393.48500000000001</v>
      </c>
      <c r="I47" s="6">
        <v>470.79300000000001</v>
      </c>
      <c r="J47" s="6">
        <v>599.40750000000003</v>
      </c>
      <c r="K47" s="6">
        <v>541.44100000000003</v>
      </c>
      <c r="L47" s="6">
        <v>348.52850000000001</v>
      </c>
      <c r="M47" s="6">
        <v>115.7795</v>
      </c>
      <c r="N47" s="6">
        <v>195.4255</v>
      </c>
      <c r="O47" s="6">
        <v>123.4135</v>
      </c>
      <c r="P47" s="6">
        <v>760.77750000000003</v>
      </c>
      <c r="R47" s="6">
        <v>0.45482499999999998</v>
      </c>
      <c r="S47" s="6">
        <v>0.46769899999999998</v>
      </c>
      <c r="T47" s="6">
        <v>0.39929300000000001</v>
      </c>
      <c r="U47" s="6">
        <v>0.58503799999999995</v>
      </c>
      <c r="V47" s="6">
        <v>0.12778200000000001</v>
      </c>
      <c r="W47" s="6">
        <v>0.24013000000000001</v>
      </c>
      <c r="X47" s="6">
        <v>0.53402499999999997</v>
      </c>
      <c r="Y47" s="6">
        <v>0.55726100000000001</v>
      </c>
      <c r="Z47" s="6">
        <v>0.24143400000000001</v>
      </c>
      <c r="AA47" s="6">
        <v>0.37069600000000003</v>
      </c>
      <c r="AB47" s="6">
        <v>0.246756</v>
      </c>
      <c r="AC47" s="6">
        <v>0.23481099999999999</v>
      </c>
      <c r="AD47" s="6">
        <v>0.685249</v>
      </c>
      <c r="AE47" s="7">
        <f>AVERAGE(R47:AD47)</f>
        <v>0.3957691538461538</v>
      </c>
      <c r="AF47" s="7">
        <f>STDEV(R47:AD47)/SQRT(13)</f>
        <v>4.6828286771834947E-2</v>
      </c>
      <c r="AH47" s="7">
        <v>0.25125599999999998</v>
      </c>
      <c r="AI47" s="6">
        <v>0.93159199999999998</v>
      </c>
      <c r="AJ47" s="6">
        <v>8.8261000000000006E-2</v>
      </c>
      <c r="AL47" s="7">
        <v>0.25125599999999998</v>
      </c>
      <c r="AM47" s="6">
        <v>0.93159199999999998</v>
      </c>
      <c r="AN47" s="6">
        <v>0.91173899999999997</v>
      </c>
    </row>
    <row r="48" spans="2:43" x14ac:dyDescent="0.3">
      <c r="C48" s="6">
        <v>3.5019999999999998</v>
      </c>
      <c r="D48" s="6">
        <v>279.589</v>
      </c>
      <c r="E48" s="6">
        <v>461.82650000000001</v>
      </c>
      <c r="F48" s="6">
        <v>554.84199999999998</v>
      </c>
      <c r="G48" s="6">
        <v>774.18550000000005</v>
      </c>
      <c r="H48" s="6">
        <v>331.90999999999997</v>
      </c>
      <c r="I48" s="6">
        <v>473.52049999999997</v>
      </c>
      <c r="J48" s="6">
        <v>444.02850000000001</v>
      </c>
      <c r="K48" s="6">
        <v>577.0095</v>
      </c>
      <c r="L48" s="6">
        <v>335.95600000000002</v>
      </c>
      <c r="M48" s="6">
        <v>120.77500000000001</v>
      </c>
      <c r="N48" s="6">
        <v>188.87200000000001</v>
      </c>
      <c r="O48" s="6">
        <v>108.8685</v>
      </c>
      <c r="P48" s="6">
        <v>776.40899999999999</v>
      </c>
      <c r="R48" s="6">
        <v>0.40072799999999997</v>
      </c>
      <c r="S48" s="6">
        <v>0.34825699999999998</v>
      </c>
      <c r="T48" s="6">
        <v>0.39626800000000001</v>
      </c>
      <c r="U48" s="6">
        <v>0.51561699999999999</v>
      </c>
      <c r="V48" s="6">
        <v>2.9747099999999999E-2</v>
      </c>
      <c r="W48" s="6">
        <v>0.24596499999999999</v>
      </c>
      <c r="X48" s="6">
        <v>0.31527699999999997</v>
      </c>
      <c r="Y48" s="6">
        <v>0.62737500000000002</v>
      </c>
      <c r="Z48" s="6">
        <v>0.213833</v>
      </c>
      <c r="AA48" s="6">
        <v>0.42424099999999998</v>
      </c>
      <c r="AB48" s="6">
        <v>0.21038499999999999</v>
      </c>
      <c r="AC48" s="6">
        <v>0.158471</v>
      </c>
      <c r="AD48" s="6">
        <v>0.70804999999999996</v>
      </c>
      <c r="AE48" s="7">
        <f>AVERAGE(R48:AD48)</f>
        <v>0.35340108461538455</v>
      </c>
      <c r="AF48" s="7">
        <f>STDEV(R48:AD48)/SQRT(13)</f>
        <v>5.262056825386556E-2</v>
      </c>
      <c r="AH48" s="7">
        <v>0.301508</v>
      </c>
      <c r="AI48" s="6">
        <v>0.917489</v>
      </c>
      <c r="AJ48" s="6">
        <v>9.9626500000000007E-2</v>
      </c>
      <c r="AL48" s="7">
        <v>0.301508</v>
      </c>
      <c r="AM48" s="6">
        <v>0.917489</v>
      </c>
      <c r="AN48" s="6">
        <v>0.90037400000000001</v>
      </c>
    </row>
    <row r="49" spans="3:43" x14ac:dyDescent="0.3">
      <c r="C49" s="6">
        <v>4.0019999999999998</v>
      </c>
      <c r="D49" s="6">
        <v>270.98699999999997</v>
      </c>
      <c r="E49" s="6">
        <v>437.41449999999998</v>
      </c>
      <c r="F49" s="6">
        <v>496.95600000000002</v>
      </c>
      <c r="G49" s="6">
        <v>620.35699999999997</v>
      </c>
      <c r="H49" s="6">
        <v>339.91149999999999</v>
      </c>
      <c r="I49" s="6">
        <v>480.04049999999995</v>
      </c>
      <c r="J49" s="6">
        <v>363.30200000000002</v>
      </c>
      <c r="K49" s="6">
        <v>520.29899999999998</v>
      </c>
      <c r="L49" s="6">
        <v>279.9905</v>
      </c>
      <c r="M49" s="6">
        <v>129.92599999999999</v>
      </c>
      <c r="N49" s="6">
        <v>187.51850000000002</v>
      </c>
      <c r="O49" s="6">
        <v>96.367500000000007</v>
      </c>
      <c r="P49" s="6">
        <v>786.8610000000001</v>
      </c>
      <c r="R49" s="6">
        <v>0.36618699999999998</v>
      </c>
      <c r="S49" s="6">
        <v>0.28905199999999998</v>
      </c>
      <c r="T49" s="6">
        <v>0.31635000000000002</v>
      </c>
      <c r="U49" s="6">
        <v>0.32509700000000002</v>
      </c>
      <c r="V49" s="6">
        <v>4.2486400000000001E-2</v>
      </c>
      <c r="W49" s="6">
        <v>0.25991300000000001</v>
      </c>
      <c r="X49" s="6">
        <v>0.201628</v>
      </c>
      <c r="Y49" s="6">
        <v>0.51558499999999996</v>
      </c>
      <c r="Z49" s="6">
        <v>9.0968400000000005E-2</v>
      </c>
      <c r="AA49" s="6">
        <v>0.52232699999999999</v>
      </c>
      <c r="AB49" s="6">
        <v>0.202873</v>
      </c>
      <c r="AC49" s="6">
        <v>9.2859399999999995E-2</v>
      </c>
      <c r="AD49" s="6">
        <v>0.72329600000000005</v>
      </c>
      <c r="AE49" s="7">
        <f>AVERAGE(R49:AD49)</f>
        <v>0.30374016923076924</v>
      </c>
      <c r="AF49" s="7">
        <f>STDEV(R49:AD49)/SQRT(13)</f>
        <v>5.394286859840744E-2</v>
      </c>
      <c r="AH49" s="7">
        <v>0.35175899999999999</v>
      </c>
      <c r="AI49" s="6">
        <v>0.90360099999999999</v>
      </c>
      <c r="AJ49" s="6">
        <v>0.110841</v>
      </c>
      <c r="AL49" s="7">
        <v>0.35175899999999999</v>
      </c>
      <c r="AM49" s="6">
        <v>0.90360099999999999</v>
      </c>
      <c r="AN49" s="6">
        <v>0.88915900000000003</v>
      </c>
    </row>
    <row r="50" spans="3:43" x14ac:dyDescent="0.3">
      <c r="C50" s="6">
        <v>4.5019999999999998</v>
      </c>
      <c r="D50" s="6">
        <v>260.565</v>
      </c>
      <c r="E50" s="6">
        <v>401.06399999999996</v>
      </c>
      <c r="F50" s="6">
        <v>479.05200000000002</v>
      </c>
      <c r="G50" s="6">
        <v>492.35050000000001</v>
      </c>
      <c r="H50" s="6">
        <v>313.226</v>
      </c>
      <c r="I50" s="6">
        <v>441.53950000000003</v>
      </c>
      <c r="J50" s="6">
        <v>359.03699999999998</v>
      </c>
      <c r="K50" s="6">
        <v>459.81799999999998</v>
      </c>
      <c r="L50" s="6">
        <v>267.04849999999999</v>
      </c>
      <c r="M50" s="6">
        <v>130.631</v>
      </c>
      <c r="N50" s="6">
        <v>192.8965</v>
      </c>
      <c r="O50" s="6">
        <v>88.534500000000008</v>
      </c>
      <c r="P50" s="6">
        <v>715.50649999999996</v>
      </c>
      <c r="R50" s="6">
        <v>0.32433699999999999</v>
      </c>
      <c r="S50" s="6">
        <v>0.20089199999999999</v>
      </c>
      <c r="T50" s="6">
        <v>0.291632</v>
      </c>
      <c r="U50" s="6">
        <v>0.16655900000000001</v>
      </c>
      <c r="V50" s="6">
        <v>0</v>
      </c>
      <c r="W50" s="6">
        <v>0.17755000000000001</v>
      </c>
      <c r="X50" s="6">
        <v>0.19562399999999999</v>
      </c>
      <c r="Y50" s="6">
        <v>0.39636399999999999</v>
      </c>
      <c r="Z50" s="6">
        <v>6.2555899999999998E-2</v>
      </c>
      <c r="AA50" s="6">
        <v>0.52988299999999999</v>
      </c>
      <c r="AB50" s="6">
        <v>0.23272000000000001</v>
      </c>
      <c r="AC50" s="6">
        <v>5.1747799999999997E-2</v>
      </c>
      <c r="AD50" s="6">
        <v>0.61921400000000004</v>
      </c>
      <c r="AE50" s="7">
        <f>AVERAGE(R50:AD50)</f>
        <v>0.24992913076923073</v>
      </c>
      <c r="AF50" s="7">
        <f>STDEV(R50:AD50)/SQRT(13)</f>
        <v>5.0519900339753641E-2</v>
      </c>
      <c r="AH50" s="7">
        <v>0.40200999999999998</v>
      </c>
      <c r="AI50" s="6">
        <v>0.88992499999999997</v>
      </c>
      <c r="AJ50" s="6">
        <v>0.121905</v>
      </c>
      <c r="AL50" s="7">
        <v>0.40200999999999998</v>
      </c>
      <c r="AM50" s="6">
        <v>0.88992499999999997</v>
      </c>
      <c r="AN50" s="6">
        <v>0.87809499999999996</v>
      </c>
    </row>
    <row r="51" spans="3:43" x14ac:dyDescent="0.3">
      <c r="C51" s="6">
        <v>5.0030000000000001</v>
      </c>
      <c r="D51" s="6">
        <v>233.16</v>
      </c>
      <c r="E51" s="6">
        <v>383.56549999999999</v>
      </c>
      <c r="F51" s="6">
        <v>461.01</v>
      </c>
      <c r="G51" s="6">
        <v>364.63300000000004</v>
      </c>
      <c r="H51" s="6">
        <v>320.97399999999999</v>
      </c>
      <c r="I51" s="6">
        <v>393.41899999999998</v>
      </c>
      <c r="J51" s="6">
        <v>317.69349999999997</v>
      </c>
      <c r="K51" s="6">
        <v>449.25349999999997</v>
      </c>
      <c r="L51" s="6">
        <v>310.18400000000003</v>
      </c>
      <c r="M51" s="6">
        <v>128.018</v>
      </c>
      <c r="N51" s="6">
        <v>177.65649999999999</v>
      </c>
      <c r="O51" s="6">
        <v>84.231999999999999</v>
      </c>
      <c r="P51" s="6">
        <v>695.13699999999994</v>
      </c>
      <c r="R51" s="6">
        <v>0.21429200000000001</v>
      </c>
      <c r="S51" s="6">
        <v>0.15845400000000001</v>
      </c>
      <c r="T51" s="6">
        <v>0.26672299999999999</v>
      </c>
      <c r="U51" s="6">
        <v>8.3779700000000002E-3</v>
      </c>
      <c r="V51" s="6">
        <v>1.23357E-2</v>
      </c>
      <c r="W51" s="6">
        <v>7.4608999999999995E-2</v>
      </c>
      <c r="X51" s="6">
        <v>0.13741900000000001</v>
      </c>
      <c r="Y51" s="6">
        <v>0.37553900000000001</v>
      </c>
      <c r="Z51" s="6">
        <v>0.157254</v>
      </c>
      <c r="AA51" s="6">
        <v>0.50187599999999999</v>
      </c>
      <c r="AB51" s="6">
        <v>0.14813899999999999</v>
      </c>
      <c r="AC51" s="6">
        <v>2.9166000000000001E-2</v>
      </c>
      <c r="AD51" s="6">
        <v>0.58950199999999997</v>
      </c>
      <c r="AE51" s="7">
        <f>AVERAGE(R51:AD51)</f>
        <v>0.20566820538461539</v>
      </c>
      <c r="AF51" s="7">
        <f>STDEV(R51:AD51)/SQRT(13)</f>
        <v>5.0945968269884144E-2</v>
      </c>
      <c r="AH51" s="7">
        <v>0.45226100000000002</v>
      </c>
      <c r="AI51" s="6">
        <v>0.87645799999999996</v>
      </c>
      <c r="AJ51" s="6">
        <v>0.132823</v>
      </c>
      <c r="AL51" s="7">
        <v>0.45226100000000002</v>
      </c>
      <c r="AM51" s="6">
        <v>0.87645799999999996</v>
      </c>
      <c r="AN51" s="6">
        <v>0.86717699999999998</v>
      </c>
    </row>
    <row r="52" spans="3:43" x14ac:dyDescent="0.3">
      <c r="C52" s="6">
        <v>5.5030000000000001</v>
      </c>
      <c r="D52" s="6">
        <v>220.06200000000001</v>
      </c>
      <c r="E52" s="6">
        <v>401.5265</v>
      </c>
      <c r="F52" s="6">
        <v>422.17649999999998</v>
      </c>
      <c r="G52" s="6">
        <v>357.86849999999998</v>
      </c>
      <c r="H52" s="6">
        <v>367.9325</v>
      </c>
      <c r="I52" s="6">
        <v>401.05650000000003</v>
      </c>
      <c r="J52" s="6">
        <v>294.47700000000003</v>
      </c>
      <c r="K52" s="6">
        <v>432.63249999999999</v>
      </c>
      <c r="L52" s="6">
        <v>353.923</v>
      </c>
      <c r="M52" s="6">
        <v>120.71700000000001</v>
      </c>
      <c r="N52" s="6">
        <v>179.11950000000002</v>
      </c>
      <c r="O52" s="6">
        <v>80.456500000000005</v>
      </c>
      <c r="P52" s="6">
        <v>621.66049999999996</v>
      </c>
      <c r="R52" s="6">
        <v>0.16169700000000001</v>
      </c>
      <c r="S52" s="6">
        <v>0.202014</v>
      </c>
      <c r="T52" s="6">
        <v>0.21310799999999999</v>
      </c>
      <c r="U52" s="6">
        <v>0</v>
      </c>
      <c r="V52" s="6">
        <v>8.7099200000000002E-2</v>
      </c>
      <c r="W52" s="6">
        <v>9.0947399999999998E-2</v>
      </c>
      <c r="X52" s="6">
        <v>0.10473399999999999</v>
      </c>
      <c r="Y52" s="6">
        <v>0.342775</v>
      </c>
      <c r="Z52" s="6">
        <v>0.25327699999999997</v>
      </c>
      <c r="AA52" s="6">
        <v>0.42361900000000002</v>
      </c>
      <c r="AB52" s="6">
        <v>0.15625900000000001</v>
      </c>
      <c r="AC52" s="6">
        <v>9.3502299999999993E-3</v>
      </c>
      <c r="AD52" s="6">
        <v>0.48232599999999998</v>
      </c>
      <c r="AE52" s="7">
        <f>AVERAGE(R52:AD52)</f>
        <v>0.19440044846153845</v>
      </c>
      <c r="AF52" s="7">
        <f>STDEV(R52:AD52)/SQRT(13)</f>
        <v>4.1304624174512014E-2</v>
      </c>
      <c r="AH52" s="7">
        <v>0.50251299999999999</v>
      </c>
      <c r="AI52" s="6">
        <v>0.86319699999999999</v>
      </c>
      <c r="AJ52" s="6">
        <v>0.143595</v>
      </c>
      <c r="AL52" s="7">
        <v>0.50251299999999999</v>
      </c>
      <c r="AM52" s="6">
        <v>0.86319699999999999</v>
      </c>
      <c r="AN52" s="6">
        <v>0.85640499999999997</v>
      </c>
    </row>
    <row r="53" spans="3:43" x14ac:dyDescent="0.3">
      <c r="C53" s="6">
        <v>6.0030000000000001</v>
      </c>
      <c r="D53" s="6">
        <v>210.17399999999998</v>
      </c>
      <c r="E53" s="6">
        <v>384.51049999999998</v>
      </c>
      <c r="F53" s="6">
        <v>385.61850000000004</v>
      </c>
      <c r="G53" s="6">
        <v>379.28399999999999</v>
      </c>
      <c r="H53" s="6">
        <v>389.5095</v>
      </c>
      <c r="I53" s="6">
        <v>405.61850000000004</v>
      </c>
      <c r="J53" s="6">
        <v>315.464</v>
      </c>
      <c r="K53" s="6">
        <v>411.75350000000003</v>
      </c>
      <c r="L53" s="6">
        <v>372.34949999999998</v>
      </c>
      <c r="M53" s="6">
        <v>111.01900000000001</v>
      </c>
      <c r="N53" s="6">
        <v>166.04500000000002</v>
      </c>
      <c r="O53" s="6">
        <v>78.674999999999997</v>
      </c>
      <c r="P53" s="6">
        <v>540.99900000000002</v>
      </c>
      <c r="R53" s="6">
        <v>0.121991</v>
      </c>
      <c r="S53" s="6">
        <v>0.160745</v>
      </c>
      <c r="T53" s="6">
        <v>0.162636</v>
      </c>
      <c r="U53" s="6">
        <v>2.6523499999999998E-2</v>
      </c>
      <c r="V53" s="6">
        <v>0.121452</v>
      </c>
      <c r="W53" s="6">
        <v>0.100707</v>
      </c>
      <c r="X53" s="6">
        <v>0.13428000000000001</v>
      </c>
      <c r="Y53" s="6">
        <v>0.301618</v>
      </c>
      <c r="Z53" s="6">
        <v>0.29372999999999999</v>
      </c>
      <c r="AA53" s="6">
        <v>0.31967099999999998</v>
      </c>
      <c r="AB53" s="6">
        <v>8.3695900000000004E-2</v>
      </c>
      <c r="AC53" s="6">
        <v>0</v>
      </c>
      <c r="AD53" s="6">
        <v>0.36466799999999999</v>
      </c>
      <c r="AE53" s="7">
        <f>AVERAGE(R53:AD53)</f>
        <v>0.16859364615384614</v>
      </c>
      <c r="AF53" s="7">
        <f>STDEV(R53:AD53)/SQRT(13)</f>
        <v>3.2097281553578556E-2</v>
      </c>
      <c r="AH53" s="7">
        <v>0.55276400000000003</v>
      </c>
      <c r="AI53" s="6">
        <v>0.85013700000000003</v>
      </c>
      <c r="AJ53" s="6">
        <v>0.154224</v>
      </c>
      <c r="AL53" s="7">
        <v>0.55276400000000003</v>
      </c>
      <c r="AM53" s="6">
        <v>0.85013700000000003</v>
      </c>
      <c r="AN53" s="6">
        <v>0.84577599999999997</v>
      </c>
    </row>
    <row r="54" spans="3:43" x14ac:dyDescent="0.3">
      <c r="C54" s="6">
        <v>6.5030000000000001</v>
      </c>
      <c r="D54" s="6">
        <v>205.60300000000001</v>
      </c>
      <c r="E54" s="6">
        <v>385.9205</v>
      </c>
      <c r="F54" s="6">
        <v>380.32299999999998</v>
      </c>
      <c r="G54" s="6">
        <v>388.63200000000001</v>
      </c>
      <c r="H54" s="6">
        <v>428.363</v>
      </c>
      <c r="I54" s="6">
        <v>387.59550000000002</v>
      </c>
      <c r="J54" s="6">
        <v>297.93900000000002</v>
      </c>
      <c r="K54" s="6">
        <v>349.75150000000002</v>
      </c>
      <c r="L54" s="6">
        <v>404.11500000000001</v>
      </c>
      <c r="M54" s="6">
        <v>106.14150000000001</v>
      </c>
      <c r="N54" s="6">
        <v>156.334</v>
      </c>
      <c r="O54" s="6">
        <v>80.009</v>
      </c>
      <c r="P54" s="6">
        <v>448.80899999999997</v>
      </c>
      <c r="R54" s="6">
        <v>0.10363600000000001</v>
      </c>
      <c r="S54" s="6">
        <v>0.16416500000000001</v>
      </c>
      <c r="T54" s="6">
        <v>0.15532499999999999</v>
      </c>
      <c r="U54" s="6">
        <v>3.8101200000000002E-2</v>
      </c>
      <c r="V54" s="6">
        <v>0.183312</v>
      </c>
      <c r="W54" s="6">
        <v>6.2151199999999997E-2</v>
      </c>
      <c r="X54" s="6">
        <v>0.109608</v>
      </c>
      <c r="Y54" s="6">
        <v>0.179398</v>
      </c>
      <c r="Z54" s="6">
        <v>0.36346699999999998</v>
      </c>
      <c r="AA54" s="6">
        <v>0.26739099999999999</v>
      </c>
      <c r="AB54" s="6">
        <v>2.9800400000000001E-2</v>
      </c>
      <c r="AC54" s="6">
        <v>7.0015199999999998E-3</v>
      </c>
      <c r="AD54" s="6">
        <v>0.23019500000000001</v>
      </c>
      <c r="AE54" s="7">
        <f>AVERAGE(R54:AD54)</f>
        <v>0.14565779384615382</v>
      </c>
      <c r="AF54" s="7">
        <f>STDEV(R54:AD54)/SQRT(13)</f>
        <v>2.8493618738223082E-2</v>
      </c>
      <c r="AH54" s="7">
        <v>0.60301499999999997</v>
      </c>
      <c r="AI54" s="6">
        <v>0.83727799999999997</v>
      </c>
      <c r="AJ54" s="6">
        <v>0.164711</v>
      </c>
      <c r="AL54" s="7">
        <v>0.60301499999999997</v>
      </c>
      <c r="AM54" s="6">
        <v>0.83727799999999997</v>
      </c>
      <c r="AN54" s="6">
        <v>0.83528899999999995</v>
      </c>
    </row>
    <row r="55" spans="3:43" x14ac:dyDescent="0.3">
      <c r="C55" s="6">
        <v>7.0030000000000001</v>
      </c>
      <c r="D55" s="6">
        <v>199.29399999999998</v>
      </c>
      <c r="E55" s="6">
        <v>348.983</v>
      </c>
      <c r="F55" s="6">
        <v>364.34100000000001</v>
      </c>
      <c r="G55" s="6">
        <v>400.85699999999997</v>
      </c>
      <c r="H55" s="6">
        <v>466.505</v>
      </c>
      <c r="I55" s="6">
        <v>388.20699999999999</v>
      </c>
      <c r="J55" s="6">
        <v>269.37399999999997</v>
      </c>
      <c r="K55" s="6">
        <v>319.63350000000003</v>
      </c>
      <c r="L55" s="6">
        <v>391.54750000000001</v>
      </c>
      <c r="M55" s="6">
        <v>101.61199999999999</v>
      </c>
      <c r="N55" s="6">
        <v>150.96449999999999</v>
      </c>
      <c r="O55" s="6">
        <v>90.245499999999993</v>
      </c>
      <c r="P55" s="6">
        <v>398.58449999999999</v>
      </c>
      <c r="R55" s="6">
        <v>7.83026E-2</v>
      </c>
      <c r="S55" s="6">
        <v>7.4581800000000004E-2</v>
      </c>
      <c r="T55" s="6">
        <v>0.13325999999999999</v>
      </c>
      <c r="U55" s="6">
        <v>5.3242100000000001E-2</v>
      </c>
      <c r="V55" s="6">
        <v>0.244038</v>
      </c>
      <c r="W55" s="6">
        <v>6.3459299999999996E-2</v>
      </c>
      <c r="X55" s="6">
        <v>6.9393399999999994E-2</v>
      </c>
      <c r="Y55" s="6">
        <v>0.120029</v>
      </c>
      <c r="Z55" s="6">
        <v>0.33587699999999998</v>
      </c>
      <c r="AA55" s="6">
        <v>0.21884100000000001</v>
      </c>
      <c r="AB55" s="6">
        <v>0</v>
      </c>
      <c r="AC55" s="6">
        <v>6.0727999999999997E-2</v>
      </c>
      <c r="AD55" s="6">
        <v>0.15693499999999999</v>
      </c>
      <c r="AE55" s="7">
        <f>AVERAGE(R55:AD55)</f>
        <v>0.12374516923076923</v>
      </c>
      <c r="AF55" s="7">
        <f>STDEV(R55:AD55)/SQRT(13)</f>
        <v>2.5949245417995932E-2</v>
      </c>
      <c r="AH55" s="7">
        <v>0.65326600000000001</v>
      </c>
      <c r="AI55" s="6">
        <v>0.82461399999999996</v>
      </c>
      <c r="AJ55" s="6">
        <v>0.17505899999999999</v>
      </c>
      <c r="AL55" s="7">
        <v>0.65326600000000001</v>
      </c>
      <c r="AM55" s="6">
        <v>0.82461399999999996</v>
      </c>
      <c r="AN55" s="6">
        <v>0.82494100000000004</v>
      </c>
    </row>
    <row r="56" spans="3:43" x14ac:dyDescent="0.3">
      <c r="C56" s="6">
        <v>7.5030000000000001</v>
      </c>
      <c r="D56" s="6">
        <v>191.99099999999999</v>
      </c>
      <c r="E56" s="6">
        <v>330.85500000000002</v>
      </c>
      <c r="F56" s="6">
        <v>328.59949999999998</v>
      </c>
      <c r="G56" s="6">
        <v>401.94299999999998</v>
      </c>
      <c r="H56" s="6">
        <v>534.15699999999993</v>
      </c>
      <c r="I56" s="6">
        <v>390.21350000000001</v>
      </c>
      <c r="J56" s="6">
        <v>241.452</v>
      </c>
      <c r="K56" s="6">
        <v>292.99350000000004</v>
      </c>
      <c r="L56" s="6">
        <v>366.286</v>
      </c>
      <c r="M56" s="6">
        <v>95.751000000000005</v>
      </c>
      <c r="N56" s="6">
        <v>153.64850000000001</v>
      </c>
      <c r="O56" s="6">
        <v>83.673500000000004</v>
      </c>
      <c r="P56" s="6">
        <v>479.89</v>
      </c>
      <c r="R56" s="6">
        <v>4.8977199999999999E-2</v>
      </c>
      <c r="S56" s="6">
        <v>3.0616600000000001E-2</v>
      </c>
      <c r="T56" s="6">
        <v>8.3914500000000003E-2</v>
      </c>
      <c r="U56" s="6">
        <v>5.4587200000000002E-2</v>
      </c>
      <c r="V56" s="6">
        <v>0.35174800000000001</v>
      </c>
      <c r="W56" s="6">
        <v>6.7751699999999998E-2</v>
      </c>
      <c r="X56" s="6">
        <v>3.00839E-2</v>
      </c>
      <c r="Y56" s="6">
        <v>6.7515400000000003E-2</v>
      </c>
      <c r="Z56" s="6">
        <v>0.28041899999999997</v>
      </c>
      <c r="AA56" s="6">
        <v>0.15601999999999999</v>
      </c>
      <c r="AB56" s="6">
        <v>1.4896E-2</v>
      </c>
      <c r="AC56" s="6">
        <v>2.62347E-2</v>
      </c>
      <c r="AD56" s="6">
        <v>0.275532</v>
      </c>
      <c r="AE56" s="7">
        <f>AVERAGE(R56:AD56)</f>
        <v>0.11448432307692309</v>
      </c>
      <c r="AF56" s="7">
        <f>STDEV(R56:AD56)/SQRT(13)</f>
        <v>3.1679117621671721E-2</v>
      </c>
      <c r="AH56" s="7">
        <v>0.70351799999999998</v>
      </c>
      <c r="AI56" s="6">
        <v>0.81214399999999998</v>
      </c>
      <c r="AJ56" s="6">
        <v>0.18526899999999999</v>
      </c>
      <c r="AL56" s="7">
        <v>0.70351799999999998</v>
      </c>
      <c r="AM56" s="6">
        <v>0.81214399999999998</v>
      </c>
      <c r="AN56" s="6">
        <v>0.81473099999999998</v>
      </c>
    </row>
    <row r="57" spans="3:43" x14ac:dyDescent="0.3">
      <c r="C57" s="6">
        <v>8.0039999999999996</v>
      </c>
      <c r="D57" s="6">
        <v>191.512</v>
      </c>
      <c r="E57" s="6">
        <v>322.90600000000001</v>
      </c>
      <c r="F57" s="6">
        <v>312.21850000000001</v>
      </c>
      <c r="G57" s="6">
        <v>409.05449999999996</v>
      </c>
      <c r="H57" s="6">
        <v>571.0809999999999</v>
      </c>
      <c r="I57" s="6">
        <v>399.25800000000004</v>
      </c>
      <c r="J57" s="6">
        <v>234.23000000000002</v>
      </c>
      <c r="K57" s="6">
        <v>279.20150000000001</v>
      </c>
      <c r="L57" s="6">
        <v>321.20249999999999</v>
      </c>
      <c r="M57" s="6">
        <v>89.456999999999994</v>
      </c>
      <c r="N57" s="6">
        <v>158.608</v>
      </c>
      <c r="O57" s="6">
        <v>78.917500000000004</v>
      </c>
      <c r="P57" s="6">
        <v>444.37450000000001</v>
      </c>
      <c r="R57" s="6">
        <v>4.70538E-2</v>
      </c>
      <c r="S57" s="6">
        <v>1.13381E-2</v>
      </c>
      <c r="T57" s="6">
        <v>6.1298600000000002E-2</v>
      </c>
      <c r="U57" s="6">
        <v>6.3394900000000004E-2</v>
      </c>
      <c r="V57" s="6">
        <v>0.41053499999999998</v>
      </c>
      <c r="W57" s="6">
        <v>8.7099999999999997E-2</v>
      </c>
      <c r="X57" s="6">
        <v>1.99166E-2</v>
      </c>
      <c r="Y57" s="6">
        <v>4.0328299999999997E-2</v>
      </c>
      <c r="Z57" s="6">
        <v>0.18144399999999999</v>
      </c>
      <c r="AA57" s="6">
        <v>8.8556899999999994E-2</v>
      </c>
      <c r="AB57" s="6">
        <v>4.2421E-2</v>
      </c>
      <c r="AC57" s="6">
        <v>1.2727700000000001E-3</v>
      </c>
      <c r="AD57" s="6">
        <v>0.22372700000000001</v>
      </c>
      <c r="AE57" s="7">
        <f>AVERAGE(R57:AD57)</f>
        <v>9.8337459230769225E-2</v>
      </c>
      <c r="AF57" s="7">
        <f>STDEV(R57:AD57)/SQRT(13)</f>
        <v>3.1538878949296946E-2</v>
      </c>
      <c r="AH57" s="7">
        <v>0.75376900000000002</v>
      </c>
      <c r="AI57" s="6">
        <v>0.79986400000000002</v>
      </c>
      <c r="AJ57" s="6">
        <v>0.19534299999999999</v>
      </c>
      <c r="AL57" s="7">
        <v>0.75376900000000002</v>
      </c>
      <c r="AM57" s="6">
        <v>0.79986400000000002</v>
      </c>
      <c r="AN57" s="6">
        <v>0.80465699999999996</v>
      </c>
    </row>
    <row r="58" spans="3:43" x14ac:dyDescent="0.3">
      <c r="C58" s="6">
        <v>8.5039999999999996</v>
      </c>
      <c r="D58" s="6">
        <v>190.119</v>
      </c>
      <c r="E58" s="6">
        <v>318.23099999999999</v>
      </c>
      <c r="F58" s="6">
        <v>274.57600000000002</v>
      </c>
      <c r="G58" s="6">
        <v>403.75649999999996</v>
      </c>
      <c r="H58" s="6">
        <v>593.40250000000003</v>
      </c>
      <c r="I58" s="6">
        <v>388.38200000000001</v>
      </c>
      <c r="J58" s="6">
        <v>224.77049999999997</v>
      </c>
      <c r="K58" s="6">
        <v>270.09399999999999</v>
      </c>
      <c r="L58" s="6">
        <v>321.19150000000002</v>
      </c>
      <c r="M58" s="6">
        <v>84.361999999999995</v>
      </c>
      <c r="N58" s="6">
        <v>158.083</v>
      </c>
      <c r="O58" s="6">
        <v>81.345500000000001</v>
      </c>
      <c r="P58" s="6">
        <v>421.46050000000002</v>
      </c>
      <c r="R58" s="6">
        <v>4.1460200000000003E-2</v>
      </c>
      <c r="S58" s="6">
        <v>0</v>
      </c>
      <c r="T58" s="6">
        <v>9.3288199999999998E-3</v>
      </c>
      <c r="U58" s="6">
        <v>5.68332E-2</v>
      </c>
      <c r="V58" s="6">
        <v>0.44607400000000003</v>
      </c>
      <c r="W58" s="6">
        <v>6.3833699999999993E-2</v>
      </c>
      <c r="X58" s="6">
        <v>6.5992100000000003E-3</v>
      </c>
      <c r="Y58" s="6">
        <v>2.23754E-2</v>
      </c>
      <c r="Z58" s="6">
        <v>0.18142</v>
      </c>
      <c r="AA58" s="6">
        <v>3.3945700000000002E-2</v>
      </c>
      <c r="AB58" s="6">
        <v>3.9507300000000002E-2</v>
      </c>
      <c r="AC58" s="6">
        <v>1.4016199999999999E-2</v>
      </c>
      <c r="AD58" s="6">
        <v>0.190303</v>
      </c>
      <c r="AE58" s="7">
        <f>AVERAGE(R58:AD58)</f>
        <v>8.5053594615384615E-2</v>
      </c>
      <c r="AF58" s="7">
        <f>STDEV(R58:AD58)/SQRT(13)</f>
        <v>3.4588376998656918E-2</v>
      </c>
      <c r="AH58" s="7">
        <v>0.80401999999999996</v>
      </c>
      <c r="AI58" s="6">
        <v>0.787771</v>
      </c>
      <c r="AJ58" s="6">
        <v>0.20528199999999999</v>
      </c>
      <c r="AL58" s="7">
        <v>0.80401999999999996</v>
      </c>
      <c r="AM58" s="6">
        <v>0.787771</v>
      </c>
      <c r="AN58" s="6">
        <v>0.79471800000000004</v>
      </c>
    </row>
    <row r="59" spans="3:43" x14ac:dyDescent="0.3">
      <c r="C59" s="6">
        <v>9.0039999999999996</v>
      </c>
      <c r="D59" s="6">
        <v>180.8485</v>
      </c>
      <c r="E59" s="6">
        <v>321.18799999999999</v>
      </c>
      <c r="F59" s="6">
        <v>269.14300000000003</v>
      </c>
      <c r="G59" s="6">
        <v>418.59949999999998</v>
      </c>
      <c r="H59" s="6">
        <v>611.30949999999996</v>
      </c>
      <c r="I59" s="6">
        <v>367.661</v>
      </c>
      <c r="J59" s="6">
        <v>230.91849999999999</v>
      </c>
      <c r="K59" s="6">
        <v>261.68900000000002</v>
      </c>
      <c r="L59" s="6">
        <v>299.279</v>
      </c>
      <c r="M59" s="6">
        <v>81.499499999999998</v>
      </c>
      <c r="N59" s="6">
        <v>156.18099999999998</v>
      </c>
      <c r="O59" s="6">
        <v>83.009</v>
      </c>
      <c r="P59" s="6">
        <v>375.05250000000001</v>
      </c>
      <c r="R59" s="6">
        <v>4.2343600000000004E-3</v>
      </c>
      <c r="S59" s="6">
        <v>7.1715099999999999E-3</v>
      </c>
      <c r="T59" s="6">
        <v>1.8279399999999999E-3</v>
      </c>
      <c r="U59" s="6">
        <v>7.5216599999999995E-2</v>
      </c>
      <c r="V59" s="6">
        <v>0.47458400000000001</v>
      </c>
      <c r="W59" s="6">
        <v>1.9506599999999999E-2</v>
      </c>
      <c r="X59" s="6">
        <v>1.52546E-2</v>
      </c>
      <c r="Y59" s="6">
        <v>5.80723E-3</v>
      </c>
      <c r="Z59" s="6">
        <v>0.13331399999999999</v>
      </c>
      <c r="AA59" s="6">
        <v>3.2638099999999998E-3</v>
      </c>
      <c r="AB59" s="6">
        <v>2.8951299999999999E-2</v>
      </c>
      <c r="AC59" s="6">
        <v>2.2747099999999999E-2</v>
      </c>
      <c r="AD59" s="6">
        <v>0.12261</v>
      </c>
      <c r="AE59" s="7">
        <f>AVERAGE(R59:AD59)</f>
        <v>7.0345311538461547E-2</v>
      </c>
      <c r="AF59" s="7">
        <f>STDEV(R59:AD59)/SQRT(13)</f>
        <v>3.593523592578636E-2</v>
      </c>
      <c r="AH59" s="7">
        <v>0.854271</v>
      </c>
      <c r="AI59" s="6">
        <v>0.775864</v>
      </c>
      <c r="AJ59" s="6">
        <v>0.21509</v>
      </c>
      <c r="AL59" s="7">
        <v>0.854271</v>
      </c>
      <c r="AM59" s="6">
        <v>0.775864</v>
      </c>
      <c r="AN59" s="6">
        <v>0.78491</v>
      </c>
    </row>
    <row r="60" spans="3:43" x14ac:dyDescent="0.3">
      <c r="C60" s="6">
        <v>9.5039999999999996</v>
      </c>
      <c r="D60" s="6">
        <v>179.79399999999998</v>
      </c>
      <c r="E60" s="6">
        <v>322.197</v>
      </c>
      <c r="F60" s="6">
        <v>267.81900000000002</v>
      </c>
      <c r="G60" s="6">
        <v>442.79349999999999</v>
      </c>
      <c r="H60" s="6">
        <v>595.173</v>
      </c>
      <c r="I60" s="6">
        <v>360.517</v>
      </c>
      <c r="J60" s="6">
        <v>230.893</v>
      </c>
      <c r="K60" s="6">
        <v>266.63</v>
      </c>
      <c r="L60" s="6">
        <v>270.20299999999997</v>
      </c>
      <c r="M60" s="6">
        <v>81.591999999999999</v>
      </c>
      <c r="N60" s="6">
        <v>158.69650000000001</v>
      </c>
      <c r="O60" s="6">
        <v>79.72</v>
      </c>
      <c r="P60" s="6">
        <v>343.96100000000001</v>
      </c>
      <c r="R60" s="6">
        <v>0</v>
      </c>
      <c r="S60" s="6">
        <v>9.6185999999999997E-3</v>
      </c>
      <c r="T60" s="6">
        <v>0</v>
      </c>
      <c r="U60" s="6">
        <v>0.105181</v>
      </c>
      <c r="V60" s="6">
        <v>0.44889299999999999</v>
      </c>
      <c r="W60" s="6">
        <v>4.2239199999999999E-3</v>
      </c>
      <c r="X60" s="6">
        <v>1.52187E-2</v>
      </c>
      <c r="Y60" s="6">
        <v>1.5547E-2</v>
      </c>
      <c r="Z60" s="6">
        <v>6.9481200000000007E-2</v>
      </c>
      <c r="AA60" s="6">
        <v>4.2552700000000002E-3</v>
      </c>
      <c r="AB60" s="6">
        <v>4.2912199999999998E-2</v>
      </c>
      <c r="AC60" s="6">
        <v>5.4847000000000003E-3</v>
      </c>
      <c r="AD60" s="6">
        <v>7.7258300000000002E-2</v>
      </c>
      <c r="AE60" s="7">
        <f>AVERAGE(R60:AD60)</f>
        <v>6.1390299230769232E-2</v>
      </c>
      <c r="AF60" s="7">
        <f>STDEV(R60:AD60)/SQRT(13)</f>
        <v>3.3669184204311808E-2</v>
      </c>
      <c r="AH60" s="7">
        <v>0.90452299999999997</v>
      </c>
      <c r="AI60" s="7">
        <v>0.76413699999999996</v>
      </c>
      <c r="AJ60" s="7">
        <v>0.22476699999999999</v>
      </c>
      <c r="AK60" s="22"/>
      <c r="AL60" s="7">
        <v>0.90452299999999997</v>
      </c>
      <c r="AM60" s="7">
        <v>0.76413699999999996</v>
      </c>
      <c r="AN60" s="7">
        <v>0.77523299999999995</v>
      </c>
      <c r="AO60" s="22"/>
      <c r="AP60" s="22"/>
    </row>
    <row r="61" spans="3:43" x14ac:dyDescent="0.3">
      <c r="C61" s="6">
        <v>10.005000000000001</v>
      </c>
      <c r="D61" s="6">
        <v>180.363</v>
      </c>
      <c r="E61" s="6">
        <v>325.08699999999999</v>
      </c>
      <c r="F61" s="6">
        <v>284.447</v>
      </c>
      <c r="G61" s="6">
        <v>427.98850000000004</v>
      </c>
      <c r="H61" s="6">
        <v>608.35599999999999</v>
      </c>
      <c r="I61" s="6">
        <v>358.54250000000002</v>
      </c>
      <c r="J61" s="6">
        <v>220.083</v>
      </c>
      <c r="K61" s="6">
        <v>258.74299999999999</v>
      </c>
      <c r="L61" s="6">
        <v>238.554</v>
      </c>
      <c r="M61" s="6">
        <v>81.194999999999993</v>
      </c>
      <c r="N61" s="6">
        <v>164.38049999999998</v>
      </c>
      <c r="O61" s="6">
        <v>86.603000000000009</v>
      </c>
      <c r="P61" s="6">
        <v>290.99549999999999</v>
      </c>
      <c r="R61" s="6">
        <v>2.2848299999999998E-3</v>
      </c>
      <c r="S61" s="6">
        <v>1.6627599999999999E-2</v>
      </c>
      <c r="T61" s="6">
        <v>2.2956899999999999E-2</v>
      </c>
      <c r="U61" s="6">
        <v>8.6845099999999995E-2</v>
      </c>
      <c r="V61" s="6">
        <v>0.46988200000000002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7.4457999999999996E-2</v>
      </c>
      <c r="AC61" s="6">
        <v>4.16102E-2</v>
      </c>
      <c r="AD61" s="6">
        <v>0</v>
      </c>
      <c r="AE61" s="7">
        <f>AVERAGE(R61:AD61)</f>
        <v>5.4974202307692309E-2</v>
      </c>
      <c r="AF61" s="7">
        <f>STDEV(R61:AD61)/SQRT(13)</f>
        <v>3.5547653702169127E-2</v>
      </c>
      <c r="AH61" s="7">
        <v>0.95477400000000001</v>
      </c>
      <c r="AI61" s="7">
        <v>0.75258999999999998</v>
      </c>
      <c r="AJ61" s="7">
        <v>0.234315</v>
      </c>
      <c r="AK61" s="22"/>
      <c r="AL61" s="7">
        <v>0.95477400000000001</v>
      </c>
      <c r="AM61" s="7">
        <v>0.75258999999999998</v>
      </c>
      <c r="AN61" s="7">
        <v>0.76568499999999995</v>
      </c>
      <c r="AO61" s="22"/>
      <c r="AP61" s="22"/>
    </row>
    <row r="62" spans="3:43" x14ac:dyDescent="0.3">
      <c r="AH62" s="7">
        <v>1.0050300000000001</v>
      </c>
      <c r="AI62" s="7">
        <v>0.74121899999999996</v>
      </c>
      <c r="AJ62" s="7">
        <v>0.24373600000000001</v>
      </c>
      <c r="AK62" s="22"/>
      <c r="AL62" s="7">
        <v>1.0050300000000001</v>
      </c>
      <c r="AM62" s="7">
        <v>0.74121899999999996</v>
      </c>
      <c r="AN62" s="7">
        <v>0.75626400000000005</v>
      </c>
      <c r="AO62" s="22"/>
      <c r="AP62" s="22"/>
    </row>
    <row r="63" spans="3:43" x14ac:dyDescent="0.3">
      <c r="C63" s="34" t="s">
        <v>260</v>
      </c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14"/>
      <c r="R63" s="34" t="s">
        <v>259</v>
      </c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14"/>
      <c r="AH63" s="7">
        <v>1.05528</v>
      </c>
      <c r="AI63" s="7">
        <v>0.73002199999999995</v>
      </c>
      <c r="AJ63" s="7">
        <v>0.25303100000000001</v>
      </c>
      <c r="AK63" s="22"/>
      <c r="AL63" s="7">
        <v>1.05528</v>
      </c>
      <c r="AM63" s="7">
        <v>0.73002199999999995</v>
      </c>
      <c r="AN63" s="7">
        <v>0.74696899999999999</v>
      </c>
      <c r="AO63" s="22"/>
      <c r="AP63" s="22"/>
      <c r="AQ63" s="14"/>
    </row>
    <row r="64" spans="3:43" x14ac:dyDescent="0.3">
      <c r="C64" s="3" t="s">
        <v>0</v>
      </c>
      <c r="D64" s="3" t="s">
        <v>3</v>
      </c>
      <c r="E64" s="3" t="s">
        <v>4</v>
      </c>
      <c r="F64" s="3" t="s">
        <v>5</v>
      </c>
      <c r="G64" s="3" t="s">
        <v>65</v>
      </c>
      <c r="H64" s="3" t="s">
        <v>7</v>
      </c>
      <c r="I64" s="3" t="s">
        <v>8</v>
      </c>
      <c r="J64" s="3" t="s">
        <v>9</v>
      </c>
      <c r="K64" s="3" t="s">
        <v>10</v>
      </c>
      <c r="L64" s="3" t="s">
        <v>11</v>
      </c>
      <c r="M64" s="3" t="s">
        <v>12</v>
      </c>
      <c r="N64" s="3" t="s">
        <v>50</v>
      </c>
      <c r="O64" s="3" t="s">
        <v>66</v>
      </c>
      <c r="P64" s="3" t="s">
        <v>67</v>
      </c>
      <c r="Q64" s="14"/>
      <c r="R64" s="3" t="s">
        <v>3</v>
      </c>
      <c r="S64" s="3" t="s">
        <v>4</v>
      </c>
      <c r="T64" s="3" t="s">
        <v>5</v>
      </c>
      <c r="U64" s="3" t="s">
        <v>65</v>
      </c>
      <c r="V64" s="3" t="s">
        <v>7</v>
      </c>
      <c r="W64" s="3" t="s">
        <v>8</v>
      </c>
      <c r="X64" s="3" t="s">
        <v>9</v>
      </c>
      <c r="Y64" s="3" t="s">
        <v>10</v>
      </c>
      <c r="Z64" s="3" t="s">
        <v>11</v>
      </c>
      <c r="AA64" s="3" t="s">
        <v>12</v>
      </c>
      <c r="AB64" s="3" t="s">
        <v>50</v>
      </c>
      <c r="AC64" s="3" t="s">
        <v>66</v>
      </c>
      <c r="AD64" s="3" t="s">
        <v>67</v>
      </c>
      <c r="AE64" s="3" t="s">
        <v>1</v>
      </c>
      <c r="AF64" s="3" t="s">
        <v>2</v>
      </c>
      <c r="AG64" s="14"/>
      <c r="AH64" s="7">
        <v>1.1055299999999999</v>
      </c>
      <c r="AI64" s="7">
        <v>0.71899599999999997</v>
      </c>
      <c r="AJ64" s="7">
        <v>0.26220300000000002</v>
      </c>
      <c r="AK64" s="22"/>
      <c r="AL64" s="7">
        <v>1.1055299999999999</v>
      </c>
      <c r="AM64" s="7">
        <v>0.71899599999999997</v>
      </c>
      <c r="AN64" s="7">
        <v>0.73779700000000004</v>
      </c>
      <c r="AO64" s="22"/>
      <c r="AP64" s="22"/>
      <c r="AQ64" s="14"/>
    </row>
    <row r="65" spans="3:42" x14ac:dyDescent="0.3">
      <c r="C65" s="6">
        <v>0</v>
      </c>
      <c r="D65" s="6">
        <v>11.261500000000002</v>
      </c>
      <c r="E65" s="6">
        <v>14.212666666666669</v>
      </c>
      <c r="F65" s="6">
        <v>24.731000000000002</v>
      </c>
      <c r="G65" s="6">
        <v>26.268999999999998</v>
      </c>
      <c r="H65" s="6">
        <v>22.43</v>
      </c>
      <c r="I65" s="6">
        <v>7.5255000000000001</v>
      </c>
      <c r="J65" s="6">
        <v>12.0655</v>
      </c>
      <c r="K65" s="6">
        <v>11.807</v>
      </c>
      <c r="L65" s="6">
        <v>12.606</v>
      </c>
      <c r="M65" s="6">
        <v>14.246499999999999</v>
      </c>
      <c r="N65" s="6">
        <v>15.594999999999999</v>
      </c>
      <c r="O65" s="6">
        <v>11.8285</v>
      </c>
      <c r="P65" s="6">
        <v>11.7775</v>
      </c>
      <c r="R65" s="7">
        <v>0</v>
      </c>
      <c r="S65" s="7">
        <v>0</v>
      </c>
      <c r="T65" s="6">
        <v>0</v>
      </c>
      <c r="U65" s="6">
        <v>0</v>
      </c>
      <c r="V65" s="6">
        <v>0</v>
      </c>
      <c r="W65" s="6">
        <v>0</v>
      </c>
      <c r="X65" s="6">
        <v>2.7704099999999999E-2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7">
        <f>AVERAGE(R65:AD65)</f>
        <v>2.1310846153846153E-3</v>
      </c>
      <c r="AF65" s="7">
        <f>STDEV(R65:AD65)/SQRT(13)</f>
        <v>2.1310846153846153E-3</v>
      </c>
      <c r="AH65" s="7">
        <v>1.15578</v>
      </c>
      <c r="AI65" s="7">
        <v>0.70813800000000005</v>
      </c>
      <c r="AJ65" s="7">
        <v>0.27125300000000002</v>
      </c>
      <c r="AK65" s="22"/>
      <c r="AL65" s="7">
        <v>1.15578</v>
      </c>
      <c r="AM65" s="7">
        <v>0.70813800000000005</v>
      </c>
      <c r="AN65" s="7">
        <v>0.72874700000000003</v>
      </c>
      <c r="AO65" s="22"/>
      <c r="AP65" s="22"/>
    </row>
    <row r="66" spans="3:42" x14ac:dyDescent="0.3">
      <c r="C66" s="6">
        <v>0.5</v>
      </c>
      <c r="D66" s="6">
        <v>16.419499999999999</v>
      </c>
      <c r="E66" s="6">
        <v>19.950999999999997</v>
      </c>
      <c r="F66" s="6">
        <v>29.646999999999998</v>
      </c>
      <c r="G66" s="6">
        <v>30.316499999999998</v>
      </c>
      <c r="H66" s="6">
        <v>24.643999999999998</v>
      </c>
      <c r="I66" s="6">
        <v>21.609000000000002</v>
      </c>
      <c r="J66" s="6">
        <v>11.699</v>
      </c>
      <c r="K66" s="6">
        <v>13.508000000000001</v>
      </c>
      <c r="L66" s="6">
        <v>25.890500000000003</v>
      </c>
      <c r="M66" s="6">
        <v>42.163499999999999</v>
      </c>
      <c r="N66" s="6">
        <v>55.746499999999997</v>
      </c>
      <c r="O66" s="6">
        <v>32.965499999999999</v>
      </c>
      <c r="P66" s="6">
        <v>20.078499999999998</v>
      </c>
      <c r="R66" s="7">
        <v>7.1767999999999998E-2</v>
      </c>
      <c r="S66" s="7">
        <v>5.1825599999999999E-2</v>
      </c>
      <c r="T66" s="6">
        <v>7.3947600000000002E-2</v>
      </c>
      <c r="U66" s="6">
        <v>3.9701399999999998E-2</v>
      </c>
      <c r="V66" s="6">
        <v>2.95651E-2</v>
      </c>
      <c r="W66" s="6">
        <v>0.33875300000000003</v>
      </c>
      <c r="X66" s="6">
        <v>8.6543000000000002E-3</v>
      </c>
      <c r="Y66" s="6">
        <v>2.8984800000000002E-2</v>
      </c>
      <c r="Z66" s="6">
        <v>0.133575</v>
      </c>
      <c r="AA66" s="6">
        <v>0.22118299999999999</v>
      </c>
      <c r="AB66" s="6">
        <v>0.33268700000000001</v>
      </c>
      <c r="AC66" s="6">
        <v>0.22697000000000001</v>
      </c>
      <c r="AD66" s="6">
        <v>9.8672800000000005E-2</v>
      </c>
      <c r="AE66" s="7">
        <f>AVERAGE(R66:AD66)</f>
        <v>0.12740673846153847</v>
      </c>
      <c r="AF66" s="7">
        <f>STDEV(R66:AD66)/SQRT(13)</f>
        <v>3.1935234380091077E-2</v>
      </c>
      <c r="AH66" s="7">
        <v>1.2060299999999999</v>
      </c>
      <c r="AI66" s="7">
        <v>0.69744499999999998</v>
      </c>
      <c r="AJ66" s="7">
        <v>0.28018199999999999</v>
      </c>
      <c r="AK66" s="22"/>
      <c r="AL66" s="7">
        <v>1.2060299999999999</v>
      </c>
      <c r="AM66" s="7">
        <v>0.69744499999999998</v>
      </c>
      <c r="AN66" s="7">
        <v>0.71981799999999996</v>
      </c>
      <c r="AO66" s="22"/>
      <c r="AP66" s="22"/>
    </row>
    <row r="67" spans="3:42" x14ac:dyDescent="0.3">
      <c r="C67" s="6">
        <v>1.0009999999999999</v>
      </c>
      <c r="D67" s="6">
        <v>23.741499999999998</v>
      </c>
      <c r="E67" s="6">
        <v>37.483000000000004</v>
      </c>
      <c r="F67" s="6">
        <v>39.283000000000001</v>
      </c>
      <c r="G67" s="6">
        <v>32.486499999999999</v>
      </c>
      <c r="H67" s="6">
        <v>33.295000000000002</v>
      </c>
      <c r="I67" s="6">
        <v>34.1905</v>
      </c>
      <c r="J67" s="6">
        <v>13.042</v>
      </c>
      <c r="K67" s="6">
        <v>18.219666666666665</v>
      </c>
      <c r="L67" s="6">
        <v>45.427999999999997</v>
      </c>
      <c r="M67" s="6">
        <v>63.293000000000006</v>
      </c>
      <c r="N67" s="6">
        <v>81.816000000000003</v>
      </c>
      <c r="O67" s="6">
        <v>51.638000000000005</v>
      </c>
      <c r="P67" s="6">
        <v>28.595500000000001</v>
      </c>
      <c r="R67" s="7">
        <v>0.17364599999999999</v>
      </c>
      <c r="S67" s="7">
        <v>0.21016499999999999</v>
      </c>
      <c r="T67" s="6">
        <v>0.21889500000000001</v>
      </c>
      <c r="U67" s="6">
        <v>6.0986699999999998E-2</v>
      </c>
      <c r="V67" s="6">
        <v>0.14508799999999999</v>
      </c>
      <c r="W67" s="6">
        <v>0.64137900000000003</v>
      </c>
      <c r="X67" s="6">
        <v>7.84604E-2</v>
      </c>
      <c r="Y67" s="6">
        <v>0.10927099999999999</v>
      </c>
      <c r="Z67" s="6">
        <v>0.33002399999999998</v>
      </c>
      <c r="AA67" s="6">
        <v>0.38858999999999999</v>
      </c>
      <c r="AB67" s="6">
        <v>0.54869400000000002</v>
      </c>
      <c r="AC67" s="6">
        <v>0.42747499999999999</v>
      </c>
      <c r="AD67" s="6">
        <v>0.19991300000000001</v>
      </c>
      <c r="AE67" s="7">
        <f>AVERAGE(R67:AD67)</f>
        <v>0.27173746923076919</v>
      </c>
      <c r="AF67" s="7">
        <f>STDEV(R67:AD67)/SQRT(13)</f>
        <v>5.065072287001491E-2</v>
      </c>
      <c r="AH67" s="7">
        <v>1.2562800000000001</v>
      </c>
      <c r="AI67" s="7">
        <v>0.68691599999999997</v>
      </c>
      <c r="AJ67" s="7">
        <v>0.28899200000000003</v>
      </c>
      <c r="AK67" s="22"/>
      <c r="AL67" s="7">
        <v>1.2562800000000001</v>
      </c>
      <c r="AM67" s="7">
        <v>0.68691599999999997</v>
      </c>
      <c r="AN67" s="7">
        <v>0.71100799999999997</v>
      </c>
      <c r="AO67" s="22"/>
      <c r="AP67" s="22"/>
    </row>
    <row r="68" spans="3:42" x14ac:dyDescent="0.3">
      <c r="C68" s="6">
        <v>1.5009999999999999</v>
      </c>
      <c r="D68" s="6">
        <v>30.362500000000001</v>
      </c>
      <c r="E68" s="6">
        <v>51.371999999999993</v>
      </c>
      <c r="F68" s="6">
        <v>48.581000000000003</v>
      </c>
      <c r="G68" s="6">
        <v>37.203499999999998</v>
      </c>
      <c r="H68" s="6">
        <v>38.738500000000002</v>
      </c>
      <c r="I68" s="6">
        <v>36.859499999999997</v>
      </c>
      <c r="J68" s="6">
        <v>12.538</v>
      </c>
      <c r="K68" s="6">
        <v>25.570000000000004</v>
      </c>
      <c r="L68" s="6">
        <v>62.009</v>
      </c>
      <c r="M68" s="6">
        <v>79.465499999999992</v>
      </c>
      <c r="N68" s="6">
        <v>98.796999999999997</v>
      </c>
      <c r="O68" s="6">
        <v>60.374000000000002</v>
      </c>
      <c r="P68" s="6">
        <v>31.933999999999997</v>
      </c>
      <c r="R68" s="7">
        <v>0.26577000000000001</v>
      </c>
      <c r="S68" s="7">
        <v>0.33560299999999998</v>
      </c>
      <c r="T68" s="6">
        <v>0.35875699999999999</v>
      </c>
      <c r="U68" s="6">
        <v>0.107255</v>
      </c>
      <c r="V68" s="6">
        <v>0.217779</v>
      </c>
      <c r="W68" s="6">
        <v>0.70557700000000001</v>
      </c>
      <c r="X68" s="6">
        <v>5.22636E-2</v>
      </c>
      <c r="Y68" s="6">
        <v>0.23451900000000001</v>
      </c>
      <c r="Z68" s="6">
        <v>0.49674499999999999</v>
      </c>
      <c r="AA68" s="6">
        <v>0.51672300000000004</v>
      </c>
      <c r="AB68" s="6">
        <v>0.68939499999999998</v>
      </c>
      <c r="AC68" s="6">
        <v>0.52128300000000005</v>
      </c>
      <c r="AD68" s="6">
        <v>0.23959800000000001</v>
      </c>
      <c r="AE68" s="7">
        <f>AVERAGE(R68:AD68)</f>
        <v>0.36471289230769233</v>
      </c>
      <c r="AF68" s="7">
        <f>STDEV(R68:AD68)/SQRT(13)</f>
        <v>5.7481100320364464E-2</v>
      </c>
      <c r="AH68" s="7">
        <v>1.30653</v>
      </c>
      <c r="AI68" s="7">
        <v>0.67654800000000004</v>
      </c>
      <c r="AJ68" s="7">
        <v>0.29768499999999998</v>
      </c>
      <c r="AK68" s="22"/>
      <c r="AL68" s="7">
        <v>1.30653</v>
      </c>
      <c r="AM68" s="7">
        <v>0.67654800000000004</v>
      </c>
      <c r="AN68" s="7">
        <v>0.70231500000000002</v>
      </c>
      <c r="AO68" s="22"/>
      <c r="AP68" s="22"/>
    </row>
    <row r="69" spans="3:42" x14ac:dyDescent="0.3">
      <c r="C69" s="6">
        <v>2.0009999999999999</v>
      </c>
      <c r="D69" s="6">
        <v>38.066500000000005</v>
      </c>
      <c r="E69" s="6">
        <v>52.98533333333333</v>
      </c>
      <c r="F69" s="6">
        <v>57.647500000000001</v>
      </c>
      <c r="G69" s="6">
        <v>43.376000000000005</v>
      </c>
      <c r="H69" s="6">
        <v>45.537000000000006</v>
      </c>
      <c r="I69" s="6">
        <v>38.372999999999998</v>
      </c>
      <c r="J69" s="6">
        <v>11.532500000000001</v>
      </c>
      <c r="K69" s="6">
        <v>26.643000000000001</v>
      </c>
      <c r="L69" s="6">
        <v>71.6815</v>
      </c>
      <c r="M69" s="6">
        <v>86.822500000000005</v>
      </c>
      <c r="N69" s="6">
        <v>108.41200000000001</v>
      </c>
      <c r="O69" s="6">
        <v>65.237500000000011</v>
      </c>
      <c r="P69" s="6">
        <v>34.072000000000003</v>
      </c>
      <c r="R69" s="7">
        <v>0.37296200000000002</v>
      </c>
      <c r="S69" s="7">
        <v>0.35017399999999999</v>
      </c>
      <c r="T69" s="6">
        <v>0.49513800000000002</v>
      </c>
      <c r="U69" s="6">
        <v>0.1678</v>
      </c>
      <c r="V69" s="6">
        <v>0.308564</v>
      </c>
      <c r="W69" s="6">
        <v>0.741981</v>
      </c>
      <c r="X69" s="6">
        <v>0</v>
      </c>
      <c r="Y69" s="6">
        <v>0.252803</v>
      </c>
      <c r="Z69" s="6">
        <v>0.594001</v>
      </c>
      <c r="AA69" s="6">
        <v>0.57501199999999997</v>
      </c>
      <c r="AB69" s="6">
        <v>0.76906300000000005</v>
      </c>
      <c r="AC69" s="6">
        <v>0.57350699999999999</v>
      </c>
      <c r="AD69" s="6">
        <v>0.26501200000000003</v>
      </c>
      <c r="AE69" s="7">
        <f>AVERAGE(R69:AD69)</f>
        <v>0.42046284615384621</v>
      </c>
      <c r="AF69" s="7">
        <f>STDEV(R69:AD69)/SQRT(13)</f>
        <v>6.3068762148317942E-2</v>
      </c>
      <c r="AH69" s="7">
        <v>1.3567800000000001</v>
      </c>
      <c r="AI69" s="7">
        <v>0.66633699999999996</v>
      </c>
      <c r="AJ69" s="7">
        <v>0.30626199999999998</v>
      </c>
      <c r="AK69" s="22"/>
      <c r="AL69" s="7">
        <v>1.3567800000000001</v>
      </c>
      <c r="AM69" s="7">
        <v>0.66633699999999996</v>
      </c>
      <c r="AN69" s="7">
        <v>0.69373799999999997</v>
      </c>
      <c r="AO69" s="22"/>
      <c r="AP69" s="22"/>
    </row>
    <row r="70" spans="3:42" x14ac:dyDescent="0.3">
      <c r="C70" s="6">
        <v>2.5009999999999999</v>
      </c>
      <c r="D70" s="6">
        <v>46.025500000000001</v>
      </c>
      <c r="E70" s="6">
        <v>64.129333333333335</v>
      </c>
      <c r="F70" s="6">
        <v>64.649500000000003</v>
      </c>
      <c r="G70" s="6">
        <v>49.963499999999996</v>
      </c>
      <c r="H70" s="6">
        <v>46.615499999999997</v>
      </c>
      <c r="I70" s="6">
        <v>38.137</v>
      </c>
      <c r="J70" s="6">
        <v>11.911</v>
      </c>
      <c r="K70" s="6">
        <v>32.666333333333334</v>
      </c>
      <c r="L70" s="6">
        <v>75.382000000000005</v>
      </c>
      <c r="M70" s="6">
        <v>87.544000000000011</v>
      </c>
      <c r="N70" s="6">
        <v>120.84050000000001</v>
      </c>
      <c r="O70" s="6">
        <v>67.230500000000006</v>
      </c>
      <c r="P70" s="6">
        <v>35.291499999999999</v>
      </c>
      <c r="R70" s="7">
        <v>0.48370299999999999</v>
      </c>
      <c r="S70" s="7">
        <v>0.45082100000000003</v>
      </c>
      <c r="T70" s="6">
        <v>0.60046299999999997</v>
      </c>
      <c r="U70" s="6">
        <v>0.23241600000000001</v>
      </c>
      <c r="V70" s="6">
        <v>0.32296599999999998</v>
      </c>
      <c r="W70" s="6">
        <v>0.73630499999999999</v>
      </c>
      <c r="X70" s="6">
        <v>1.9673599999999999E-2</v>
      </c>
      <c r="Y70" s="6">
        <v>0.35543999999999998</v>
      </c>
      <c r="Z70" s="6">
        <v>0.63121000000000005</v>
      </c>
      <c r="AA70" s="6">
        <v>0.58072800000000002</v>
      </c>
      <c r="AB70" s="6">
        <v>0.87204199999999998</v>
      </c>
      <c r="AC70" s="6">
        <v>0.59490799999999999</v>
      </c>
      <c r="AD70" s="6">
        <v>0.27950799999999998</v>
      </c>
      <c r="AE70" s="7">
        <f>AVERAGE(R70:AD70)</f>
        <v>0.47386027692307692</v>
      </c>
      <c r="AF70" s="7">
        <f>STDEV(R70:AD70)/SQRT(13)</f>
        <v>6.3753339770534365E-2</v>
      </c>
      <c r="AH70" s="7">
        <v>1.4070400000000001</v>
      </c>
      <c r="AI70" s="7">
        <v>0.65628299999999995</v>
      </c>
      <c r="AJ70" s="7">
        <v>0.31472600000000001</v>
      </c>
      <c r="AK70" s="22"/>
      <c r="AL70" s="7">
        <v>1.4070400000000001</v>
      </c>
      <c r="AM70" s="7">
        <v>0.65628299999999995</v>
      </c>
      <c r="AN70" s="7">
        <v>0.68527400000000005</v>
      </c>
      <c r="AO70" s="22"/>
      <c r="AP70" s="22"/>
    </row>
    <row r="71" spans="3:42" x14ac:dyDescent="0.3">
      <c r="C71" s="6">
        <v>3.0009999999999999</v>
      </c>
      <c r="D71" s="6">
        <v>53.835499999999996</v>
      </c>
      <c r="E71" s="6">
        <v>71.292999999999992</v>
      </c>
      <c r="F71" s="6">
        <v>73.693999999999988</v>
      </c>
      <c r="G71" s="6">
        <v>57.837500000000006</v>
      </c>
      <c r="H71" s="6">
        <v>45.246499999999997</v>
      </c>
      <c r="I71" s="6">
        <v>44.921999999999997</v>
      </c>
      <c r="J71" s="6">
        <v>13.6335</v>
      </c>
      <c r="K71" s="6">
        <v>33.210333333333331</v>
      </c>
      <c r="L71" s="6">
        <v>77.317499999999995</v>
      </c>
      <c r="M71" s="6">
        <v>99.448999999999998</v>
      </c>
      <c r="N71" s="6">
        <v>121.904</v>
      </c>
      <c r="O71" s="6">
        <v>61.688000000000002</v>
      </c>
      <c r="P71" s="6">
        <v>37.819500000000005</v>
      </c>
      <c r="R71" s="7">
        <v>0.59237099999999998</v>
      </c>
      <c r="S71" s="7">
        <v>0.51551899999999995</v>
      </c>
      <c r="T71" s="6">
        <v>0.73651299999999997</v>
      </c>
      <c r="U71" s="6">
        <v>0.30965100000000001</v>
      </c>
      <c r="V71" s="6">
        <v>0.30468499999999998</v>
      </c>
      <c r="W71" s="6">
        <v>0.89950600000000003</v>
      </c>
      <c r="X71" s="6">
        <v>0.109205</v>
      </c>
      <c r="Y71" s="6">
        <v>0.36470900000000001</v>
      </c>
      <c r="Z71" s="6">
        <v>0.650671</v>
      </c>
      <c r="AA71" s="6">
        <v>0.67505000000000004</v>
      </c>
      <c r="AB71" s="6">
        <v>0.88085400000000003</v>
      </c>
      <c r="AC71" s="6">
        <v>0.53539300000000001</v>
      </c>
      <c r="AD71" s="6">
        <v>0.309558</v>
      </c>
      <c r="AE71" s="7">
        <f>AVERAGE(R71:AD71)</f>
        <v>0.52951423076923076</v>
      </c>
      <c r="AF71" s="7">
        <f>STDEV(R71:AD71)/SQRT(13)</f>
        <v>6.6713722311979529E-2</v>
      </c>
      <c r="AH71" s="7">
        <v>1.45729</v>
      </c>
      <c r="AI71" s="6">
        <v>0.64638200000000001</v>
      </c>
      <c r="AJ71" s="6">
        <v>0.32307599999999997</v>
      </c>
      <c r="AL71" s="7">
        <v>1.45729</v>
      </c>
      <c r="AM71" s="6">
        <v>0.64638200000000001</v>
      </c>
      <c r="AN71" s="6">
        <v>0.67692399999999997</v>
      </c>
    </row>
    <row r="72" spans="3:42" x14ac:dyDescent="0.3">
      <c r="C72" s="6">
        <v>3.5019999999999998</v>
      </c>
      <c r="D72" s="6">
        <v>62.276499999999999</v>
      </c>
      <c r="E72" s="6">
        <v>82.578999999999994</v>
      </c>
      <c r="F72" s="6">
        <v>79.561999999999998</v>
      </c>
      <c r="G72" s="6">
        <v>68.158500000000004</v>
      </c>
      <c r="H72" s="6">
        <v>47.290500000000002</v>
      </c>
      <c r="I72" s="6">
        <v>48.533499999999997</v>
      </c>
      <c r="J72" s="6">
        <v>14.2425</v>
      </c>
      <c r="K72" s="6">
        <v>37.69233333333333</v>
      </c>
      <c r="L72" s="6">
        <v>84.143000000000001</v>
      </c>
      <c r="M72" s="6">
        <v>110.0035</v>
      </c>
      <c r="N72" s="6">
        <v>126.732</v>
      </c>
      <c r="O72" s="6">
        <v>60.173999999999999</v>
      </c>
      <c r="P72" s="6">
        <v>41.996499999999997</v>
      </c>
      <c r="R72" s="7">
        <v>0.70981799999999995</v>
      </c>
      <c r="S72" s="7">
        <v>0.617448</v>
      </c>
      <c r="T72" s="6">
        <v>0.82478099999999999</v>
      </c>
      <c r="U72" s="6">
        <v>0.410889</v>
      </c>
      <c r="V72" s="6">
        <v>0.33198</v>
      </c>
      <c r="W72" s="6">
        <v>0.98637399999999997</v>
      </c>
      <c r="X72" s="6">
        <v>0.14086000000000001</v>
      </c>
      <c r="Y72" s="6">
        <v>0.44108199999999997</v>
      </c>
      <c r="Z72" s="6">
        <v>0.71930099999999997</v>
      </c>
      <c r="AA72" s="6">
        <v>0.75867300000000004</v>
      </c>
      <c r="AB72" s="6">
        <v>0.92085799999999995</v>
      </c>
      <c r="AC72" s="6">
        <v>0.51913500000000001</v>
      </c>
      <c r="AD72" s="6">
        <v>0.359209</v>
      </c>
      <c r="AE72" s="7">
        <f>AVERAGE(R72:AD72)</f>
        <v>0.59541599999999995</v>
      </c>
      <c r="AF72" s="7">
        <f>STDEV(R72:AD72)/SQRT(13)</f>
        <v>6.9910379561245684E-2</v>
      </c>
      <c r="AH72" s="7">
        <v>1.5075400000000001</v>
      </c>
      <c r="AI72" s="6">
        <v>0.63663199999999998</v>
      </c>
      <c r="AJ72" s="6">
        <v>0.33131500000000003</v>
      </c>
      <c r="AL72" s="7">
        <v>1.5075400000000001</v>
      </c>
      <c r="AM72" s="6">
        <v>0.63663199999999998</v>
      </c>
      <c r="AN72" s="6">
        <v>0.66868499999999997</v>
      </c>
    </row>
    <row r="73" spans="3:42" x14ac:dyDescent="0.3">
      <c r="C73" s="6">
        <v>4.0019999999999998</v>
      </c>
      <c r="D73" s="6">
        <v>68.951999999999998</v>
      </c>
      <c r="E73" s="6">
        <v>89.702666666666673</v>
      </c>
      <c r="F73" s="6">
        <v>80.528999999999996</v>
      </c>
      <c r="G73" s="6">
        <v>70.723500000000001</v>
      </c>
      <c r="H73" s="6">
        <v>50.6785</v>
      </c>
      <c r="I73" s="6">
        <v>49.099999999999994</v>
      </c>
      <c r="J73" s="6">
        <v>15.951999999999998</v>
      </c>
      <c r="K73" s="6">
        <v>46.577333333333335</v>
      </c>
      <c r="L73" s="6">
        <v>95.485500000000002</v>
      </c>
      <c r="M73" s="6">
        <v>120.292</v>
      </c>
      <c r="N73" s="6">
        <v>123.633</v>
      </c>
      <c r="O73" s="6">
        <v>54.192999999999998</v>
      </c>
      <c r="P73" s="6">
        <v>46.5715</v>
      </c>
      <c r="R73" s="7">
        <v>0.802701</v>
      </c>
      <c r="S73" s="7">
        <v>0.68178499999999997</v>
      </c>
      <c r="T73" s="6">
        <v>0.83932600000000002</v>
      </c>
      <c r="U73" s="6">
        <v>0.43604900000000002</v>
      </c>
      <c r="V73" s="6">
        <v>0.37722299999999997</v>
      </c>
      <c r="W73" s="6">
        <v>1</v>
      </c>
      <c r="X73" s="6">
        <v>0.229716</v>
      </c>
      <c r="Y73" s="6">
        <v>0.59248100000000004</v>
      </c>
      <c r="Z73" s="6">
        <v>0.83334900000000001</v>
      </c>
      <c r="AA73" s="6">
        <v>0.84018700000000002</v>
      </c>
      <c r="AB73" s="6">
        <v>0.895181</v>
      </c>
      <c r="AC73" s="6">
        <v>0.45491100000000001</v>
      </c>
      <c r="AD73" s="6">
        <v>0.41359099999999999</v>
      </c>
      <c r="AE73" s="7">
        <f>AVERAGE(R73:AD73)</f>
        <v>0.64588461538461539</v>
      </c>
      <c r="AF73" s="7">
        <f>STDEV(R73:AD73)/SQRT(13)</f>
        <v>6.7293465969676697E-2</v>
      </c>
      <c r="AH73" s="7">
        <v>1.55779</v>
      </c>
      <c r="AI73" s="6">
        <v>0.62703100000000001</v>
      </c>
      <c r="AJ73" s="6">
        <v>0.339445</v>
      </c>
      <c r="AL73" s="7">
        <v>1.55779</v>
      </c>
      <c r="AM73" s="6">
        <v>0.62703100000000001</v>
      </c>
      <c r="AN73" s="6">
        <v>0.660555</v>
      </c>
    </row>
    <row r="74" spans="3:42" x14ac:dyDescent="0.3">
      <c r="C74" s="6">
        <v>4.5019999999999998</v>
      </c>
      <c r="D74" s="6">
        <v>68.444000000000003</v>
      </c>
      <c r="E74" s="6">
        <v>86.416333333333341</v>
      </c>
      <c r="F74" s="6">
        <v>83.657499999999999</v>
      </c>
      <c r="G74" s="6">
        <v>78.475999999999999</v>
      </c>
      <c r="H74" s="6">
        <v>54.21</v>
      </c>
      <c r="I74" s="6">
        <v>43.886499999999998</v>
      </c>
      <c r="J74" s="6">
        <v>16.118500000000001</v>
      </c>
      <c r="K74" s="6">
        <v>41.315666666666665</v>
      </c>
      <c r="L74" s="6">
        <v>106.1605</v>
      </c>
      <c r="M74" s="6">
        <v>119.00900000000001</v>
      </c>
      <c r="N74" s="6">
        <v>124.18049999999999</v>
      </c>
      <c r="O74" s="6">
        <v>53.923999999999999</v>
      </c>
      <c r="P74" s="6">
        <v>51.112000000000002</v>
      </c>
      <c r="R74" s="7">
        <v>0.79563200000000001</v>
      </c>
      <c r="S74" s="7">
        <v>0.65210500000000005</v>
      </c>
      <c r="T74" s="6">
        <v>0.88638600000000001</v>
      </c>
      <c r="U74" s="6">
        <v>0.51209199999999999</v>
      </c>
      <c r="V74" s="6">
        <v>0.42438100000000001</v>
      </c>
      <c r="W74" s="6">
        <v>0.87459900000000002</v>
      </c>
      <c r="X74" s="6">
        <v>0.23837</v>
      </c>
      <c r="Y74" s="6">
        <v>0.50282300000000002</v>
      </c>
      <c r="Z74" s="6">
        <v>0.94068600000000002</v>
      </c>
      <c r="AA74" s="6">
        <v>0.83002200000000004</v>
      </c>
      <c r="AB74" s="6">
        <v>0.89971699999999999</v>
      </c>
      <c r="AC74" s="6">
        <v>0.45202300000000001</v>
      </c>
      <c r="AD74" s="6">
        <v>0.46756399999999998</v>
      </c>
      <c r="AE74" s="7">
        <f>AVERAGE(R74:AD74)</f>
        <v>0.65203076923076919</v>
      </c>
      <c r="AF74" s="7">
        <f>STDEV(R74:AD74)/SQRT(13)</f>
        <v>6.4063673433221016E-2</v>
      </c>
      <c r="AH74" s="7">
        <v>1.6080399999999999</v>
      </c>
      <c r="AI74" s="6">
        <v>0.61757700000000004</v>
      </c>
      <c r="AJ74" s="6">
        <v>0.347466</v>
      </c>
      <c r="AL74" s="7">
        <v>1.6080399999999999</v>
      </c>
      <c r="AM74" s="6">
        <v>0.61757700000000004</v>
      </c>
      <c r="AN74" s="6">
        <v>0.65253399999999995</v>
      </c>
    </row>
    <row r="75" spans="3:42" x14ac:dyDescent="0.3">
      <c r="C75" s="6">
        <v>5.0030000000000001</v>
      </c>
      <c r="D75" s="6">
        <v>74.209000000000003</v>
      </c>
      <c r="E75" s="6">
        <v>88.616666666666674</v>
      </c>
      <c r="F75" s="6">
        <v>88.83</v>
      </c>
      <c r="G75" s="6">
        <v>68.691000000000003</v>
      </c>
      <c r="H75" s="6">
        <v>53.082499999999996</v>
      </c>
      <c r="I75" s="6">
        <v>41.805</v>
      </c>
      <c r="J75" s="6">
        <v>15.84</v>
      </c>
      <c r="K75" s="6">
        <v>47.707666666666661</v>
      </c>
      <c r="L75" s="6">
        <v>112.0595</v>
      </c>
      <c r="M75" s="6">
        <v>122.73400000000001</v>
      </c>
      <c r="N75" s="6">
        <v>124.04900000000001</v>
      </c>
      <c r="O75" s="6">
        <v>53.391000000000005</v>
      </c>
      <c r="P75" s="6">
        <v>51.394500000000001</v>
      </c>
      <c r="R75" s="7">
        <v>0.87584600000000001</v>
      </c>
      <c r="S75" s="7">
        <v>0.67197700000000005</v>
      </c>
      <c r="T75" s="6">
        <v>0.96419200000000005</v>
      </c>
      <c r="U75" s="6">
        <v>0.41611199999999998</v>
      </c>
      <c r="V75" s="6">
        <v>0.40932499999999999</v>
      </c>
      <c r="W75" s="6">
        <v>0.82453200000000004</v>
      </c>
      <c r="X75" s="6">
        <v>0.22389400000000001</v>
      </c>
      <c r="Y75" s="6">
        <v>0.61174200000000001</v>
      </c>
      <c r="Z75" s="6">
        <v>1</v>
      </c>
      <c r="AA75" s="6">
        <v>0.85953500000000005</v>
      </c>
      <c r="AB75" s="6">
        <v>0.89862699999999995</v>
      </c>
      <c r="AC75" s="6">
        <v>0.446299</v>
      </c>
      <c r="AD75" s="6">
        <v>0.47092200000000001</v>
      </c>
      <c r="AE75" s="7">
        <f>AVERAGE(R75:AD75)</f>
        <v>0.66715407692307693</v>
      </c>
      <c r="AF75" s="7">
        <f>STDEV(R75:AD75)/SQRT(13)</f>
        <v>7.0451083426225622E-2</v>
      </c>
      <c r="AH75" s="7">
        <v>1.65829</v>
      </c>
      <c r="AI75" s="6">
        <v>0.608267</v>
      </c>
      <c r="AJ75" s="6">
        <v>0.35537999999999997</v>
      </c>
      <c r="AL75" s="7">
        <v>1.65829</v>
      </c>
      <c r="AM75" s="6">
        <v>0.608267</v>
      </c>
      <c r="AN75" s="6">
        <v>0.64461999999999997</v>
      </c>
    </row>
    <row r="76" spans="3:42" x14ac:dyDescent="0.3">
      <c r="C76" s="6">
        <v>5.5030000000000001</v>
      </c>
      <c r="D76" s="7">
        <v>79.039000000000001</v>
      </c>
      <c r="E76" s="7">
        <v>101.75333333333333</v>
      </c>
      <c r="F76" s="7">
        <v>88.974999999999994</v>
      </c>
      <c r="G76" s="7">
        <v>86.081500000000005</v>
      </c>
      <c r="H76" s="7">
        <v>56.774000000000001</v>
      </c>
      <c r="I76" s="7">
        <v>40.82</v>
      </c>
      <c r="J76" s="7">
        <v>18.180500000000002</v>
      </c>
      <c r="K76" s="7">
        <v>47.68633333333333</v>
      </c>
      <c r="L76" s="7">
        <v>110.68799999999999</v>
      </c>
      <c r="M76" s="7">
        <v>121.556</v>
      </c>
      <c r="N76" s="7">
        <v>126.83800000000001</v>
      </c>
      <c r="O76" s="7">
        <v>54.467500000000001</v>
      </c>
      <c r="P76" s="7">
        <v>52.429000000000002</v>
      </c>
      <c r="Q76" s="22"/>
      <c r="R76" s="7">
        <v>0.94305000000000005</v>
      </c>
      <c r="S76" s="7">
        <v>0.79062100000000002</v>
      </c>
      <c r="T76" s="6">
        <v>0.96637300000000004</v>
      </c>
      <c r="U76" s="6">
        <v>0.58669300000000002</v>
      </c>
      <c r="V76" s="6">
        <v>0.45862000000000003</v>
      </c>
      <c r="W76" s="6">
        <v>0.80083899999999997</v>
      </c>
      <c r="X76" s="6">
        <v>0.34554800000000002</v>
      </c>
      <c r="Y76" s="6">
        <v>0.61137799999999998</v>
      </c>
      <c r="Z76" s="6">
        <v>0.98621000000000003</v>
      </c>
      <c r="AA76" s="6">
        <v>0.85020200000000001</v>
      </c>
      <c r="AB76" s="6">
        <v>0.92173700000000003</v>
      </c>
      <c r="AC76" s="6">
        <v>0.45785900000000002</v>
      </c>
      <c r="AD76" s="6">
        <v>0.48321900000000001</v>
      </c>
      <c r="AE76" s="7">
        <f>AVERAGE(R76:AD76)</f>
        <v>0.70787299999999997</v>
      </c>
      <c r="AF76" s="7">
        <f>STDEV(R76:AD76)/SQRT(13)</f>
        <v>6.2607137980138561E-2</v>
      </c>
      <c r="AH76" s="7">
        <v>1.7085399999999999</v>
      </c>
      <c r="AI76" s="6">
        <v>0.59909900000000005</v>
      </c>
      <c r="AJ76" s="6">
        <v>0.36319000000000001</v>
      </c>
      <c r="AL76" s="7">
        <v>1.7085399999999999</v>
      </c>
      <c r="AM76" s="6">
        <v>0.59909900000000005</v>
      </c>
      <c r="AN76" s="6">
        <v>0.63680999999999999</v>
      </c>
    </row>
    <row r="77" spans="3:42" x14ac:dyDescent="0.3">
      <c r="C77" s="6">
        <v>6.0030000000000001</v>
      </c>
      <c r="D77" s="7">
        <v>81.164500000000004</v>
      </c>
      <c r="E77" s="7">
        <v>92.921333333333337</v>
      </c>
      <c r="F77" s="7">
        <v>91.210499999999996</v>
      </c>
      <c r="G77" s="7">
        <v>99.15</v>
      </c>
      <c r="H77" s="7">
        <v>61.243499999999997</v>
      </c>
      <c r="I77" s="7">
        <v>43.234000000000002</v>
      </c>
      <c r="J77" s="7">
        <v>17.7715</v>
      </c>
      <c r="K77" s="7">
        <v>51.47</v>
      </c>
      <c r="L77" s="7">
        <v>108.30799999999999</v>
      </c>
      <c r="M77" s="7">
        <v>125.639</v>
      </c>
      <c r="N77" s="7">
        <v>123.285</v>
      </c>
      <c r="O77" s="7">
        <v>52.653000000000006</v>
      </c>
      <c r="P77" s="7">
        <v>50.849000000000004</v>
      </c>
      <c r="Q77" s="22"/>
      <c r="R77" s="7">
        <v>0.97262400000000004</v>
      </c>
      <c r="S77" s="7">
        <v>0.71085500000000001</v>
      </c>
      <c r="T77" s="6">
        <v>1</v>
      </c>
      <c r="U77" s="6">
        <v>0.71488099999999999</v>
      </c>
      <c r="V77" s="6">
        <v>0.51830500000000002</v>
      </c>
      <c r="W77" s="6">
        <v>0.858904</v>
      </c>
      <c r="X77" s="6">
        <v>0.32428899999999999</v>
      </c>
      <c r="Y77" s="6">
        <v>0.67585099999999998</v>
      </c>
      <c r="Z77" s="6">
        <v>0.962279</v>
      </c>
      <c r="AA77" s="6">
        <v>0.88255099999999997</v>
      </c>
      <c r="AB77" s="6">
        <v>0.89229700000000001</v>
      </c>
      <c r="AC77" s="6">
        <v>0.43837399999999999</v>
      </c>
      <c r="AD77" s="6">
        <v>0.46443699999999999</v>
      </c>
      <c r="AE77" s="7">
        <f>AVERAGE(R77:AD77)</f>
        <v>0.7242805384615385</v>
      </c>
      <c r="AF77" s="7">
        <f>STDEV(R77:AD77)/SQRT(13)</f>
        <v>6.3044342041485221E-2</v>
      </c>
      <c r="AH77" s="7">
        <v>1.7587900000000001</v>
      </c>
      <c r="AI77" s="6">
        <v>0.59007100000000001</v>
      </c>
      <c r="AJ77" s="6">
        <v>0.37089499999999997</v>
      </c>
      <c r="AL77" s="7">
        <v>1.7587900000000001</v>
      </c>
      <c r="AM77" s="6">
        <v>0.59007100000000001</v>
      </c>
      <c r="AN77" s="6">
        <v>0.62910500000000003</v>
      </c>
    </row>
    <row r="78" spans="3:42" x14ac:dyDescent="0.3">
      <c r="C78" s="6">
        <v>6.5030000000000001</v>
      </c>
      <c r="D78" s="7">
        <v>81.755499999999998</v>
      </c>
      <c r="E78" s="7">
        <v>98.182333333333347</v>
      </c>
      <c r="F78" s="7">
        <v>88.8065</v>
      </c>
      <c r="G78" s="7">
        <v>104.991</v>
      </c>
      <c r="H78" s="7">
        <v>66.191499999999991</v>
      </c>
      <c r="I78" s="7">
        <v>42.698499999999996</v>
      </c>
      <c r="J78" s="7">
        <v>20.545999999999999</v>
      </c>
      <c r="K78" s="7">
        <v>53.167666666666669</v>
      </c>
      <c r="L78" s="7">
        <v>107.93600000000001</v>
      </c>
      <c r="M78" s="7">
        <v>128.3235</v>
      </c>
      <c r="N78" s="7">
        <v>120.069</v>
      </c>
      <c r="O78" s="7">
        <v>56.954499999999996</v>
      </c>
      <c r="P78" s="7">
        <v>53.173500000000004</v>
      </c>
      <c r="Q78" s="22"/>
      <c r="R78" s="7">
        <v>0.98084700000000002</v>
      </c>
      <c r="S78" s="7">
        <v>0.75836899999999996</v>
      </c>
      <c r="T78" s="6">
        <v>0.96383799999999997</v>
      </c>
      <c r="U78" s="6">
        <v>0.77217400000000003</v>
      </c>
      <c r="V78" s="6">
        <v>0.58437899999999998</v>
      </c>
      <c r="W78" s="6">
        <v>0.84602299999999997</v>
      </c>
      <c r="X78" s="6">
        <v>0.468501</v>
      </c>
      <c r="Y78" s="6">
        <v>0.70477900000000004</v>
      </c>
      <c r="Z78" s="6">
        <v>0.958538</v>
      </c>
      <c r="AA78" s="6">
        <v>0.90381999999999996</v>
      </c>
      <c r="AB78" s="6">
        <v>0.86565000000000003</v>
      </c>
      <c r="AC78" s="6">
        <v>0.48456399999999999</v>
      </c>
      <c r="AD78" s="6">
        <v>0.49206800000000001</v>
      </c>
      <c r="AE78" s="7">
        <f>AVERAGE(R78:AD78)</f>
        <v>0.75258076923076922</v>
      </c>
      <c r="AF78" s="7">
        <f>STDEV(R78:AD78)/SQRT(13)</f>
        <v>5.2802141950914698E-2</v>
      </c>
      <c r="AH78" s="7">
        <v>1.80905</v>
      </c>
      <c r="AI78" s="6">
        <v>0.58118099999999995</v>
      </c>
      <c r="AJ78" s="6">
        <v>0.37849699999999997</v>
      </c>
      <c r="AL78" s="7">
        <v>1.80905</v>
      </c>
      <c r="AM78" s="6">
        <v>0.58118099999999995</v>
      </c>
      <c r="AN78" s="6">
        <v>0.62150300000000003</v>
      </c>
    </row>
    <row r="79" spans="3:42" x14ac:dyDescent="0.3">
      <c r="C79" s="6">
        <v>7.0030000000000001</v>
      </c>
      <c r="D79" s="7">
        <v>83.132000000000005</v>
      </c>
      <c r="E79" s="7">
        <v>113.90133333333334</v>
      </c>
      <c r="F79" s="7">
        <v>85.882000000000005</v>
      </c>
      <c r="G79" s="7">
        <v>112.202</v>
      </c>
      <c r="H79" s="7">
        <v>76.201999999999998</v>
      </c>
      <c r="I79" s="7">
        <v>45.954000000000001</v>
      </c>
      <c r="J79" s="7">
        <v>23.759499999999999</v>
      </c>
      <c r="K79" s="7">
        <v>53.36966666666666</v>
      </c>
      <c r="L79" s="7">
        <v>100.818</v>
      </c>
      <c r="M79" s="7">
        <v>132.90699999999998</v>
      </c>
      <c r="N79" s="7">
        <v>119.102</v>
      </c>
      <c r="O79" s="7">
        <v>62.536500000000004</v>
      </c>
      <c r="P79" s="7">
        <v>58.676500000000004</v>
      </c>
      <c r="Q79" s="22"/>
      <c r="R79" s="7">
        <v>1</v>
      </c>
      <c r="S79" s="7">
        <v>0.900335</v>
      </c>
      <c r="T79" s="6">
        <v>0.91984699999999997</v>
      </c>
      <c r="U79" s="6">
        <v>0.84290600000000004</v>
      </c>
      <c r="V79" s="6">
        <v>0.71805600000000003</v>
      </c>
      <c r="W79" s="6">
        <v>0.92432899999999996</v>
      </c>
      <c r="X79" s="6">
        <v>0.63553199999999999</v>
      </c>
      <c r="Y79" s="6">
        <v>0.70822099999999999</v>
      </c>
      <c r="Z79" s="6">
        <v>0.88696699999999995</v>
      </c>
      <c r="AA79" s="6">
        <v>0.94013500000000005</v>
      </c>
      <c r="AB79" s="6">
        <v>0.85763800000000001</v>
      </c>
      <c r="AC79" s="6">
        <v>0.54450399999999999</v>
      </c>
      <c r="AD79" s="6">
        <v>0.55748200000000003</v>
      </c>
      <c r="AE79" s="7">
        <f>AVERAGE(R79:AD79)</f>
        <v>0.80276553846153853</v>
      </c>
      <c r="AF79" s="7">
        <f>STDEV(R79:AD79)/SQRT(13)</f>
        <v>4.2247283615547256E-2</v>
      </c>
      <c r="AH79" s="7">
        <v>1.8593</v>
      </c>
      <c r="AI79" s="6">
        <v>0.57242599999999999</v>
      </c>
      <c r="AJ79" s="6">
        <v>0.38599899999999998</v>
      </c>
      <c r="AL79" s="7">
        <v>1.8593</v>
      </c>
      <c r="AM79" s="6">
        <v>0.57242599999999999</v>
      </c>
      <c r="AN79" s="6">
        <v>0.61400100000000002</v>
      </c>
    </row>
    <row r="80" spans="3:42" x14ac:dyDescent="0.3">
      <c r="C80" s="6">
        <v>7.5030000000000001</v>
      </c>
      <c r="D80" s="7">
        <v>82.518000000000001</v>
      </c>
      <c r="E80" s="7">
        <v>121.25133333333333</v>
      </c>
      <c r="F80" s="7">
        <v>82.091000000000008</v>
      </c>
      <c r="G80" s="7">
        <v>113.2235</v>
      </c>
      <c r="H80" s="7">
        <v>78.710000000000008</v>
      </c>
      <c r="I80" s="7">
        <v>45.897999999999996</v>
      </c>
      <c r="J80" s="7">
        <v>25.637999999999998</v>
      </c>
      <c r="K80" s="7">
        <v>55.971333333333327</v>
      </c>
      <c r="L80" s="7">
        <v>98.213999999999999</v>
      </c>
      <c r="M80" s="7">
        <v>128.054</v>
      </c>
      <c r="N80" s="7">
        <v>121.63249999999999</v>
      </c>
      <c r="O80" s="7">
        <v>68.908999999999992</v>
      </c>
      <c r="P80" s="7">
        <v>74.295500000000004</v>
      </c>
      <c r="Q80" s="22"/>
      <c r="R80" s="7">
        <v>0.99145700000000003</v>
      </c>
      <c r="S80" s="7">
        <v>0.96671600000000002</v>
      </c>
      <c r="T80" s="6">
        <v>0.86282199999999998</v>
      </c>
      <c r="U80" s="6">
        <v>0.85292599999999996</v>
      </c>
      <c r="V80" s="6">
        <v>0.75154699999999997</v>
      </c>
      <c r="W80" s="6">
        <v>0.92298199999999997</v>
      </c>
      <c r="X80" s="6">
        <v>0.73317200000000005</v>
      </c>
      <c r="Y80" s="6">
        <v>0.75255300000000003</v>
      </c>
      <c r="Z80" s="6">
        <v>0.86078399999999999</v>
      </c>
      <c r="AA80" s="6">
        <v>0.90168499999999996</v>
      </c>
      <c r="AB80" s="6">
        <v>0.87860499999999997</v>
      </c>
      <c r="AC80" s="6">
        <v>0.61293200000000003</v>
      </c>
      <c r="AD80" s="6">
        <v>0.743143</v>
      </c>
      <c r="AE80" s="7">
        <f>AVERAGE(R80:AD80)</f>
        <v>0.83317876923076928</v>
      </c>
      <c r="AF80" s="7">
        <f>STDEV(R80:AD80)/SQRT(13)</f>
        <v>2.9905499999068628E-2</v>
      </c>
      <c r="AH80" s="7">
        <v>1.9095500000000001</v>
      </c>
      <c r="AI80" s="6">
        <v>0.563805</v>
      </c>
      <c r="AJ80" s="6">
        <v>0.39340000000000003</v>
      </c>
      <c r="AL80" s="7">
        <v>1.9095500000000001</v>
      </c>
      <c r="AM80" s="6">
        <v>0.563805</v>
      </c>
      <c r="AN80" s="6">
        <v>0.60660000000000003</v>
      </c>
    </row>
    <row r="81" spans="3:40" x14ac:dyDescent="0.3">
      <c r="C81" s="6">
        <v>8.0039999999999996</v>
      </c>
      <c r="D81" s="7">
        <v>76.021500000000003</v>
      </c>
      <c r="E81" s="7">
        <v>124.93666666666665</v>
      </c>
      <c r="F81" s="7">
        <v>75.055999999999997</v>
      </c>
      <c r="G81" s="7">
        <v>115.523</v>
      </c>
      <c r="H81" s="7">
        <v>83.85499999999999</v>
      </c>
      <c r="I81" s="7">
        <v>45.311999999999998</v>
      </c>
      <c r="J81" s="7">
        <v>27.950000000000003</v>
      </c>
      <c r="K81" s="7">
        <v>55.681333333333328</v>
      </c>
      <c r="L81" s="7">
        <v>97.219499999999996</v>
      </c>
      <c r="M81" s="7">
        <v>128.10050000000001</v>
      </c>
      <c r="N81" s="7">
        <v>129.76900000000001</v>
      </c>
      <c r="O81" s="7">
        <v>77.9255</v>
      </c>
      <c r="P81" s="7">
        <v>83.142499999999998</v>
      </c>
      <c r="Q81" s="22"/>
      <c r="R81" s="7">
        <v>0.901065</v>
      </c>
      <c r="S81" s="7">
        <v>1</v>
      </c>
      <c r="T81" s="6">
        <v>0.75700000000000001</v>
      </c>
      <c r="U81" s="6">
        <v>0.87548099999999995</v>
      </c>
      <c r="V81" s="6">
        <v>0.82025199999999998</v>
      </c>
      <c r="W81" s="6">
        <v>0.90888599999999997</v>
      </c>
      <c r="X81" s="6">
        <v>0.85334500000000002</v>
      </c>
      <c r="Y81" s="6">
        <v>0.74761200000000005</v>
      </c>
      <c r="Z81" s="6">
        <v>0.85078500000000001</v>
      </c>
      <c r="AA81" s="6">
        <v>0.90205299999999999</v>
      </c>
      <c r="AB81" s="6">
        <v>0.94602200000000003</v>
      </c>
      <c r="AC81" s="6">
        <v>0.70975100000000002</v>
      </c>
      <c r="AD81" s="6">
        <v>0.848306</v>
      </c>
      <c r="AE81" s="7">
        <f>AVERAGE(R81:AD81)</f>
        <v>0.85542753846153841</v>
      </c>
      <c r="AF81" s="7">
        <f>STDEV(R81:AD81)/SQRT(13)</f>
        <v>2.2712382614916274E-2</v>
      </c>
      <c r="AH81" s="7">
        <v>1.9598</v>
      </c>
      <c r="AI81" s="6">
        <v>0.55531600000000003</v>
      </c>
      <c r="AJ81" s="6">
        <v>0.40070299999999998</v>
      </c>
      <c r="AL81" s="7">
        <v>1.9598</v>
      </c>
      <c r="AM81" s="6">
        <v>0.55531600000000003</v>
      </c>
      <c r="AN81" s="6">
        <v>0.59929699999999997</v>
      </c>
    </row>
    <row r="82" spans="3:40" x14ac:dyDescent="0.3">
      <c r="C82" s="6">
        <v>8.5039999999999996</v>
      </c>
      <c r="D82" s="7">
        <v>78.734499999999997</v>
      </c>
      <c r="E82" s="7">
        <v>124.875</v>
      </c>
      <c r="F82" s="7">
        <v>67.891500000000008</v>
      </c>
      <c r="G82" s="7">
        <v>121.44149999999999</v>
      </c>
      <c r="H82" s="7">
        <v>87.903999999999996</v>
      </c>
      <c r="I82" s="7">
        <v>46.029499999999999</v>
      </c>
      <c r="J82" s="7">
        <v>26.502000000000002</v>
      </c>
      <c r="K82" s="7">
        <v>53.233333333333327</v>
      </c>
      <c r="L82" s="7">
        <v>93.318000000000012</v>
      </c>
      <c r="M82" s="7">
        <v>130.28</v>
      </c>
      <c r="N82" s="7">
        <v>124.8115</v>
      </c>
      <c r="O82" s="7">
        <v>78.207499999999996</v>
      </c>
      <c r="P82" s="7">
        <v>85.025499999999994</v>
      </c>
      <c r="Q82" s="22"/>
      <c r="R82" s="7">
        <v>0.93881400000000004</v>
      </c>
      <c r="S82" s="7">
        <v>0.99944299999999997</v>
      </c>
      <c r="T82" s="6">
        <v>0.64922999999999997</v>
      </c>
      <c r="U82" s="6">
        <v>0.933535</v>
      </c>
      <c r="V82" s="6">
        <v>0.87432100000000001</v>
      </c>
      <c r="W82" s="6">
        <v>0.926145</v>
      </c>
      <c r="X82" s="6">
        <v>0.77808100000000002</v>
      </c>
      <c r="Y82" s="6">
        <v>0.70589800000000003</v>
      </c>
      <c r="Z82" s="6">
        <v>0.81155500000000003</v>
      </c>
      <c r="AA82" s="6">
        <v>0.91932100000000005</v>
      </c>
      <c r="AB82" s="6">
        <v>0.904945</v>
      </c>
      <c r="AC82" s="6">
        <v>0.71277900000000005</v>
      </c>
      <c r="AD82" s="6">
        <v>0.87068900000000005</v>
      </c>
      <c r="AE82" s="7">
        <f>AVERAGE(R82:AD82)</f>
        <v>0.84805815384615402</v>
      </c>
      <c r="AF82" s="7">
        <f>STDEV(R82:AD82)/SQRT(13)</f>
        <v>2.9779759591779344E-2</v>
      </c>
      <c r="AH82" s="7">
        <v>2.0100500000000001</v>
      </c>
      <c r="AI82" s="6">
        <v>0.546956</v>
      </c>
      <c r="AJ82" s="6">
        <v>0.40790900000000002</v>
      </c>
      <c r="AL82" s="7">
        <v>2.0100500000000001</v>
      </c>
      <c r="AM82" s="6">
        <v>0.546956</v>
      </c>
      <c r="AN82" s="6">
        <v>0.59209100000000003</v>
      </c>
    </row>
    <row r="83" spans="3:40" x14ac:dyDescent="0.3">
      <c r="C83" s="6">
        <v>9.0039999999999996</v>
      </c>
      <c r="D83" s="7">
        <v>81.965499999999992</v>
      </c>
      <c r="E83" s="7">
        <v>110.203</v>
      </c>
      <c r="F83" s="7">
        <v>66.86099999999999</v>
      </c>
      <c r="G83" s="7">
        <v>122.499</v>
      </c>
      <c r="H83" s="7">
        <v>91.780500000000004</v>
      </c>
      <c r="I83" s="7">
        <v>48.913499999999999</v>
      </c>
      <c r="J83" s="7">
        <v>30.7715</v>
      </c>
      <c r="K83" s="7">
        <v>55.322333333333326</v>
      </c>
      <c r="L83" s="7">
        <v>86.968000000000004</v>
      </c>
      <c r="M83" s="7">
        <v>134.60749999999999</v>
      </c>
      <c r="N83" s="7">
        <v>128.94299999999998</v>
      </c>
      <c r="O83" s="7">
        <v>88.365499999999997</v>
      </c>
      <c r="P83" s="7">
        <v>86.749500000000012</v>
      </c>
      <c r="Q83" s="22"/>
      <c r="R83" s="7">
        <v>0.983769</v>
      </c>
      <c r="S83" s="7">
        <v>0.86693299999999995</v>
      </c>
      <c r="T83" s="6">
        <v>0.63372899999999999</v>
      </c>
      <c r="U83" s="6">
        <v>0.94390799999999997</v>
      </c>
      <c r="V83" s="6">
        <v>0.92608699999999999</v>
      </c>
      <c r="W83" s="6">
        <v>0.99551400000000001</v>
      </c>
      <c r="X83" s="6">
        <v>1</v>
      </c>
      <c r="Y83" s="6">
        <v>0.74149399999999999</v>
      </c>
      <c r="Z83" s="6">
        <v>0.74770599999999998</v>
      </c>
      <c r="AA83" s="6">
        <v>0.95360699999999998</v>
      </c>
      <c r="AB83" s="6">
        <v>0.93917799999999996</v>
      </c>
      <c r="AC83" s="6">
        <v>0.82185600000000003</v>
      </c>
      <c r="AD83" s="6">
        <v>0.89118200000000003</v>
      </c>
      <c r="AE83" s="7">
        <f>AVERAGE(R83:AD83)</f>
        <v>0.88038176923076938</v>
      </c>
      <c r="AF83" s="7">
        <f>STDEV(R83:AD83)/SQRT(13)</f>
        <v>3.1485588203411088E-2</v>
      </c>
      <c r="AH83" s="7">
        <v>2.0602999999999998</v>
      </c>
      <c r="AI83" s="6">
        <v>0.53872399999999998</v>
      </c>
      <c r="AJ83" s="6">
        <v>0.415018</v>
      </c>
      <c r="AL83" s="7">
        <v>2.0602999999999998</v>
      </c>
      <c r="AM83" s="6">
        <v>0.53872399999999998</v>
      </c>
      <c r="AN83" s="6">
        <v>0.584982</v>
      </c>
    </row>
    <row r="84" spans="3:40" x14ac:dyDescent="0.3">
      <c r="C84" s="6">
        <v>9.5039999999999996</v>
      </c>
      <c r="D84" s="7">
        <v>76.79249999999999</v>
      </c>
      <c r="E84" s="7">
        <v>54.613500000000002</v>
      </c>
      <c r="F84" s="7">
        <v>63.804999999999993</v>
      </c>
      <c r="G84" s="7">
        <v>127.66800000000001</v>
      </c>
      <c r="H84" s="7">
        <v>97.3155</v>
      </c>
      <c r="I84" s="7">
        <v>46.359499999999997</v>
      </c>
      <c r="J84" s="7">
        <v>30.596499999999999</v>
      </c>
      <c r="K84" s="7">
        <v>64.004000000000005</v>
      </c>
      <c r="L84" s="7">
        <v>87.749499999999998</v>
      </c>
      <c r="M84" s="7">
        <v>135.2775</v>
      </c>
      <c r="N84" s="7">
        <v>129.82600000000002</v>
      </c>
      <c r="O84" s="7">
        <v>89.938500000000005</v>
      </c>
      <c r="P84" s="7">
        <v>92.792000000000002</v>
      </c>
      <c r="Q84" s="22"/>
      <c r="R84" s="7">
        <v>0.91179299999999996</v>
      </c>
      <c r="S84" s="7">
        <v>0.36487900000000001</v>
      </c>
      <c r="T84" s="6">
        <v>0.58775999999999995</v>
      </c>
      <c r="U84" s="6">
        <v>0.99460999999999999</v>
      </c>
      <c r="V84" s="6">
        <v>1</v>
      </c>
      <c r="W84" s="6">
        <v>0.93408199999999997</v>
      </c>
      <c r="X84" s="6">
        <v>0.99090400000000001</v>
      </c>
      <c r="Y84" s="6">
        <v>0.889428</v>
      </c>
      <c r="Z84" s="6">
        <v>0.75556400000000001</v>
      </c>
      <c r="AA84" s="6">
        <v>0.95891599999999999</v>
      </c>
      <c r="AB84" s="6">
        <v>0.94649399999999995</v>
      </c>
      <c r="AC84" s="6">
        <v>0.83874700000000002</v>
      </c>
      <c r="AD84" s="6">
        <v>0.96300799999999998</v>
      </c>
      <c r="AE84" s="7">
        <f>AVERAGE(R84:AD84)</f>
        <v>0.85662961538461524</v>
      </c>
      <c r="AF84" s="7">
        <f>STDEV(R84:AD84)/SQRT(13)</f>
        <v>5.2025568552018522E-2</v>
      </c>
      <c r="AH84" s="7">
        <v>2.1105499999999999</v>
      </c>
      <c r="AI84" s="6">
        <v>0.53061800000000003</v>
      </c>
      <c r="AJ84" s="6">
        <v>0.42203400000000002</v>
      </c>
      <c r="AL84" s="7">
        <v>2.1105499999999999</v>
      </c>
      <c r="AM84" s="6">
        <v>0.53061800000000003</v>
      </c>
      <c r="AN84" s="6">
        <v>0.57796599999999998</v>
      </c>
    </row>
    <row r="85" spans="3:40" x14ac:dyDescent="0.3">
      <c r="C85" s="6">
        <v>10.005000000000001</v>
      </c>
      <c r="D85" s="7">
        <v>75.285499999999999</v>
      </c>
      <c r="E85" s="7">
        <v>64.954999999999998</v>
      </c>
      <c r="F85" s="7">
        <v>68.962000000000003</v>
      </c>
      <c r="G85" s="7">
        <v>128.2175</v>
      </c>
      <c r="H85" s="7">
        <v>94.578499999999991</v>
      </c>
      <c r="I85" s="7">
        <v>46.95</v>
      </c>
      <c r="J85" s="7">
        <v>30.255000000000003</v>
      </c>
      <c r="K85" s="7">
        <v>70.493000000000009</v>
      </c>
      <c r="L85" s="7">
        <v>94.74799999999999</v>
      </c>
      <c r="M85" s="7">
        <v>140.46300000000002</v>
      </c>
      <c r="N85" s="7">
        <v>136.2835</v>
      </c>
      <c r="O85" s="7">
        <v>104.9555</v>
      </c>
      <c r="P85" s="7">
        <v>95.903999999999996</v>
      </c>
      <c r="Q85" s="22"/>
      <c r="R85" s="7">
        <v>0.89082399999999995</v>
      </c>
      <c r="S85" s="7">
        <v>0.45827800000000002</v>
      </c>
      <c r="T85" s="6">
        <v>0.66533299999999995</v>
      </c>
      <c r="U85" s="6">
        <v>1</v>
      </c>
      <c r="V85" s="6">
        <v>0.96345099999999995</v>
      </c>
      <c r="W85" s="6">
        <v>0.94828599999999996</v>
      </c>
      <c r="X85" s="6">
        <v>0.97315300000000005</v>
      </c>
      <c r="Y85" s="6">
        <v>1</v>
      </c>
      <c r="Z85" s="6">
        <v>0.82593399999999995</v>
      </c>
      <c r="AA85" s="6">
        <v>1</v>
      </c>
      <c r="AB85" s="6">
        <v>1</v>
      </c>
      <c r="AC85" s="6">
        <v>1</v>
      </c>
      <c r="AD85" s="6">
        <v>1</v>
      </c>
      <c r="AE85" s="7">
        <f>AVERAGE(R85:AD85)</f>
        <v>0.90194299999999994</v>
      </c>
      <c r="AF85" s="7">
        <f>STDEV(R85:AD85)/SQRT(13)</f>
        <v>4.5812938204011958E-2</v>
      </c>
      <c r="AH85" s="7">
        <v>2.1608000000000001</v>
      </c>
      <c r="AI85" s="6">
        <v>0.52263499999999996</v>
      </c>
      <c r="AJ85" s="6">
        <v>0.42895499999999998</v>
      </c>
      <c r="AL85" s="7">
        <v>2.1608000000000001</v>
      </c>
      <c r="AM85" s="6">
        <v>0.52263499999999996</v>
      </c>
      <c r="AN85" s="6">
        <v>0.57104500000000002</v>
      </c>
    </row>
    <row r="86" spans="3:40" x14ac:dyDescent="0.3">
      <c r="AH86" s="7">
        <v>2.2110599999999998</v>
      </c>
      <c r="AI86" s="6">
        <v>0.51477399999999995</v>
      </c>
      <c r="AJ86" s="6">
        <v>0.43578499999999998</v>
      </c>
      <c r="AL86" s="7">
        <v>2.2110599999999998</v>
      </c>
      <c r="AM86" s="6">
        <v>0.51477399999999995</v>
      </c>
      <c r="AN86" s="6">
        <v>0.56421500000000002</v>
      </c>
    </row>
    <row r="87" spans="3:40" x14ac:dyDescent="0.3">
      <c r="AE87" s="22"/>
      <c r="AH87" s="7">
        <v>2.2613099999999999</v>
      </c>
      <c r="AI87" s="6">
        <v>0.50703299999999996</v>
      </c>
      <c r="AJ87" s="6">
        <v>0.44252399999999997</v>
      </c>
      <c r="AL87" s="7">
        <v>2.2613099999999999</v>
      </c>
      <c r="AM87" s="6">
        <v>0.50703299999999996</v>
      </c>
      <c r="AN87" s="6">
        <v>0.55747599999999997</v>
      </c>
    </row>
    <row r="88" spans="3:40" x14ac:dyDescent="0.3">
      <c r="AE88" s="22"/>
      <c r="AH88" s="7">
        <v>2.3115600000000001</v>
      </c>
      <c r="AI88" s="6">
        <v>0.49941000000000002</v>
      </c>
      <c r="AJ88" s="6">
        <v>0.44917200000000002</v>
      </c>
      <c r="AL88" s="7">
        <v>2.3115600000000001</v>
      </c>
      <c r="AM88" s="6">
        <v>0.49941000000000002</v>
      </c>
      <c r="AN88" s="6">
        <v>0.55082799999999998</v>
      </c>
    </row>
    <row r="89" spans="3:40" x14ac:dyDescent="0.3">
      <c r="AE89" s="22"/>
      <c r="AH89" s="7">
        <v>2.3618100000000002</v>
      </c>
      <c r="AI89" s="6">
        <v>0.49190400000000001</v>
      </c>
      <c r="AJ89" s="6">
        <v>0.455733</v>
      </c>
      <c r="AL89" s="7">
        <v>2.3618100000000002</v>
      </c>
      <c r="AM89" s="6">
        <v>0.49190400000000001</v>
      </c>
      <c r="AN89" s="6">
        <v>0.54426699999999995</v>
      </c>
    </row>
    <row r="90" spans="3:40" x14ac:dyDescent="0.3">
      <c r="AE90" s="22"/>
      <c r="AH90" s="7">
        <v>2.4120599999999999</v>
      </c>
      <c r="AI90" s="6">
        <v>0.484512</v>
      </c>
      <c r="AJ90" s="6">
        <v>0.46220600000000001</v>
      </c>
      <c r="AL90" s="7">
        <v>2.4120599999999999</v>
      </c>
      <c r="AM90" s="6">
        <v>0.484512</v>
      </c>
      <c r="AN90" s="6">
        <v>0.53779399999999999</v>
      </c>
    </row>
    <row r="91" spans="3:40" x14ac:dyDescent="0.3">
      <c r="AE91" s="22"/>
      <c r="AH91" s="7">
        <v>2.46231</v>
      </c>
      <c r="AI91" s="6">
        <v>0.47723300000000002</v>
      </c>
      <c r="AJ91" s="6">
        <v>0.46859299999999998</v>
      </c>
      <c r="AL91" s="7">
        <v>2.46231</v>
      </c>
      <c r="AM91" s="6">
        <v>0.47723300000000002</v>
      </c>
      <c r="AN91" s="6">
        <v>0.53140699999999996</v>
      </c>
    </row>
    <row r="92" spans="3:40" x14ac:dyDescent="0.3">
      <c r="AE92" s="22"/>
      <c r="AH92" s="7">
        <v>2.5125600000000001</v>
      </c>
      <c r="AI92" s="6">
        <v>0.47006500000000001</v>
      </c>
      <c r="AJ92" s="6">
        <v>0.47489500000000001</v>
      </c>
      <c r="AL92" s="7">
        <v>2.5125600000000001</v>
      </c>
      <c r="AM92" s="6">
        <v>0.47006500000000001</v>
      </c>
      <c r="AN92" s="6">
        <v>0.52510500000000004</v>
      </c>
    </row>
    <row r="93" spans="3:40" x14ac:dyDescent="0.3">
      <c r="AE93" s="22"/>
      <c r="AH93" s="7">
        <v>2.5628099999999998</v>
      </c>
      <c r="AI93" s="6">
        <v>0.463007</v>
      </c>
      <c r="AJ93" s="6">
        <v>0.48111300000000001</v>
      </c>
      <c r="AL93" s="7">
        <v>2.5628099999999998</v>
      </c>
      <c r="AM93" s="6">
        <v>0.463007</v>
      </c>
      <c r="AN93" s="6">
        <v>0.51888699999999999</v>
      </c>
    </row>
    <row r="94" spans="3:40" x14ac:dyDescent="0.3">
      <c r="AE94" s="22"/>
      <c r="AH94" s="7">
        <v>2.61307</v>
      </c>
      <c r="AI94" s="6">
        <v>0.45605600000000002</v>
      </c>
      <c r="AJ94" s="6">
        <v>0.48724800000000001</v>
      </c>
      <c r="AL94" s="7">
        <v>2.61307</v>
      </c>
      <c r="AM94" s="6">
        <v>0.45605600000000002</v>
      </c>
      <c r="AN94" s="6">
        <v>0.51275199999999999</v>
      </c>
    </row>
    <row r="95" spans="3:40" x14ac:dyDescent="0.3">
      <c r="AE95" s="22"/>
      <c r="AH95" s="7">
        <v>2.6633200000000001</v>
      </c>
      <c r="AI95" s="6">
        <v>0.44921100000000003</v>
      </c>
      <c r="AJ95" s="6">
        <v>0.49330099999999999</v>
      </c>
      <c r="AL95" s="7">
        <v>2.6633200000000001</v>
      </c>
      <c r="AM95" s="6">
        <v>0.44921100000000003</v>
      </c>
      <c r="AN95" s="6">
        <v>0.50669900000000001</v>
      </c>
    </row>
    <row r="96" spans="3:40" x14ac:dyDescent="0.3">
      <c r="AE96" s="22"/>
      <c r="AH96" s="7">
        <v>2.7135699999999998</v>
      </c>
      <c r="AI96" s="6">
        <v>0.442471</v>
      </c>
      <c r="AJ96" s="6">
        <v>0.499274</v>
      </c>
      <c r="AL96" s="7">
        <v>2.7135699999999998</v>
      </c>
      <c r="AM96" s="6">
        <v>0.442471</v>
      </c>
      <c r="AN96" s="6">
        <v>0.500726</v>
      </c>
    </row>
    <row r="97" spans="31:40" x14ac:dyDescent="0.3">
      <c r="AE97" s="22"/>
      <c r="AH97" s="7">
        <v>2.7638199999999999</v>
      </c>
      <c r="AI97" s="6">
        <v>0.435834</v>
      </c>
      <c r="AJ97" s="6">
        <v>0.50516700000000003</v>
      </c>
      <c r="AL97" s="7">
        <v>2.7638199999999999</v>
      </c>
      <c r="AM97" s="6">
        <v>0.435834</v>
      </c>
      <c r="AN97" s="6">
        <v>0.49483300000000002</v>
      </c>
    </row>
    <row r="98" spans="31:40" x14ac:dyDescent="0.3">
      <c r="AE98" s="22"/>
      <c r="AH98" s="7">
        <v>2.8140700000000001</v>
      </c>
      <c r="AI98" s="6">
        <v>0.42929800000000001</v>
      </c>
      <c r="AJ98" s="6">
        <v>0.51098200000000005</v>
      </c>
      <c r="AL98" s="7">
        <v>2.8140700000000001</v>
      </c>
      <c r="AM98" s="6">
        <v>0.42929800000000001</v>
      </c>
      <c r="AN98" s="6">
        <v>0.48901800000000001</v>
      </c>
    </row>
    <row r="99" spans="31:40" x14ac:dyDescent="0.3">
      <c r="AE99" s="22"/>
      <c r="AH99" s="7">
        <v>2.8643200000000002</v>
      </c>
      <c r="AI99" s="6">
        <v>0.42286200000000002</v>
      </c>
      <c r="AJ99" s="6">
        <v>0.51671999999999996</v>
      </c>
      <c r="AL99" s="7">
        <v>2.8643200000000002</v>
      </c>
      <c r="AM99" s="6">
        <v>0.42286200000000002</v>
      </c>
      <c r="AN99" s="6">
        <v>0.48327999999999999</v>
      </c>
    </row>
    <row r="100" spans="31:40" x14ac:dyDescent="0.3">
      <c r="AE100" s="22"/>
      <c r="AH100" s="7">
        <v>2.9145699999999999</v>
      </c>
      <c r="AI100" s="6">
        <v>0.41652400000000001</v>
      </c>
      <c r="AJ100" s="6">
        <v>0.52238099999999998</v>
      </c>
      <c r="AL100" s="7">
        <v>2.9145699999999999</v>
      </c>
      <c r="AM100" s="6">
        <v>0.41652400000000001</v>
      </c>
      <c r="AN100" s="6">
        <v>0.47761900000000002</v>
      </c>
    </row>
    <row r="101" spans="31:40" x14ac:dyDescent="0.3">
      <c r="AE101" s="22"/>
      <c r="AH101" s="7">
        <v>2.96482</v>
      </c>
      <c r="AI101" s="6">
        <v>0.41028199999999998</v>
      </c>
      <c r="AJ101" s="6">
        <v>0.52796699999999996</v>
      </c>
      <c r="AL101" s="7">
        <v>2.96482</v>
      </c>
      <c r="AM101" s="6">
        <v>0.41028199999999998</v>
      </c>
      <c r="AN101" s="6">
        <v>0.47203299999999998</v>
      </c>
    </row>
    <row r="102" spans="31:40" x14ac:dyDescent="0.3">
      <c r="AE102" s="22"/>
      <c r="AH102" s="7">
        <v>3.0150800000000002</v>
      </c>
      <c r="AI102" s="6">
        <v>0.404136</v>
      </c>
      <c r="AJ102" s="6">
        <v>0.53347800000000001</v>
      </c>
      <c r="AL102" s="7">
        <v>3.0150800000000002</v>
      </c>
      <c r="AM102" s="6">
        <v>0.404136</v>
      </c>
      <c r="AN102" s="6">
        <v>0.46652199999999999</v>
      </c>
    </row>
    <row r="103" spans="31:40" x14ac:dyDescent="0.3">
      <c r="AE103" s="22"/>
      <c r="AH103" s="7">
        <v>3.0653299999999999</v>
      </c>
      <c r="AI103" s="6">
        <v>0.39808399999999999</v>
      </c>
      <c r="AJ103" s="6">
        <v>0.53891599999999995</v>
      </c>
      <c r="AL103" s="7">
        <v>3.0653299999999999</v>
      </c>
      <c r="AM103" s="6">
        <v>0.39808399999999999</v>
      </c>
      <c r="AN103" s="6">
        <v>0.46108399999999999</v>
      </c>
    </row>
    <row r="104" spans="31:40" x14ac:dyDescent="0.3">
      <c r="AE104" s="22"/>
      <c r="AH104" s="7">
        <v>3.11558</v>
      </c>
      <c r="AI104" s="6">
        <v>0.39212399999999997</v>
      </c>
      <c r="AJ104" s="6">
        <v>0.54428200000000004</v>
      </c>
      <c r="AL104" s="7">
        <v>3.11558</v>
      </c>
      <c r="AM104" s="6">
        <v>0.39212399999999997</v>
      </c>
      <c r="AN104" s="6">
        <v>0.45571800000000001</v>
      </c>
    </row>
    <row r="105" spans="31:40" x14ac:dyDescent="0.3">
      <c r="AE105" s="22"/>
      <c r="AH105" s="7">
        <v>3.1658300000000001</v>
      </c>
      <c r="AI105" s="6">
        <v>0.38625599999999999</v>
      </c>
      <c r="AJ105" s="6">
        <v>0.54957599999999995</v>
      </c>
      <c r="AL105" s="7">
        <v>3.1658300000000001</v>
      </c>
      <c r="AM105" s="6">
        <v>0.38625599999999999</v>
      </c>
      <c r="AN105" s="6">
        <v>0.45042399999999999</v>
      </c>
    </row>
    <row r="106" spans="31:40" x14ac:dyDescent="0.3">
      <c r="AE106" s="22"/>
      <c r="AH106" s="7">
        <v>3.2160799999999998</v>
      </c>
      <c r="AI106" s="6">
        <v>0.38047599999999998</v>
      </c>
      <c r="AJ106" s="6">
        <v>0.55479900000000004</v>
      </c>
      <c r="AL106" s="7">
        <v>3.2160799999999998</v>
      </c>
      <c r="AM106" s="6">
        <v>0.38047599999999998</v>
      </c>
      <c r="AN106" s="6">
        <v>0.44520100000000001</v>
      </c>
    </row>
    <row r="107" spans="31:40" x14ac:dyDescent="0.3">
      <c r="AE107" s="22"/>
      <c r="AH107" s="7">
        <v>3.26633</v>
      </c>
      <c r="AI107" s="6">
        <v>0.37478499999999998</v>
      </c>
      <c r="AJ107" s="6">
        <v>0.55995399999999995</v>
      </c>
      <c r="AL107" s="7">
        <v>3.26633</v>
      </c>
      <c r="AM107" s="6">
        <v>0.37478499999999998</v>
      </c>
      <c r="AN107" s="6">
        <v>0.44004599999999999</v>
      </c>
    </row>
    <row r="108" spans="31:40" x14ac:dyDescent="0.3">
      <c r="AE108" s="22"/>
      <c r="AH108" s="7">
        <v>3.3165800000000001</v>
      </c>
      <c r="AI108" s="6">
        <v>0.36918099999999998</v>
      </c>
      <c r="AJ108" s="6">
        <v>0.56503899999999996</v>
      </c>
      <c r="AL108" s="7">
        <v>3.3165800000000001</v>
      </c>
      <c r="AM108" s="6">
        <v>0.36918099999999998</v>
      </c>
      <c r="AN108" s="6">
        <v>0.43496099999999999</v>
      </c>
    </row>
    <row r="109" spans="31:40" x14ac:dyDescent="0.3">
      <c r="AE109" s="22"/>
      <c r="AH109" s="7">
        <v>3.3668300000000002</v>
      </c>
      <c r="AI109" s="6">
        <v>0.36366300000000001</v>
      </c>
      <c r="AJ109" s="6">
        <v>0.57005700000000004</v>
      </c>
      <c r="AL109" s="7">
        <v>3.3668300000000002</v>
      </c>
      <c r="AM109" s="6">
        <v>0.36366300000000001</v>
      </c>
      <c r="AN109" s="6">
        <v>0.42994300000000002</v>
      </c>
    </row>
    <row r="110" spans="31:40" x14ac:dyDescent="0.3">
      <c r="AE110" s="22"/>
      <c r="AH110" s="7">
        <v>3.41709</v>
      </c>
      <c r="AI110" s="6">
        <v>0.35822799999999999</v>
      </c>
      <c r="AJ110" s="6">
        <v>0.57500799999999996</v>
      </c>
      <c r="AL110" s="7">
        <v>3.41709</v>
      </c>
      <c r="AM110" s="6">
        <v>0.35822799999999999</v>
      </c>
      <c r="AN110" s="6">
        <v>0.42499199999999998</v>
      </c>
    </row>
    <row r="111" spans="31:40" x14ac:dyDescent="0.3">
      <c r="AE111" s="22"/>
      <c r="AH111" s="7">
        <v>3.4673400000000001</v>
      </c>
      <c r="AI111" s="6">
        <v>0.352877</v>
      </c>
      <c r="AJ111" s="6">
        <v>0.57989299999999999</v>
      </c>
      <c r="AL111" s="7">
        <v>3.4673400000000001</v>
      </c>
      <c r="AM111" s="6">
        <v>0.352877</v>
      </c>
      <c r="AN111" s="6">
        <v>0.42010700000000001</v>
      </c>
    </row>
    <row r="112" spans="31:40" x14ac:dyDescent="0.3">
      <c r="AE112" s="22"/>
      <c r="AH112" s="7">
        <v>3.5175900000000002</v>
      </c>
      <c r="AI112" s="6">
        <v>0.347607</v>
      </c>
      <c r="AJ112" s="6">
        <v>0.58471300000000004</v>
      </c>
      <c r="AL112" s="7">
        <v>3.5175900000000002</v>
      </c>
      <c r="AM112" s="6">
        <v>0.347607</v>
      </c>
      <c r="AN112" s="6">
        <v>0.41528700000000002</v>
      </c>
    </row>
    <row r="113" spans="31:40" x14ac:dyDescent="0.3">
      <c r="AE113" s="22"/>
      <c r="AH113" s="7">
        <v>3.5678399999999999</v>
      </c>
      <c r="AI113" s="6">
        <v>0.342418</v>
      </c>
      <c r="AJ113" s="6">
        <v>0.58946900000000002</v>
      </c>
      <c r="AL113" s="7">
        <v>3.5678399999999999</v>
      </c>
      <c r="AM113" s="6">
        <v>0.342418</v>
      </c>
      <c r="AN113" s="6">
        <v>0.41053099999999998</v>
      </c>
    </row>
    <row r="114" spans="31:40" x14ac:dyDescent="0.3">
      <c r="AE114" s="22"/>
      <c r="AH114" s="7">
        <v>3.61809</v>
      </c>
      <c r="AI114" s="6">
        <v>0.337308</v>
      </c>
      <c r="AJ114" s="6">
        <v>0.59416100000000005</v>
      </c>
      <c r="AL114" s="7">
        <v>3.61809</v>
      </c>
      <c r="AM114" s="6">
        <v>0.337308</v>
      </c>
      <c r="AN114" s="6">
        <v>0.40583900000000001</v>
      </c>
    </row>
    <row r="115" spans="31:40" x14ac:dyDescent="0.3">
      <c r="AE115" s="22"/>
      <c r="AH115" s="7">
        <v>3.6683400000000002</v>
      </c>
      <c r="AI115" s="6">
        <v>0.33227499999999999</v>
      </c>
      <c r="AJ115" s="6">
        <v>0.59879099999999996</v>
      </c>
      <c r="AL115" s="7">
        <v>3.6683400000000002</v>
      </c>
      <c r="AM115" s="6">
        <v>0.33227499999999999</v>
      </c>
      <c r="AN115" s="6">
        <v>0.40120899999999998</v>
      </c>
    </row>
    <row r="116" spans="31:40" x14ac:dyDescent="0.3">
      <c r="AE116" s="22"/>
      <c r="AH116" s="7">
        <v>3.7185899999999998</v>
      </c>
      <c r="AI116" s="6">
        <v>0.32732</v>
      </c>
      <c r="AJ116" s="6">
        <v>0.60336000000000001</v>
      </c>
      <c r="AL116" s="7">
        <v>3.7185899999999998</v>
      </c>
      <c r="AM116" s="6">
        <v>0.32732</v>
      </c>
      <c r="AN116" s="6">
        <v>0.39663999999999999</v>
      </c>
    </row>
    <row r="117" spans="31:40" x14ac:dyDescent="0.3">
      <c r="AE117" s="22"/>
      <c r="AH117" s="7">
        <v>3.76884</v>
      </c>
      <c r="AI117" s="6">
        <v>0.32244099999999998</v>
      </c>
      <c r="AJ117" s="6">
        <v>0.60786700000000005</v>
      </c>
      <c r="AL117" s="7">
        <v>3.76884</v>
      </c>
      <c r="AM117" s="6">
        <v>0.32244099999999998</v>
      </c>
      <c r="AN117" s="6">
        <v>0.39213300000000001</v>
      </c>
    </row>
    <row r="118" spans="31:40" x14ac:dyDescent="0.3">
      <c r="AE118" s="22"/>
      <c r="AH118" s="7">
        <v>3.8191000000000002</v>
      </c>
      <c r="AI118" s="6">
        <v>0.317635</v>
      </c>
      <c r="AJ118" s="6">
        <v>0.61231500000000005</v>
      </c>
      <c r="AL118" s="7">
        <v>3.8191000000000002</v>
      </c>
      <c r="AM118" s="6">
        <v>0.317635</v>
      </c>
      <c r="AN118" s="6">
        <v>0.387685</v>
      </c>
    </row>
    <row r="119" spans="31:40" x14ac:dyDescent="0.3">
      <c r="AE119" s="22"/>
      <c r="AH119" s="7">
        <v>3.8693499999999998</v>
      </c>
      <c r="AI119" s="6">
        <v>0.31290299999999999</v>
      </c>
      <c r="AJ119" s="6">
        <v>0.616703</v>
      </c>
      <c r="AL119" s="7">
        <v>3.8693499999999998</v>
      </c>
      <c r="AM119" s="6">
        <v>0.31290299999999999</v>
      </c>
      <c r="AN119" s="6">
        <v>0.383297</v>
      </c>
    </row>
    <row r="120" spans="31:40" x14ac:dyDescent="0.3">
      <c r="AE120" s="22"/>
      <c r="AH120" s="7">
        <v>3.9196</v>
      </c>
      <c r="AI120" s="6">
        <v>0.30824400000000002</v>
      </c>
      <c r="AJ120" s="6">
        <v>0.62103299999999995</v>
      </c>
      <c r="AL120" s="7">
        <v>3.9196</v>
      </c>
      <c r="AM120" s="6">
        <v>0.30824400000000002</v>
      </c>
      <c r="AN120" s="6">
        <v>0.378967</v>
      </c>
    </row>
    <row r="121" spans="31:40" x14ac:dyDescent="0.3">
      <c r="AE121" s="22"/>
      <c r="AH121" s="7">
        <v>3.9698500000000001</v>
      </c>
      <c r="AI121" s="6">
        <v>0.30365500000000001</v>
      </c>
      <c r="AJ121" s="6">
        <v>0.62530600000000003</v>
      </c>
      <c r="AL121" s="7">
        <v>3.9698500000000001</v>
      </c>
      <c r="AM121" s="6">
        <v>0.30365500000000001</v>
      </c>
      <c r="AN121" s="6">
        <v>0.37469400000000003</v>
      </c>
    </row>
    <row r="122" spans="31:40" x14ac:dyDescent="0.3">
      <c r="AE122" s="22"/>
      <c r="AH122" s="7">
        <v>4.0201000000000002</v>
      </c>
      <c r="AI122" s="6">
        <v>0.29913699999999999</v>
      </c>
      <c r="AJ122" s="6">
        <v>0.629521</v>
      </c>
      <c r="AL122" s="7">
        <v>4.0201000000000002</v>
      </c>
      <c r="AM122" s="6">
        <v>0.29913699999999999</v>
      </c>
      <c r="AN122" s="6">
        <v>0.370479</v>
      </c>
    </row>
    <row r="123" spans="31:40" x14ac:dyDescent="0.3">
      <c r="AE123" s="22"/>
      <c r="AH123" s="7">
        <v>4.0703500000000004</v>
      </c>
      <c r="AI123" s="6">
        <v>0.29468699999999998</v>
      </c>
      <c r="AJ123" s="6">
        <v>0.63368000000000002</v>
      </c>
      <c r="AL123" s="7">
        <v>4.0703500000000004</v>
      </c>
      <c r="AM123" s="6">
        <v>0.29468699999999998</v>
      </c>
      <c r="AN123" s="6">
        <v>0.36631999999999998</v>
      </c>
    </row>
    <row r="124" spans="31:40" x14ac:dyDescent="0.3">
      <c r="AE124" s="22"/>
      <c r="AH124" s="7">
        <v>4.1205999999999996</v>
      </c>
      <c r="AI124" s="6">
        <v>0.29030600000000001</v>
      </c>
      <c r="AJ124" s="6">
        <v>0.63778400000000002</v>
      </c>
      <c r="AL124" s="7">
        <v>4.1205999999999996</v>
      </c>
      <c r="AM124" s="6">
        <v>0.29030600000000001</v>
      </c>
      <c r="AN124" s="6">
        <v>0.36221599999999998</v>
      </c>
    </row>
    <row r="125" spans="31:40" x14ac:dyDescent="0.3">
      <c r="AE125" s="22"/>
      <c r="AH125" s="7">
        <v>4.1708499999999997</v>
      </c>
      <c r="AI125" s="6">
        <v>0.285991</v>
      </c>
      <c r="AJ125" s="6">
        <v>0.64183400000000002</v>
      </c>
      <c r="AL125" s="7">
        <v>4.1708499999999997</v>
      </c>
      <c r="AM125" s="6">
        <v>0.285991</v>
      </c>
      <c r="AN125" s="6">
        <v>0.35816599999999998</v>
      </c>
    </row>
    <row r="126" spans="31:40" x14ac:dyDescent="0.3">
      <c r="AE126" s="22"/>
      <c r="AH126" s="7">
        <v>4.2211100000000004</v>
      </c>
      <c r="AI126" s="6">
        <v>0.28174199999999999</v>
      </c>
      <c r="AJ126" s="6">
        <v>0.64582899999999999</v>
      </c>
      <c r="AL126" s="7">
        <v>4.2211100000000004</v>
      </c>
      <c r="AM126" s="6">
        <v>0.28174199999999999</v>
      </c>
      <c r="AN126" s="6">
        <v>0.35417100000000001</v>
      </c>
    </row>
    <row r="127" spans="31:40" x14ac:dyDescent="0.3">
      <c r="AE127" s="22"/>
      <c r="AH127" s="7">
        <v>4.2713599999999996</v>
      </c>
      <c r="AI127" s="6">
        <v>0.27755800000000003</v>
      </c>
      <c r="AJ127" s="6">
        <v>0.64977099999999999</v>
      </c>
      <c r="AL127" s="7">
        <v>4.2713599999999996</v>
      </c>
      <c r="AM127" s="6">
        <v>0.27755800000000003</v>
      </c>
      <c r="AN127" s="6">
        <v>0.35022900000000001</v>
      </c>
    </row>
    <row r="128" spans="31:40" x14ac:dyDescent="0.3">
      <c r="AE128" s="22"/>
      <c r="AH128" s="7">
        <v>4.3216099999999997</v>
      </c>
      <c r="AI128" s="6">
        <v>0.27343800000000001</v>
      </c>
      <c r="AJ128" s="6">
        <v>0.65366100000000005</v>
      </c>
      <c r="AL128" s="7">
        <v>4.3216099999999997</v>
      </c>
      <c r="AM128" s="6">
        <v>0.27343800000000001</v>
      </c>
      <c r="AN128" s="6">
        <v>0.34633900000000001</v>
      </c>
    </row>
    <row r="129" spans="31:40" x14ac:dyDescent="0.3">
      <c r="AE129" s="22"/>
      <c r="AH129" s="7">
        <v>4.3718599999999999</v>
      </c>
      <c r="AI129" s="6">
        <v>0.26938099999999998</v>
      </c>
      <c r="AJ129" s="6">
        <v>0.65749899999999994</v>
      </c>
      <c r="AL129" s="7">
        <v>4.3718599999999999</v>
      </c>
      <c r="AM129" s="6">
        <v>0.26938099999999998</v>
      </c>
      <c r="AN129" s="6">
        <v>0.342501</v>
      </c>
    </row>
    <row r="130" spans="31:40" x14ac:dyDescent="0.3">
      <c r="AE130" s="22"/>
      <c r="AH130" s="7">
        <v>4.42211</v>
      </c>
      <c r="AI130" s="6">
        <v>0.26538600000000001</v>
      </c>
      <c r="AJ130" s="6">
        <v>0.66128600000000004</v>
      </c>
      <c r="AL130" s="7">
        <v>4.42211</v>
      </c>
      <c r="AM130" s="6">
        <v>0.26538600000000001</v>
      </c>
      <c r="AN130" s="6">
        <v>0.33871400000000002</v>
      </c>
    </row>
    <row r="131" spans="31:40" x14ac:dyDescent="0.3">
      <c r="AE131" s="22"/>
      <c r="AH131" s="7">
        <v>4.4723600000000001</v>
      </c>
      <c r="AI131" s="6">
        <v>0.26145200000000002</v>
      </c>
      <c r="AJ131" s="6">
        <v>0.665022</v>
      </c>
      <c r="AL131" s="7">
        <v>4.4723600000000001</v>
      </c>
      <c r="AM131" s="6">
        <v>0.26145200000000002</v>
      </c>
      <c r="AN131" s="6">
        <v>0.334978</v>
      </c>
    </row>
    <row r="132" spans="31:40" x14ac:dyDescent="0.3">
      <c r="AE132" s="22"/>
      <c r="AH132" s="7">
        <v>4.5226100000000002</v>
      </c>
      <c r="AI132" s="6">
        <v>0.257577</v>
      </c>
      <c r="AJ132" s="6">
        <v>0.668709</v>
      </c>
      <c r="AL132" s="7">
        <v>4.5226100000000002</v>
      </c>
      <c r="AM132" s="6">
        <v>0.257577</v>
      </c>
      <c r="AN132" s="6">
        <v>0.331291</v>
      </c>
    </row>
    <row r="133" spans="31:40" x14ac:dyDescent="0.3">
      <c r="AE133" s="22"/>
      <c r="AH133" s="7">
        <v>4.5728600000000004</v>
      </c>
      <c r="AI133" s="6">
        <v>0.25376199999999999</v>
      </c>
      <c r="AJ133" s="6">
        <v>0.672346</v>
      </c>
      <c r="AL133" s="7">
        <v>4.5728600000000004</v>
      </c>
      <c r="AM133" s="6">
        <v>0.25376199999999999</v>
      </c>
      <c r="AN133" s="6">
        <v>0.327654</v>
      </c>
    </row>
    <row r="134" spans="31:40" x14ac:dyDescent="0.3">
      <c r="AE134" s="22"/>
      <c r="AH134" s="7">
        <v>4.6231200000000001</v>
      </c>
      <c r="AI134" s="6">
        <v>0.25000499999999998</v>
      </c>
      <c r="AJ134" s="6">
        <v>0.67593499999999995</v>
      </c>
      <c r="AL134" s="7">
        <v>4.6231200000000001</v>
      </c>
      <c r="AM134" s="6">
        <v>0.25000499999999998</v>
      </c>
      <c r="AN134" s="6">
        <v>0.32406499999999999</v>
      </c>
    </row>
    <row r="135" spans="31:40" x14ac:dyDescent="0.3">
      <c r="AE135" s="22"/>
      <c r="AH135" s="7">
        <v>4.6733700000000002</v>
      </c>
      <c r="AI135" s="6">
        <v>0.246306</v>
      </c>
      <c r="AJ135" s="6">
        <v>0.679477</v>
      </c>
      <c r="AL135" s="7">
        <v>4.6733700000000002</v>
      </c>
      <c r="AM135" s="6">
        <v>0.246306</v>
      </c>
      <c r="AN135" s="6">
        <v>0.320523</v>
      </c>
    </row>
    <row r="136" spans="31:40" x14ac:dyDescent="0.3">
      <c r="AE136" s="22"/>
      <c r="AH136" s="7">
        <v>4.7236200000000004</v>
      </c>
      <c r="AI136" s="6">
        <v>0.24266299999999999</v>
      </c>
      <c r="AJ136" s="6">
        <v>0.68297099999999999</v>
      </c>
      <c r="AL136" s="7">
        <v>4.7236200000000004</v>
      </c>
      <c r="AM136" s="6">
        <v>0.24266299999999999</v>
      </c>
      <c r="AN136" s="6">
        <v>0.31702900000000001</v>
      </c>
    </row>
    <row r="137" spans="31:40" x14ac:dyDescent="0.3">
      <c r="AE137" s="22"/>
      <c r="AH137" s="7">
        <v>4.7738699999999996</v>
      </c>
      <c r="AI137" s="6">
        <v>0.23907500000000001</v>
      </c>
      <c r="AJ137" s="6">
        <v>0.686419</v>
      </c>
      <c r="AL137" s="7">
        <v>4.7738699999999996</v>
      </c>
      <c r="AM137" s="6">
        <v>0.23907500000000001</v>
      </c>
      <c r="AN137" s="6">
        <v>0.313581</v>
      </c>
    </row>
    <row r="138" spans="31:40" x14ac:dyDescent="0.3">
      <c r="AE138" s="22"/>
      <c r="AH138" s="7">
        <v>4.8241199999999997</v>
      </c>
      <c r="AI138" s="6">
        <v>0.235542</v>
      </c>
      <c r="AJ138" s="6">
        <v>0.68981999999999999</v>
      </c>
      <c r="AL138" s="7">
        <v>4.8241199999999997</v>
      </c>
      <c r="AM138" s="6">
        <v>0.235542</v>
      </c>
      <c r="AN138" s="6">
        <v>0.31018000000000001</v>
      </c>
    </row>
    <row r="139" spans="31:40" x14ac:dyDescent="0.3">
      <c r="AE139" s="22"/>
      <c r="AH139" s="7">
        <v>4.8743699999999999</v>
      </c>
      <c r="AI139" s="6">
        <v>0.23206399999999999</v>
      </c>
      <c r="AJ139" s="6">
        <v>0.69317700000000004</v>
      </c>
      <c r="AL139" s="7">
        <v>4.8743699999999999</v>
      </c>
      <c r="AM139" s="6">
        <v>0.23206399999999999</v>
      </c>
      <c r="AN139" s="6">
        <v>0.30682300000000001</v>
      </c>
    </row>
    <row r="140" spans="31:40" x14ac:dyDescent="0.3">
      <c r="AE140" s="22"/>
      <c r="AH140" s="7">
        <v>4.92462</v>
      </c>
      <c r="AI140" s="6">
        <v>0.22863800000000001</v>
      </c>
      <c r="AJ140" s="6">
        <v>0.69648900000000002</v>
      </c>
      <c r="AL140" s="7">
        <v>4.92462</v>
      </c>
      <c r="AM140" s="6">
        <v>0.22863800000000001</v>
      </c>
      <c r="AN140" s="6">
        <v>0.30351099999999998</v>
      </c>
    </row>
    <row r="141" spans="31:40" x14ac:dyDescent="0.3">
      <c r="AE141" s="22"/>
      <c r="AH141" s="7">
        <v>4.9748700000000001</v>
      </c>
      <c r="AI141" s="6">
        <v>0.22526499999999999</v>
      </c>
      <c r="AJ141" s="6">
        <v>0.69975600000000004</v>
      </c>
      <c r="AL141" s="7">
        <v>4.9748700000000001</v>
      </c>
      <c r="AM141" s="6">
        <v>0.22526499999999999</v>
      </c>
      <c r="AN141" s="6">
        <v>0.30024400000000001</v>
      </c>
    </row>
    <row r="142" spans="31:40" x14ac:dyDescent="0.3">
      <c r="AE142" s="22"/>
      <c r="AH142" s="7">
        <v>5.0251299999999999</v>
      </c>
      <c r="AI142" s="6">
        <v>0.221943</v>
      </c>
      <c r="AJ142" s="6">
        <v>0.70298099999999997</v>
      </c>
      <c r="AL142" s="7">
        <v>5.0251299999999999</v>
      </c>
      <c r="AM142" s="6">
        <v>0.221943</v>
      </c>
      <c r="AN142" s="6">
        <v>0.29701899999999998</v>
      </c>
    </row>
    <row r="143" spans="31:40" x14ac:dyDescent="0.3">
      <c r="AE143" s="22"/>
      <c r="AH143" s="7">
        <v>5.07538</v>
      </c>
      <c r="AI143" s="6">
        <v>0.218671</v>
      </c>
      <c r="AJ143" s="6">
        <v>0.70616199999999996</v>
      </c>
      <c r="AL143" s="7">
        <v>5.07538</v>
      </c>
      <c r="AM143" s="6">
        <v>0.218671</v>
      </c>
      <c r="AN143" s="6">
        <v>0.29383799999999999</v>
      </c>
    </row>
    <row r="144" spans="31:40" x14ac:dyDescent="0.3">
      <c r="AE144" s="22"/>
      <c r="AH144" s="7">
        <v>5.1256300000000001</v>
      </c>
      <c r="AI144" s="6">
        <v>0.21545</v>
      </c>
      <c r="AJ144" s="6">
        <v>0.70930099999999996</v>
      </c>
      <c r="AL144" s="7">
        <v>5.1256300000000001</v>
      </c>
      <c r="AM144" s="6">
        <v>0.21545</v>
      </c>
      <c r="AN144" s="6">
        <v>0.29069899999999999</v>
      </c>
    </row>
    <row r="145" spans="31:40" x14ac:dyDescent="0.3">
      <c r="AE145" s="22"/>
      <c r="AH145" s="7">
        <v>5.1758800000000003</v>
      </c>
      <c r="AI145" s="6">
        <v>0.21227799999999999</v>
      </c>
      <c r="AJ145" s="6">
        <v>0.71239799999999998</v>
      </c>
      <c r="AL145" s="7">
        <v>5.1758800000000003</v>
      </c>
      <c r="AM145" s="6">
        <v>0.21227799999999999</v>
      </c>
      <c r="AN145" s="6">
        <v>0.28760200000000002</v>
      </c>
    </row>
    <row r="146" spans="31:40" x14ac:dyDescent="0.3">
      <c r="AE146" s="22"/>
      <c r="AH146" s="7">
        <v>5.2261300000000004</v>
      </c>
      <c r="AI146" s="6">
        <v>0.20915400000000001</v>
      </c>
      <c r="AJ146" s="6">
        <v>0.71545400000000003</v>
      </c>
      <c r="AL146" s="7">
        <v>5.2261300000000004</v>
      </c>
      <c r="AM146" s="6">
        <v>0.20915400000000001</v>
      </c>
      <c r="AN146" s="6">
        <v>0.28454600000000002</v>
      </c>
    </row>
    <row r="147" spans="31:40" x14ac:dyDescent="0.3">
      <c r="AE147" s="22"/>
      <c r="AH147" s="7">
        <v>5.2763799999999996</v>
      </c>
      <c r="AI147" s="6">
        <v>0.20607800000000001</v>
      </c>
      <c r="AJ147" s="6">
        <v>0.71846900000000002</v>
      </c>
      <c r="AL147" s="7">
        <v>5.2763799999999996</v>
      </c>
      <c r="AM147" s="6">
        <v>0.20607800000000001</v>
      </c>
      <c r="AN147" s="6">
        <v>0.28153099999999998</v>
      </c>
    </row>
    <row r="148" spans="31:40" x14ac:dyDescent="0.3">
      <c r="AE148" s="22"/>
      <c r="AH148" s="7">
        <v>5.3266299999999998</v>
      </c>
      <c r="AI148" s="6">
        <v>0.20304900000000001</v>
      </c>
      <c r="AJ148" s="6">
        <v>0.72144399999999997</v>
      </c>
      <c r="AL148" s="7">
        <v>5.3266299999999998</v>
      </c>
      <c r="AM148" s="6">
        <v>0.20304900000000001</v>
      </c>
      <c r="AN148" s="6">
        <v>0.27855600000000003</v>
      </c>
    </row>
    <row r="149" spans="31:40" x14ac:dyDescent="0.3">
      <c r="AE149" s="22"/>
      <c r="AH149" s="7">
        <v>5.3768799999999999</v>
      </c>
      <c r="AI149" s="6">
        <v>0.20006699999999999</v>
      </c>
      <c r="AJ149" s="6">
        <v>0.72438000000000002</v>
      </c>
      <c r="AL149" s="7">
        <v>5.3768799999999999</v>
      </c>
      <c r="AM149" s="6">
        <v>0.20006699999999999</v>
      </c>
      <c r="AN149" s="6">
        <v>0.27561999999999998</v>
      </c>
    </row>
    <row r="150" spans="31:40" x14ac:dyDescent="0.3">
      <c r="AE150" s="22"/>
      <c r="AH150" s="7">
        <v>5.4271399999999996</v>
      </c>
      <c r="AI150" s="6">
        <v>0.197129</v>
      </c>
      <c r="AJ150" s="6">
        <v>0.72727600000000003</v>
      </c>
      <c r="AL150" s="7">
        <v>5.4271399999999996</v>
      </c>
      <c r="AM150" s="6">
        <v>0.197129</v>
      </c>
      <c r="AN150" s="6">
        <v>0.27272400000000002</v>
      </c>
    </row>
    <row r="151" spans="31:40" x14ac:dyDescent="0.3">
      <c r="AE151" s="22"/>
      <c r="AH151" s="7">
        <v>5.4773899999999998</v>
      </c>
      <c r="AI151" s="6">
        <v>0.19423699999999999</v>
      </c>
      <c r="AJ151" s="6">
        <v>0.73013399999999995</v>
      </c>
      <c r="AL151" s="7">
        <v>5.4773899999999998</v>
      </c>
      <c r="AM151" s="6">
        <v>0.19423699999999999</v>
      </c>
      <c r="AN151" s="6">
        <v>0.26986599999999999</v>
      </c>
    </row>
    <row r="152" spans="31:40" x14ac:dyDescent="0.3">
      <c r="AE152" s="22"/>
      <c r="AH152" s="7">
        <v>5.5276399999999999</v>
      </c>
      <c r="AI152" s="6">
        <v>0.191389</v>
      </c>
      <c r="AJ152" s="6">
        <v>0.73295399999999999</v>
      </c>
      <c r="AL152" s="7">
        <v>5.5276399999999999</v>
      </c>
      <c r="AM152" s="6">
        <v>0.191389</v>
      </c>
      <c r="AN152" s="6">
        <v>0.26704600000000001</v>
      </c>
    </row>
    <row r="153" spans="31:40" x14ac:dyDescent="0.3">
      <c r="AE153" s="22"/>
      <c r="AH153" s="7">
        <v>5.57789</v>
      </c>
      <c r="AI153" s="6">
        <v>0.188584</v>
      </c>
      <c r="AJ153" s="6">
        <v>0.73573599999999995</v>
      </c>
      <c r="AL153" s="7">
        <v>5.57789</v>
      </c>
      <c r="AM153" s="6">
        <v>0.188584</v>
      </c>
      <c r="AN153" s="6">
        <v>0.264264</v>
      </c>
    </row>
    <row r="154" spans="31:40" x14ac:dyDescent="0.3">
      <c r="AE154" s="22"/>
      <c r="AH154" s="7">
        <v>5.6281400000000001</v>
      </c>
      <c r="AI154" s="6">
        <v>0.18582199999999999</v>
      </c>
      <c r="AJ154" s="6">
        <v>0.73848100000000005</v>
      </c>
      <c r="AL154" s="7">
        <v>5.6281400000000001</v>
      </c>
      <c r="AM154" s="6">
        <v>0.18582199999999999</v>
      </c>
      <c r="AN154" s="6">
        <v>0.261519</v>
      </c>
    </row>
    <row r="155" spans="31:40" x14ac:dyDescent="0.3">
      <c r="AE155" s="22"/>
      <c r="AH155" s="7">
        <v>5.6783900000000003</v>
      </c>
      <c r="AI155" s="6">
        <v>0.18310199999999999</v>
      </c>
      <c r="AJ155" s="6">
        <v>0.74119000000000002</v>
      </c>
      <c r="AL155" s="7">
        <v>5.6783900000000003</v>
      </c>
      <c r="AM155" s="6">
        <v>0.18310199999999999</v>
      </c>
      <c r="AN155" s="6">
        <v>0.25880999999999998</v>
      </c>
    </row>
    <row r="156" spans="31:40" x14ac:dyDescent="0.3">
      <c r="AE156" s="22"/>
      <c r="AH156" s="7">
        <v>5.7286400000000004</v>
      </c>
      <c r="AI156" s="6">
        <v>0.180423</v>
      </c>
      <c r="AJ156" s="6">
        <v>0.74386200000000002</v>
      </c>
      <c r="AL156" s="7">
        <v>5.7286400000000004</v>
      </c>
      <c r="AM156" s="6">
        <v>0.180423</v>
      </c>
      <c r="AN156" s="6">
        <v>0.25613799999999998</v>
      </c>
    </row>
    <row r="157" spans="31:40" x14ac:dyDescent="0.3">
      <c r="AE157" s="22"/>
      <c r="AH157" s="7">
        <v>5.7788899999999996</v>
      </c>
      <c r="AI157" s="6">
        <v>0.177786</v>
      </c>
      <c r="AJ157" s="6">
        <v>0.74649900000000002</v>
      </c>
      <c r="AL157" s="7">
        <v>5.7788899999999996</v>
      </c>
      <c r="AM157" s="6">
        <v>0.177786</v>
      </c>
      <c r="AN157" s="6">
        <v>0.25350099999999998</v>
      </c>
    </row>
    <row r="158" spans="31:40" x14ac:dyDescent="0.3">
      <c r="AE158" s="22"/>
      <c r="AH158" s="7">
        <v>5.8291500000000003</v>
      </c>
      <c r="AI158" s="6">
        <v>0.17518900000000001</v>
      </c>
      <c r="AJ158" s="6">
        <v>0.74910100000000002</v>
      </c>
      <c r="AL158" s="7">
        <v>5.8291500000000003</v>
      </c>
      <c r="AM158" s="6">
        <v>0.17518900000000001</v>
      </c>
      <c r="AN158" s="6">
        <v>0.25089899999999998</v>
      </c>
    </row>
    <row r="159" spans="31:40" x14ac:dyDescent="0.3">
      <c r="AE159" s="22"/>
      <c r="AH159" s="7">
        <v>5.8794000000000004</v>
      </c>
      <c r="AI159" s="6">
        <v>0.17263100000000001</v>
      </c>
      <c r="AJ159" s="6">
        <v>0.751668</v>
      </c>
      <c r="AL159" s="7">
        <v>5.8794000000000004</v>
      </c>
      <c r="AM159" s="6">
        <v>0.17263100000000001</v>
      </c>
      <c r="AN159" s="6">
        <v>0.248332</v>
      </c>
    </row>
    <row r="160" spans="31:40" x14ac:dyDescent="0.3">
      <c r="AE160" s="22"/>
      <c r="AH160" s="7">
        <v>5.9296499999999996</v>
      </c>
      <c r="AI160" s="6">
        <v>0.17011299999999999</v>
      </c>
      <c r="AJ160" s="6">
        <v>0.75420100000000001</v>
      </c>
      <c r="AL160" s="7">
        <v>5.9296499999999996</v>
      </c>
      <c r="AM160" s="6">
        <v>0.17011299999999999</v>
      </c>
      <c r="AN160" s="6">
        <v>0.24579899999999999</v>
      </c>
    </row>
    <row r="161" spans="31:40" x14ac:dyDescent="0.3">
      <c r="AE161" s="22"/>
      <c r="AH161" s="7">
        <v>5.9798999999999998</v>
      </c>
      <c r="AI161" s="6">
        <v>0.167633</v>
      </c>
      <c r="AJ161" s="6">
        <v>0.75670099999999996</v>
      </c>
      <c r="AL161" s="7">
        <v>5.9798999999999998</v>
      </c>
      <c r="AM161" s="6">
        <v>0.167633</v>
      </c>
      <c r="AN161" s="6">
        <v>0.24329899999999999</v>
      </c>
    </row>
    <row r="162" spans="31:40" x14ac:dyDescent="0.3">
      <c r="AE162" s="22"/>
      <c r="AH162" s="7">
        <v>6.0301499999999999</v>
      </c>
      <c r="AI162" s="6">
        <v>0.16519</v>
      </c>
      <c r="AJ162" s="6">
        <v>0.75916700000000004</v>
      </c>
      <c r="AL162" s="7">
        <v>6.0301499999999999</v>
      </c>
      <c r="AM162" s="6">
        <v>0.16519</v>
      </c>
      <c r="AN162" s="6">
        <v>0.24083299999999999</v>
      </c>
    </row>
    <row r="163" spans="31:40" x14ac:dyDescent="0.3">
      <c r="AE163" s="22"/>
      <c r="AH163" s="7">
        <v>6.0804</v>
      </c>
      <c r="AI163" s="6">
        <v>0.16278500000000001</v>
      </c>
      <c r="AJ163" s="6">
        <v>0.76160000000000005</v>
      </c>
      <c r="AL163" s="7">
        <v>6.0804</v>
      </c>
      <c r="AM163" s="6">
        <v>0.16278500000000001</v>
      </c>
      <c r="AN163" s="6">
        <v>0.2384</v>
      </c>
    </row>
    <row r="164" spans="31:40" x14ac:dyDescent="0.3">
      <c r="AE164" s="22"/>
      <c r="AH164" s="7">
        <v>6.1306500000000002</v>
      </c>
      <c r="AI164" s="6">
        <v>0.160417</v>
      </c>
      <c r="AJ164" s="6">
        <v>0.76400100000000004</v>
      </c>
      <c r="AL164" s="7">
        <v>6.1306500000000002</v>
      </c>
      <c r="AM164" s="6">
        <v>0.160417</v>
      </c>
      <c r="AN164" s="6">
        <v>0.23599899999999999</v>
      </c>
    </row>
    <row r="165" spans="31:40" x14ac:dyDescent="0.3">
      <c r="AE165" s="22"/>
      <c r="AH165" s="7">
        <v>6.1809000000000003</v>
      </c>
      <c r="AI165" s="6">
        <v>0.158085</v>
      </c>
      <c r="AJ165" s="6">
        <v>0.76637</v>
      </c>
      <c r="AL165" s="7">
        <v>6.1809000000000003</v>
      </c>
      <c r="AM165" s="6">
        <v>0.158085</v>
      </c>
      <c r="AN165" s="6">
        <v>0.23363</v>
      </c>
    </row>
    <row r="166" spans="31:40" x14ac:dyDescent="0.3">
      <c r="AE166" s="22"/>
      <c r="AH166" s="7">
        <v>6.23116</v>
      </c>
      <c r="AI166" s="6">
        <v>0.15578900000000001</v>
      </c>
      <c r="AJ166" s="6">
        <v>0.76870700000000003</v>
      </c>
      <c r="AL166" s="7">
        <v>6.23116</v>
      </c>
      <c r="AM166" s="6">
        <v>0.15578900000000001</v>
      </c>
      <c r="AN166" s="6">
        <v>0.231293</v>
      </c>
    </row>
    <row r="167" spans="31:40" x14ac:dyDescent="0.3">
      <c r="AE167" s="22"/>
      <c r="AH167" s="7">
        <v>6.2814100000000002</v>
      </c>
      <c r="AI167" s="6">
        <v>0.153527</v>
      </c>
      <c r="AJ167" s="6">
        <v>0.77101299999999995</v>
      </c>
      <c r="AL167" s="7">
        <v>6.2814100000000002</v>
      </c>
      <c r="AM167" s="6">
        <v>0.153527</v>
      </c>
      <c r="AN167" s="6">
        <v>0.228987</v>
      </c>
    </row>
    <row r="168" spans="31:40" x14ac:dyDescent="0.3">
      <c r="AE168" s="22"/>
      <c r="AH168" s="7">
        <v>6.3316600000000003</v>
      </c>
      <c r="AI168" s="6">
        <v>0.15129999999999999</v>
      </c>
      <c r="AJ168" s="6">
        <v>0.773289</v>
      </c>
      <c r="AL168" s="7">
        <v>6.3316600000000003</v>
      </c>
      <c r="AM168" s="6">
        <v>0.15129999999999999</v>
      </c>
      <c r="AN168" s="6">
        <v>0.226711</v>
      </c>
    </row>
    <row r="169" spans="31:40" x14ac:dyDescent="0.3">
      <c r="AE169" s="22"/>
      <c r="AH169" s="7">
        <v>6.3819100000000004</v>
      </c>
      <c r="AI169" s="6">
        <v>0.14910699999999999</v>
      </c>
      <c r="AJ169" s="6">
        <v>0.77553399999999995</v>
      </c>
      <c r="AL169" s="7">
        <v>6.3819100000000004</v>
      </c>
      <c r="AM169" s="6">
        <v>0.14910699999999999</v>
      </c>
      <c r="AN169" s="6">
        <v>0.224466</v>
      </c>
    </row>
    <row r="170" spans="31:40" x14ac:dyDescent="0.3">
      <c r="AE170" s="22"/>
      <c r="AH170" s="7">
        <v>6.4321599999999997</v>
      </c>
      <c r="AI170" s="6">
        <v>0.146948</v>
      </c>
      <c r="AJ170" s="6">
        <v>0.77774900000000002</v>
      </c>
      <c r="AL170" s="7">
        <v>6.4321599999999997</v>
      </c>
      <c r="AM170" s="6">
        <v>0.146948</v>
      </c>
      <c r="AN170" s="6">
        <v>0.222251</v>
      </c>
    </row>
    <row r="171" spans="31:40" x14ac:dyDescent="0.3">
      <c r="AE171" s="22"/>
      <c r="AH171" s="7">
        <v>6.4824099999999998</v>
      </c>
      <c r="AI171" s="6">
        <v>0.14482100000000001</v>
      </c>
      <c r="AJ171" s="6">
        <v>0.77993500000000004</v>
      </c>
      <c r="AL171" s="7">
        <v>6.4824099999999998</v>
      </c>
      <c r="AM171" s="6">
        <v>0.14482100000000001</v>
      </c>
      <c r="AN171" s="6">
        <v>0.22006500000000001</v>
      </c>
    </row>
    <row r="172" spans="31:40" x14ac:dyDescent="0.3">
      <c r="AE172" s="22"/>
      <c r="AH172" s="7">
        <v>6.5326599999999999</v>
      </c>
      <c r="AI172" s="6">
        <v>0.14272699999999999</v>
      </c>
      <c r="AJ172" s="6">
        <v>0.78209200000000001</v>
      </c>
      <c r="AL172" s="7">
        <v>6.5326599999999999</v>
      </c>
      <c r="AM172" s="6">
        <v>0.14272699999999999</v>
      </c>
      <c r="AN172" s="6">
        <v>0.21790799999999999</v>
      </c>
    </row>
    <row r="173" spans="31:40" x14ac:dyDescent="0.3">
      <c r="AE173" s="22"/>
      <c r="AH173" s="7">
        <v>6.58291</v>
      </c>
      <c r="AI173" s="6">
        <v>0.14066500000000001</v>
      </c>
      <c r="AJ173" s="6">
        <v>0.78422000000000003</v>
      </c>
      <c r="AL173" s="7">
        <v>6.58291</v>
      </c>
      <c r="AM173" s="6">
        <v>0.14066500000000001</v>
      </c>
      <c r="AN173" s="6">
        <v>0.21578</v>
      </c>
    </row>
    <row r="174" spans="31:40" x14ac:dyDescent="0.3">
      <c r="AE174" s="22"/>
      <c r="AH174" s="7">
        <v>6.6331699999999998</v>
      </c>
      <c r="AI174" s="6">
        <v>0.13863500000000001</v>
      </c>
      <c r="AJ174" s="6">
        <v>0.78632000000000002</v>
      </c>
      <c r="AL174" s="7">
        <v>6.6331699999999998</v>
      </c>
      <c r="AM174" s="6">
        <v>0.13863500000000001</v>
      </c>
      <c r="AN174" s="6">
        <v>0.21368000000000001</v>
      </c>
    </row>
    <row r="175" spans="31:40" x14ac:dyDescent="0.3">
      <c r="AE175" s="22"/>
      <c r="AH175" s="7">
        <v>6.6834199999999999</v>
      </c>
      <c r="AI175" s="6">
        <v>0.13663500000000001</v>
      </c>
      <c r="AJ175" s="6">
        <v>0.78839099999999995</v>
      </c>
      <c r="AL175" s="7">
        <v>6.6834199999999999</v>
      </c>
      <c r="AM175" s="6">
        <v>0.13663500000000001</v>
      </c>
      <c r="AN175" s="6">
        <v>0.21160899999999999</v>
      </c>
    </row>
    <row r="176" spans="31:40" x14ac:dyDescent="0.3">
      <c r="AE176" s="22"/>
      <c r="AH176" s="7">
        <v>6.73367</v>
      </c>
      <c r="AI176" s="6">
        <v>0.13466600000000001</v>
      </c>
      <c r="AJ176" s="6">
        <v>0.79043600000000003</v>
      </c>
      <c r="AL176" s="7">
        <v>6.73367</v>
      </c>
      <c r="AM176" s="6">
        <v>0.13466600000000001</v>
      </c>
      <c r="AN176" s="6">
        <v>0.209564</v>
      </c>
    </row>
    <row r="177" spans="31:40" x14ac:dyDescent="0.3">
      <c r="AE177" s="22"/>
      <c r="AH177" s="7">
        <v>6.7839200000000002</v>
      </c>
      <c r="AI177" s="6">
        <v>0.13272700000000001</v>
      </c>
      <c r="AJ177" s="6">
        <v>0.79245299999999996</v>
      </c>
      <c r="AL177" s="7">
        <v>6.7839200000000002</v>
      </c>
      <c r="AM177" s="6">
        <v>0.13272700000000001</v>
      </c>
      <c r="AN177" s="6">
        <v>0.20754700000000001</v>
      </c>
    </row>
    <row r="178" spans="31:40" x14ac:dyDescent="0.3">
      <c r="AE178" s="22"/>
      <c r="AH178" s="7">
        <v>6.8341700000000003</v>
      </c>
      <c r="AI178" s="6">
        <v>0.13081799999999999</v>
      </c>
      <c r="AJ178" s="6">
        <v>0.79444300000000001</v>
      </c>
      <c r="AL178" s="7">
        <v>6.8341700000000003</v>
      </c>
      <c r="AM178" s="6">
        <v>0.13081799999999999</v>
      </c>
      <c r="AN178" s="6">
        <v>0.20555699999999999</v>
      </c>
    </row>
    <row r="179" spans="31:40" x14ac:dyDescent="0.3">
      <c r="AE179" s="22"/>
      <c r="AH179" s="7">
        <v>6.8844200000000004</v>
      </c>
      <c r="AI179" s="6">
        <v>0.128937</v>
      </c>
      <c r="AJ179" s="6">
        <v>0.79640599999999995</v>
      </c>
      <c r="AL179" s="7">
        <v>6.8844200000000004</v>
      </c>
      <c r="AM179" s="6">
        <v>0.128937</v>
      </c>
      <c r="AN179" s="6">
        <v>0.203594</v>
      </c>
    </row>
    <row r="180" spans="31:40" x14ac:dyDescent="0.3">
      <c r="AE180" s="22"/>
      <c r="AH180" s="7">
        <v>6.9346699999999997</v>
      </c>
      <c r="AI180" s="6">
        <v>0.127086</v>
      </c>
      <c r="AJ180" s="6">
        <v>0.79834400000000005</v>
      </c>
      <c r="AL180" s="7">
        <v>6.9346699999999997</v>
      </c>
      <c r="AM180" s="6">
        <v>0.127086</v>
      </c>
      <c r="AN180" s="6">
        <v>0.201656</v>
      </c>
    </row>
    <row r="181" spans="31:40" x14ac:dyDescent="0.3">
      <c r="AE181" s="22"/>
      <c r="AH181" s="7">
        <v>6.9849199999999998</v>
      </c>
      <c r="AI181" s="6">
        <v>0.12526200000000001</v>
      </c>
      <c r="AJ181" s="6">
        <v>0.80025500000000005</v>
      </c>
      <c r="AL181" s="7">
        <v>6.9849199999999998</v>
      </c>
      <c r="AM181" s="6">
        <v>0.12526200000000001</v>
      </c>
      <c r="AN181" s="6">
        <v>0.19974500000000001</v>
      </c>
    </row>
    <row r="182" spans="31:40" x14ac:dyDescent="0.3">
      <c r="AE182" s="22"/>
      <c r="AH182" s="7">
        <v>7.0351800000000004</v>
      </c>
      <c r="AI182" s="6">
        <v>0.12346699999999999</v>
      </c>
      <c r="AJ182" s="6">
        <v>0.80214099999999999</v>
      </c>
      <c r="AL182" s="7">
        <v>7.0351800000000004</v>
      </c>
      <c r="AM182" s="6">
        <v>0.12346699999999999</v>
      </c>
      <c r="AN182" s="6">
        <v>0.19785900000000001</v>
      </c>
    </row>
    <row r="183" spans="31:40" x14ac:dyDescent="0.3">
      <c r="AE183" s="22"/>
      <c r="AH183" s="7">
        <v>7.0854299999999997</v>
      </c>
      <c r="AI183" s="6">
        <v>0.121699</v>
      </c>
      <c r="AJ183" s="6">
        <v>0.80400300000000002</v>
      </c>
      <c r="AL183" s="7">
        <v>7.0854299999999997</v>
      </c>
      <c r="AM183" s="6">
        <v>0.121699</v>
      </c>
      <c r="AN183" s="6">
        <v>0.195997</v>
      </c>
    </row>
    <row r="184" spans="31:40" x14ac:dyDescent="0.3">
      <c r="AE184" s="22"/>
      <c r="AH184" s="7">
        <v>7.1356799999999998</v>
      </c>
      <c r="AI184" s="6">
        <v>0.119958</v>
      </c>
      <c r="AJ184" s="6">
        <v>0.80583899999999997</v>
      </c>
      <c r="AL184" s="7">
        <v>7.1356799999999998</v>
      </c>
      <c r="AM184" s="6">
        <v>0.119958</v>
      </c>
      <c r="AN184" s="6">
        <v>0.194161</v>
      </c>
    </row>
    <row r="185" spans="31:40" x14ac:dyDescent="0.3">
      <c r="AE185" s="22"/>
      <c r="AH185" s="7">
        <v>7.1859299999999999</v>
      </c>
      <c r="AI185" s="6">
        <v>0.118243</v>
      </c>
      <c r="AJ185" s="6">
        <v>0.80765100000000001</v>
      </c>
      <c r="AL185" s="7">
        <v>7.1859299999999999</v>
      </c>
      <c r="AM185" s="6">
        <v>0.118243</v>
      </c>
      <c r="AN185" s="6">
        <v>0.19234899999999999</v>
      </c>
    </row>
    <row r="186" spans="31:40" x14ac:dyDescent="0.3">
      <c r="AE186" s="22"/>
      <c r="AH186" s="7">
        <v>7.2361800000000001</v>
      </c>
      <c r="AI186" s="6">
        <v>0.11655500000000001</v>
      </c>
      <c r="AJ186" s="6">
        <v>0.80943799999999999</v>
      </c>
      <c r="AL186" s="7">
        <v>7.2361800000000001</v>
      </c>
      <c r="AM186" s="6">
        <v>0.11655500000000001</v>
      </c>
      <c r="AN186" s="6">
        <v>0.19056200000000001</v>
      </c>
    </row>
    <row r="187" spans="31:40" x14ac:dyDescent="0.3">
      <c r="AE187" s="22"/>
      <c r="AH187" s="7">
        <v>7.2864300000000002</v>
      </c>
      <c r="AI187" s="6">
        <v>0.11489199999999999</v>
      </c>
      <c r="AJ187" s="6">
        <v>0.81120199999999998</v>
      </c>
      <c r="AL187" s="7">
        <v>7.2864300000000002</v>
      </c>
      <c r="AM187" s="6">
        <v>0.11489199999999999</v>
      </c>
      <c r="AN187" s="6">
        <v>0.18879799999999999</v>
      </c>
    </row>
    <row r="188" spans="31:40" x14ac:dyDescent="0.3">
      <c r="AE188" s="22"/>
      <c r="AH188" s="7">
        <v>7.3366800000000003</v>
      </c>
      <c r="AI188" s="6">
        <v>0.11325499999999999</v>
      </c>
      <c r="AJ188" s="6">
        <v>0.81294299999999997</v>
      </c>
      <c r="AL188" s="7">
        <v>7.3366800000000003</v>
      </c>
      <c r="AM188" s="6">
        <v>0.11325499999999999</v>
      </c>
      <c r="AN188" s="6">
        <v>0.187057</v>
      </c>
    </row>
    <row r="189" spans="31:40" x14ac:dyDescent="0.3">
      <c r="AE189" s="22"/>
      <c r="AH189" s="7">
        <v>7.3869300000000004</v>
      </c>
      <c r="AI189" s="6">
        <v>0.11164300000000001</v>
      </c>
      <c r="AJ189" s="6">
        <v>0.81466000000000005</v>
      </c>
      <c r="AL189" s="7">
        <v>7.3869300000000004</v>
      </c>
      <c r="AM189" s="6">
        <v>0.11164300000000001</v>
      </c>
      <c r="AN189" s="6">
        <v>0.18534</v>
      </c>
    </row>
    <row r="190" spans="31:40" x14ac:dyDescent="0.3">
      <c r="AE190" s="22"/>
      <c r="AH190" s="7">
        <v>7.4371900000000002</v>
      </c>
      <c r="AI190" s="6">
        <v>0.110055</v>
      </c>
      <c r="AJ190" s="6">
        <v>0.81635500000000005</v>
      </c>
      <c r="AL190" s="7">
        <v>7.4371900000000002</v>
      </c>
      <c r="AM190" s="6">
        <v>0.110055</v>
      </c>
      <c r="AN190" s="6">
        <v>0.183645</v>
      </c>
    </row>
    <row r="191" spans="31:40" x14ac:dyDescent="0.3">
      <c r="AE191" s="22"/>
      <c r="AH191" s="7">
        <v>7.4874400000000003</v>
      </c>
      <c r="AI191" s="6">
        <v>0.10849200000000001</v>
      </c>
      <c r="AJ191" s="6">
        <v>0.81802600000000003</v>
      </c>
      <c r="AL191" s="7">
        <v>7.4874400000000003</v>
      </c>
      <c r="AM191" s="6">
        <v>0.10849200000000001</v>
      </c>
      <c r="AN191" s="6">
        <v>0.181974</v>
      </c>
    </row>
    <row r="192" spans="31:40" x14ac:dyDescent="0.3">
      <c r="AE192" s="22"/>
      <c r="AH192" s="7">
        <v>7.5376899999999996</v>
      </c>
      <c r="AI192" s="6">
        <v>0.10695200000000001</v>
      </c>
      <c r="AJ192" s="6">
        <v>0.81967599999999996</v>
      </c>
      <c r="AL192" s="7">
        <v>7.5376899999999996</v>
      </c>
      <c r="AM192" s="6">
        <v>0.10695200000000001</v>
      </c>
      <c r="AN192" s="6">
        <v>0.18032400000000001</v>
      </c>
    </row>
    <row r="193" spans="31:40" x14ac:dyDescent="0.3">
      <c r="AE193" s="22"/>
      <c r="AH193" s="7">
        <v>7.5879399999999997</v>
      </c>
      <c r="AI193" s="6">
        <v>0.105436</v>
      </c>
      <c r="AJ193" s="6">
        <v>0.82130400000000003</v>
      </c>
      <c r="AL193" s="7">
        <v>7.5879399999999997</v>
      </c>
      <c r="AM193" s="6">
        <v>0.105436</v>
      </c>
      <c r="AN193" s="6">
        <v>0.17869599999999999</v>
      </c>
    </row>
    <row r="194" spans="31:40" x14ac:dyDescent="0.3">
      <c r="AE194" s="22"/>
      <c r="AH194" s="7">
        <v>7.6381899999999998</v>
      </c>
      <c r="AI194" s="6">
        <v>0.10394299999999999</v>
      </c>
      <c r="AJ194" s="6">
        <v>0.82291000000000003</v>
      </c>
      <c r="AL194" s="7">
        <v>7.6381899999999998</v>
      </c>
      <c r="AM194" s="6">
        <v>0.10394299999999999</v>
      </c>
      <c r="AN194" s="6">
        <v>0.17709</v>
      </c>
    </row>
    <row r="195" spans="31:40" x14ac:dyDescent="0.3">
      <c r="AE195" s="22"/>
      <c r="AH195" s="7">
        <v>7.6884399999999999</v>
      </c>
      <c r="AI195" s="6">
        <v>0.10247299999999999</v>
      </c>
      <c r="AJ195" s="6">
        <v>0.82449399999999995</v>
      </c>
      <c r="AL195" s="7">
        <v>7.6884399999999999</v>
      </c>
      <c r="AM195" s="6">
        <v>0.10247299999999999</v>
      </c>
      <c r="AN195" s="6">
        <v>0.175506</v>
      </c>
    </row>
    <row r="196" spans="31:40" x14ac:dyDescent="0.3">
      <c r="AE196" s="22"/>
      <c r="AH196" s="7">
        <v>7.7386900000000001</v>
      </c>
      <c r="AI196" s="6">
        <v>0.101026</v>
      </c>
      <c r="AJ196" s="6">
        <v>0.82605799999999996</v>
      </c>
      <c r="AL196" s="7">
        <v>7.7386900000000001</v>
      </c>
      <c r="AM196" s="6">
        <v>0.101026</v>
      </c>
      <c r="AN196" s="6">
        <v>0.17394200000000001</v>
      </c>
    </row>
    <row r="197" spans="31:40" x14ac:dyDescent="0.3">
      <c r="AE197" s="22"/>
      <c r="AH197" s="7">
        <v>7.7889400000000002</v>
      </c>
      <c r="AI197" s="6">
        <v>9.9600099999999997E-2</v>
      </c>
      <c r="AJ197" s="6">
        <v>0.8276</v>
      </c>
      <c r="AL197" s="7">
        <v>7.7889400000000002</v>
      </c>
      <c r="AM197" s="6">
        <v>9.9600099999999997E-2</v>
      </c>
      <c r="AN197" s="6">
        <v>0.1724</v>
      </c>
    </row>
    <row r="198" spans="31:40" x14ac:dyDescent="0.3">
      <c r="AE198" s="22"/>
      <c r="AH198" s="7">
        <v>7.8391999999999999</v>
      </c>
      <c r="AI198" s="6">
        <v>9.81963E-2</v>
      </c>
      <c r="AJ198" s="6">
        <v>0.82912300000000005</v>
      </c>
      <c r="AL198" s="7">
        <v>7.8391999999999999</v>
      </c>
      <c r="AM198" s="6">
        <v>9.81963E-2</v>
      </c>
      <c r="AN198" s="6">
        <v>0.170877</v>
      </c>
    </row>
    <row r="199" spans="31:40" x14ac:dyDescent="0.3">
      <c r="AE199" s="22"/>
      <c r="AH199" s="7">
        <v>7.8894500000000001</v>
      </c>
      <c r="AI199" s="6">
        <v>9.6813999999999997E-2</v>
      </c>
      <c r="AJ199" s="6">
        <v>0.83062400000000003</v>
      </c>
      <c r="AL199" s="7">
        <v>7.8894500000000001</v>
      </c>
      <c r="AM199" s="6">
        <v>9.6813999999999997E-2</v>
      </c>
      <c r="AN199" s="6">
        <v>0.169376</v>
      </c>
    </row>
    <row r="200" spans="31:40" x14ac:dyDescent="0.3">
      <c r="AE200" s="22"/>
      <c r="AH200" s="7">
        <v>7.9397000000000002</v>
      </c>
      <c r="AI200" s="6">
        <v>9.5452700000000001E-2</v>
      </c>
      <c r="AJ200" s="6">
        <v>0.83210600000000001</v>
      </c>
      <c r="AL200" s="7">
        <v>7.9397000000000002</v>
      </c>
      <c r="AM200" s="6">
        <v>9.5452700000000001E-2</v>
      </c>
      <c r="AN200" s="6">
        <v>0.16789399999999999</v>
      </c>
    </row>
    <row r="201" spans="31:40" x14ac:dyDescent="0.3">
      <c r="AE201" s="22"/>
      <c r="AH201" s="7">
        <v>7.9899500000000003</v>
      </c>
      <c r="AI201" s="6">
        <v>9.4112199999999993E-2</v>
      </c>
      <c r="AJ201" s="6">
        <v>0.83356799999999998</v>
      </c>
      <c r="AL201" s="7">
        <v>7.9899500000000003</v>
      </c>
      <c r="AM201" s="6">
        <v>9.4112199999999993E-2</v>
      </c>
      <c r="AN201" s="6">
        <v>0.166432</v>
      </c>
    </row>
    <row r="202" spans="31:40" x14ac:dyDescent="0.3">
      <c r="AE202" s="22"/>
      <c r="AH202" s="7">
        <v>8.0402000000000005</v>
      </c>
      <c r="AI202" s="6">
        <v>9.2792200000000005E-2</v>
      </c>
      <c r="AJ202" s="6">
        <v>0.83501099999999995</v>
      </c>
      <c r="AL202" s="7">
        <v>8.0402000000000005</v>
      </c>
      <c r="AM202" s="6">
        <v>9.2792200000000005E-2</v>
      </c>
      <c r="AN202" s="6">
        <v>0.164989</v>
      </c>
    </row>
    <row r="203" spans="31:40" x14ac:dyDescent="0.3">
      <c r="AE203" s="22"/>
      <c r="AH203" s="7">
        <v>8.0904500000000006</v>
      </c>
      <c r="AI203" s="6">
        <v>9.1492299999999999E-2</v>
      </c>
      <c r="AJ203" s="6">
        <v>0.83643500000000004</v>
      </c>
      <c r="AL203" s="7">
        <v>8.0904500000000006</v>
      </c>
      <c r="AM203" s="6">
        <v>9.1492299999999999E-2</v>
      </c>
      <c r="AN203" s="6">
        <v>0.16356499999999999</v>
      </c>
    </row>
    <row r="204" spans="31:40" x14ac:dyDescent="0.3">
      <c r="AE204" s="22"/>
      <c r="AH204" s="7">
        <v>8.1407000000000007</v>
      </c>
      <c r="AI204" s="6">
        <v>9.0212299999999995E-2</v>
      </c>
      <c r="AJ204" s="6">
        <v>0.837839</v>
      </c>
      <c r="AL204" s="7">
        <v>8.1407000000000007</v>
      </c>
      <c r="AM204" s="6">
        <v>9.0212299999999995E-2</v>
      </c>
      <c r="AN204" s="6">
        <v>0.162161</v>
      </c>
    </row>
    <row r="205" spans="31:40" x14ac:dyDescent="0.3">
      <c r="AE205" s="22"/>
      <c r="AH205" s="7">
        <v>8.1909500000000008</v>
      </c>
      <c r="AI205" s="6">
        <v>8.8951799999999998E-2</v>
      </c>
      <c r="AJ205" s="6">
        <v>0.839225</v>
      </c>
      <c r="AL205" s="7">
        <v>8.1909500000000008</v>
      </c>
      <c r="AM205" s="6">
        <v>8.8951799999999998E-2</v>
      </c>
      <c r="AN205" s="6">
        <v>0.160775</v>
      </c>
    </row>
    <row r="206" spans="31:40" x14ac:dyDescent="0.3">
      <c r="AE206" s="22"/>
      <c r="AH206" s="7">
        <v>8.2412100000000006</v>
      </c>
      <c r="AI206" s="6">
        <v>8.7710499999999997E-2</v>
      </c>
      <c r="AJ206" s="6">
        <v>0.84059200000000001</v>
      </c>
      <c r="AL206" s="7">
        <v>8.2412100000000006</v>
      </c>
      <c r="AM206" s="6">
        <v>8.7710499999999997E-2</v>
      </c>
      <c r="AN206" s="6">
        <v>0.15940799999999999</v>
      </c>
    </row>
    <row r="207" spans="31:40" x14ac:dyDescent="0.3">
      <c r="AE207" s="22"/>
      <c r="AH207" s="7">
        <v>8.2914600000000007</v>
      </c>
      <c r="AI207" s="6">
        <v>8.6488200000000001E-2</v>
      </c>
      <c r="AJ207" s="6">
        <v>0.84194100000000005</v>
      </c>
      <c r="AL207" s="7">
        <v>8.2914600000000007</v>
      </c>
      <c r="AM207" s="6">
        <v>8.6488200000000001E-2</v>
      </c>
      <c r="AN207" s="6">
        <v>0.15805900000000001</v>
      </c>
    </row>
    <row r="208" spans="31:40" x14ac:dyDescent="0.3">
      <c r="AE208" s="22"/>
      <c r="AH208" s="7">
        <v>8.3417100000000008</v>
      </c>
      <c r="AI208" s="6">
        <v>8.5284600000000002E-2</v>
      </c>
      <c r="AJ208" s="6">
        <v>0.84327300000000005</v>
      </c>
      <c r="AL208" s="7">
        <v>8.3417100000000008</v>
      </c>
      <c r="AM208" s="6">
        <v>8.5284600000000002E-2</v>
      </c>
      <c r="AN208" s="6">
        <v>0.15672700000000001</v>
      </c>
    </row>
    <row r="209" spans="31:40" x14ac:dyDescent="0.3">
      <c r="AE209" s="22"/>
      <c r="AH209" s="7">
        <v>8.3919599999999992</v>
      </c>
      <c r="AI209" s="6">
        <v>8.4099300000000002E-2</v>
      </c>
      <c r="AJ209" s="6">
        <v>0.84458599999999995</v>
      </c>
      <c r="AL209" s="7">
        <v>8.3919599999999992</v>
      </c>
      <c r="AM209" s="6">
        <v>8.4099300000000002E-2</v>
      </c>
      <c r="AN209" s="6">
        <v>0.155414</v>
      </c>
    </row>
    <row r="210" spans="31:40" x14ac:dyDescent="0.3">
      <c r="AE210" s="22"/>
      <c r="AH210" s="7">
        <v>8.4422099999999993</v>
      </c>
      <c r="AI210" s="6">
        <v>8.2932099999999995E-2</v>
      </c>
      <c r="AJ210" s="6">
        <v>0.84588200000000002</v>
      </c>
      <c r="AL210" s="7">
        <v>8.4422099999999993</v>
      </c>
      <c r="AM210" s="6">
        <v>8.2932099999999995E-2</v>
      </c>
      <c r="AN210" s="6">
        <v>0.154118</v>
      </c>
    </row>
    <row r="211" spans="31:40" x14ac:dyDescent="0.3">
      <c r="AH211" s="7">
        <v>8.4924599999999995</v>
      </c>
      <c r="AI211" s="6">
        <v>8.17827E-2</v>
      </c>
      <c r="AJ211" s="6">
        <v>0.84716100000000005</v>
      </c>
      <c r="AL211" s="7">
        <v>8.4924599999999995</v>
      </c>
      <c r="AM211" s="6">
        <v>8.17827E-2</v>
      </c>
      <c r="AN211" s="6">
        <v>0.152839</v>
      </c>
    </row>
    <row r="212" spans="31:40" x14ac:dyDescent="0.3">
      <c r="AH212" s="7">
        <v>8.5427099999999996</v>
      </c>
      <c r="AI212" s="6">
        <v>8.0650899999999998E-2</v>
      </c>
      <c r="AJ212" s="6">
        <v>0.84842300000000004</v>
      </c>
      <c r="AL212" s="7">
        <v>8.5427099999999996</v>
      </c>
      <c r="AM212" s="6">
        <v>8.0650899999999998E-2</v>
      </c>
      <c r="AN212" s="6">
        <v>0.15157699999999999</v>
      </c>
    </row>
    <row r="213" spans="31:40" x14ac:dyDescent="0.3">
      <c r="AH213" s="7">
        <v>8.5929599999999997</v>
      </c>
      <c r="AI213" s="6">
        <v>7.9536399999999993E-2</v>
      </c>
      <c r="AJ213" s="6">
        <v>0.84966699999999995</v>
      </c>
      <c r="AL213" s="7">
        <v>8.5929599999999997</v>
      </c>
      <c r="AM213" s="6">
        <v>7.9536399999999993E-2</v>
      </c>
      <c r="AN213" s="6">
        <v>0.15033299999999999</v>
      </c>
    </row>
    <row r="214" spans="31:40" x14ac:dyDescent="0.3">
      <c r="AH214" s="7">
        <v>8.6432199999999995</v>
      </c>
      <c r="AI214" s="6">
        <v>7.8438800000000003E-2</v>
      </c>
      <c r="AJ214" s="6">
        <v>0.85089599999999999</v>
      </c>
      <c r="AL214" s="7">
        <v>8.6432199999999995</v>
      </c>
      <c r="AM214" s="6">
        <v>7.8438800000000003E-2</v>
      </c>
      <c r="AN214" s="6">
        <v>0.14910399999999999</v>
      </c>
    </row>
    <row r="215" spans="31:40" x14ac:dyDescent="0.3">
      <c r="AH215" s="7">
        <v>8.6934699999999996</v>
      </c>
      <c r="AI215" s="6">
        <v>7.7357999999999996E-2</v>
      </c>
      <c r="AJ215" s="6">
        <v>0.85210799999999998</v>
      </c>
      <c r="AL215" s="7">
        <v>8.6934699999999996</v>
      </c>
      <c r="AM215" s="6">
        <v>7.7357999999999996E-2</v>
      </c>
      <c r="AN215" s="6">
        <v>0.147892</v>
      </c>
    </row>
    <row r="216" spans="31:40" x14ac:dyDescent="0.3">
      <c r="AH216" s="7">
        <v>8.7437199999999997</v>
      </c>
      <c r="AI216" s="6">
        <v>7.6293700000000006E-2</v>
      </c>
      <c r="AJ216" s="6">
        <v>0.85330399999999995</v>
      </c>
      <c r="AL216" s="7">
        <v>8.7437199999999997</v>
      </c>
      <c r="AM216" s="6">
        <v>7.6293700000000006E-2</v>
      </c>
      <c r="AN216" s="6">
        <v>0.14669599999999999</v>
      </c>
    </row>
    <row r="217" spans="31:40" x14ac:dyDescent="0.3">
      <c r="AH217" s="7">
        <v>8.7939699999999998</v>
      </c>
      <c r="AI217" s="6">
        <v>7.5245699999999999E-2</v>
      </c>
      <c r="AJ217" s="6">
        <v>0.85448400000000002</v>
      </c>
      <c r="AL217" s="7">
        <v>8.7939699999999998</v>
      </c>
      <c r="AM217" s="6">
        <v>7.5245699999999999E-2</v>
      </c>
      <c r="AN217" s="6">
        <v>0.14551600000000001</v>
      </c>
    </row>
    <row r="218" spans="31:40" x14ac:dyDescent="0.3">
      <c r="AH218" s="7">
        <v>8.84422</v>
      </c>
      <c r="AI218" s="6">
        <v>7.4213600000000005E-2</v>
      </c>
      <c r="AJ218" s="6">
        <v>0.85564799999999996</v>
      </c>
      <c r="AL218" s="7">
        <v>8.84422</v>
      </c>
      <c r="AM218" s="6">
        <v>7.4213600000000005E-2</v>
      </c>
      <c r="AN218" s="6">
        <v>0.14435200000000001</v>
      </c>
    </row>
    <row r="219" spans="31:40" x14ac:dyDescent="0.3">
      <c r="AH219" s="7">
        <v>8.8944700000000001</v>
      </c>
      <c r="AI219" s="6">
        <v>7.3197300000000007E-2</v>
      </c>
      <c r="AJ219" s="6">
        <v>0.85679700000000003</v>
      </c>
      <c r="AL219" s="7">
        <v>8.8944700000000001</v>
      </c>
      <c r="AM219" s="6">
        <v>7.3197300000000007E-2</v>
      </c>
      <c r="AN219" s="6">
        <v>0.143203</v>
      </c>
    </row>
    <row r="220" spans="31:40" x14ac:dyDescent="0.3">
      <c r="AH220" s="7">
        <v>8.9447200000000002</v>
      </c>
      <c r="AI220" s="6">
        <v>7.21966E-2</v>
      </c>
      <c r="AJ220" s="6">
        <v>0.85792999999999997</v>
      </c>
      <c r="AL220" s="7">
        <v>8.9447200000000002</v>
      </c>
      <c r="AM220" s="6">
        <v>7.21966E-2</v>
      </c>
      <c r="AN220" s="6">
        <v>0.14207</v>
      </c>
    </row>
    <row r="221" spans="31:40" x14ac:dyDescent="0.3">
      <c r="AH221" s="7">
        <v>8.9949700000000004</v>
      </c>
      <c r="AI221" s="6">
        <v>7.1211099999999999E-2</v>
      </c>
      <c r="AJ221" s="6">
        <v>0.85904800000000003</v>
      </c>
      <c r="AL221" s="7">
        <v>8.9949700000000004</v>
      </c>
      <c r="AM221" s="6">
        <v>7.1211099999999999E-2</v>
      </c>
      <c r="AN221" s="6">
        <v>0.14095199999999999</v>
      </c>
    </row>
    <row r="222" spans="31:40" x14ac:dyDescent="0.3">
      <c r="AH222" s="7">
        <v>9.0452300000000001</v>
      </c>
      <c r="AI222" s="6">
        <v>7.02406E-2</v>
      </c>
      <c r="AJ222" s="6">
        <v>0.86015200000000003</v>
      </c>
      <c r="AL222" s="7">
        <v>9.0452300000000001</v>
      </c>
      <c r="AM222" s="6">
        <v>7.02406E-2</v>
      </c>
      <c r="AN222" s="6">
        <v>0.139848</v>
      </c>
    </row>
    <row r="223" spans="31:40" x14ac:dyDescent="0.3">
      <c r="AH223" s="7">
        <v>9.0954800000000002</v>
      </c>
      <c r="AI223" s="6">
        <v>6.9284899999999996E-2</v>
      </c>
      <c r="AJ223" s="6">
        <v>0.86124000000000001</v>
      </c>
      <c r="AL223" s="7">
        <v>9.0954800000000002</v>
      </c>
      <c r="AM223" s="6">
        <v>6.9284899999999996E-2</v>
      </c>
      <c r="AN223" s="6">
        <v>0.13875999999999999</v>
      </c>
    </row>
    <row r="224" spans="31:40" x14ac:dyDescent="0.3">
      <c r="AH224" s="7">
        <v>9.1457300000000004</v>
      </c>
      <c r="AI224" s="6">
        <v>6.8343899999999999E-2</v>
      </c>
      <c r="AJ224" s="6">
        <v>0.86231500000000005</v>
      </c>
      <c r="AL224" s="7">
        <v>9.1457300000000004</v>
      </c>
      <c r="AM224" s="6">
        <v>6.8343899999999999E-2</v>
      </c>
      <c r="AN224" s="6">
        <v>0.137685</v>
      </c>
    </row>
    <row r="225" spans="34:40" x14ac:dyDescent="0.3">
      <c r="AH225" s="7">
        <v>9.1959800000000005</v>
      </c>
      <c r="AI225" s="6">
        <v>6.7417199999999997E-2</v>
      </c>
      <c r="AJ225" s="6">
        <v>0.863375</v>
      </c>
      <c r="AL225" s="7">
        <v>9.1959800000000005</v>
      </c>
      <c r="AM225" s="6">
        <v>6.7417199999999997E-2</v>
      </c>
      <c r="AN225" s="6">
        <v>0.136625</v>
      </c>
    </row>
    <row r="226" spans="34:40" x14ac:dyDescent="0.3">
      <c r="AH226" s="7">
        <v>9.2462300000000006</v>
      </c>
      <c r="AI226" s="6">
        <v>6.6504599999999997E-2</v>
      </c>
      <c r="AJ226" s="6">
        <v>0.86442099999999999</v>
      </c>
      <c r="AL226" s="7">
        <v>9.2462300000000006</v>
      </c>
      <c r="AM226" s="6">
        <v>6.6504599999999997E-2</v>
      </c>
      <c r="AN226" s="6">
        <v>0.13557900000000001</v>
      </c>
    </row>
    <row r="227" spans="34:40" x14ac:dyDescent="0.3">
      <c r="AH227" s="7">
        <v>9.2964800000000007</v>
      </c>
      <c r="AI227" s="6">
        <v>6.5605999999999998E-2</v>
      </c>
      <c r="AJ227" s="6">
        <v>0.865452</v>
      </c>
      <c r="AL227" s="7">
        <v>9.2964800000000007</v>
      </c>
      <c r="AM227" s="6">
        <v>6.5605999999999998E-2</v>
      </c>
      <c r="AN227" s="6">
        <v>0.134548</v>
      </c>
    </row>
    <row r="228" spans="34:40" x14ac:dyDescent="0.3">
      <c r="AH228" s="7">
        <v>9.3467300000000009</v>
      </c>
      <c r="AI228" s="6">
        <v>6.4721100000000004E-2</v>
      </c>
      <c r="AJ228" s="6">
        <v>0.86647099999999999</v>
      </c>
      <c r="AL228" s="7">
        <v>9.3467300000000009</v>
      </c>
      <c r="AM228" s="6">
        <v>6.4721100000000004E-2</v>
      </c>
      <c r="AN228" s="6">
        <v>0.13352900000000001</v>
      </c>
    </row>
    <row r="229" spans="34:40" x14ac:dyDescent="0.3">
      <c r="AH229" s="7">
        <v>9.3969799999999992</v>
      </c>
      <c r="AI229" s="6">
        <v>6.3849699999999995E-2</v>
      </c>
      <c r="AJ229" s="6">
        <v>0.867475</v>
      </c>
      <c r="AL229" s="7">
        <v>9.3969799999999992</v>
      </c>
      <c r="AM229" s="6">
        <v>6.3849699999999995E-2</v>
      </c>
      <c r="AN229" s="6">
        <v>0.132525</v>
      </c>
    </row>
    <row r="230" spans="34:40" x14ac:dyDescent="0.3">
      <c r="AH230" s="7">
        <v>9.4472400000000007</v>
      </c>
      <c r="AI230" s="6">
        <v>6.2991599999999995E-2</v>
      </c>
      <c r="AJ230" s="6">
        <v>0.86846699999999999</v>
      </c>
      <c r="AL230" s="7">
        <v>9.4472400000000007</v>
      </c>
      <c r="AM230" s="6">
        <v>6.2991599999999995E-2</v>
      </c>
      <c r="AN230" s="6">
        <v>0.13153300000000001</v>
      </c>
    </row>
    <row r="231" spans="34:40" x14ac:dyDescent="0.3">
      <c r="AH231" s="7">
        <v>9.4974900000000009</v>
      </c>
      <c r="AI231" s="6">
        <v>6.2146600000000003E-2</v>
      </c>
      <c r="AJ231" s="6">
        <v>0.86944500000000002</v>
      </c>
      <c r="AL231" s="7">
        <v>9.4974900000000009</v>
      </c>
      <c r="AM231" s="6">
        <v>6.2146600000000003E-2</v>
      </c>
      <c r="AN231" s="6">
        <v>0.130555</v>
      </c>
    </row>
    <row r="232" spans="34:40" x14ac:dyDescent="0.3">
      <c r="AH232" s="7">
        <v>9.5477399999999992</v>
      </c>
      <c r="AI232" s="6">
        <v>6.1314500000000001E-2</v>
      </c>
      <c r="AJ232" s="6">
        <v>0.87041000000000002</v>
      </c>
      <c r="AL232" s="7">
        <v>9.5477399999999992</v>
      </c>
      <c r="AM232" s="6">
        <v>6.1314500000000001E-2</v>
      </c>
      <c r="AN232" s="6">
        <v>0.12959000000000001</v>
      </c>
    </row>
    <row r="233" spans="34:40" x14ac:dyDescent="0.3">
      <c r="AH233" s="7">
        <v>9.5979899999999994</v>
      </c>
      <c r="AI233" s="6">
        <v>6.0495E-2</v>
      </c>
      <c r="AJ233" s="6">
        <v>0.87136199999999997</v>
      </c>
      <c r="AL233" s="7">
        <v>9.5979899999999994</v>
      </c>
      <c r="AM233" s="6">
        <v>6.0495E-2</v>
      </c>
      <c r="AN233" s="6">
        <v>0.128638</v>
      </c>
    </row>
    <row r="234" spans="34:40" x14ac:dyDescent="0.3">
      <c r="AH234" s="7">
        <v>9.6482399999999995</v>
      </c>
      <c r="AI234" s="6">
        <v>5.9688100000000001E-2</v>
      </c>
      <c r="AJ234" s="6">
        <v>0.87230099999999999</v>
      </c>
      <c r="AL234" s="7">
        <v>9.6482399999999995</v>
      </c>
      <c r="AM234" s="6">
        <v>5.9688100000000001E-2</v>
      </c>
      <c r="AN234" s="6">
        <v>0.12769900000000001</v>
      </c>
    </row>
    <row r="235" spans="34:40" x14ac:dyDescent="0.3">
      <c r="AH235" s="7">
        <v>9.6984899999999996</v>
      </c>
      <c r="AI235" s="6">
        <v>5.8893599999999997E-2</v>
      </c>
      <c r="AJ235" s="6">
        <v>0.873228</v>
      </c>
      <c r="AL235" s="7">
        <v>9.6984899999999996</v>
      </c>
      <c r="AM235" s="6">
        <v>5.8893599999999997E-2</v>
      </c>
      <c r="AN235" s="6">
        <v>0.126772</v>
      </c>
    </row>
    <row r="236" spans="34:40" x14ac:dyDescent="0.3">
      <c r="AH236" s="7">
        <v>9.7487399999999997</v>
      </c>
      <c r="AI236" s="6">
        <v>5.8111099999999999E-2</v>
      </c>
      <c r="AJ236" s="6">
        <v>0.874143</v>
      </c>
      <c r="AL236" s="7">
        <v>9.7487399999999997</v>
      </c>
      <c r="AM236" s="6">
        <v>5.8111099999999999E-2</v>
      </c>
      <c r="AN236" s="6">
        <v>0.125857</v>
      </c>
    </row>
    <row r="237" spans="34:40" x14ac:dyDescent="0.3">
      <c r="AH237" s="7">
        <v>9.7989899999999999</v>
      </c>
      <c r="AI237" s="6">
        <v>5.7340599999999999E-2</v>
      </c>
      <c r="AJ237" s="6">
        <v>0.87504499999999996</v>
      </c>
      <c r="AL237" s="7">
        <v>9.7989899999999999</v>
      </c>
      <c r="AM237" s="6">
        <v>5.7340599999999999E-2</v>
      </c>
      <c r="AN237" s="6">
        <v>0.124955</v>
      </c>
    </row>
    <row r="238" spans="34:40" x14ac:dyDescent="0.3">
      <c r="AH238" s="7">
        <v>9.8492499999999996</v>
      </c>
      <c r="AI238" s="6">
        <v>5.6581899999999997E-2</v>
      </c>
      <c r="AJ238" s="6">
        <v>0.87593600000000005</v>
      </c>
      <c r="AL238" s="7">
        <v>9.8492499999999996</v>
      </c>
      <c r="AM238" s="6">
        <v>5.6581899999999997E-2</v>
      </c>
      <c r="AN238" s="6">
        <v>0.12406399999999999</v>
      </c>
    </row>
    <row r="239" spans="34:40" x14ac:dyDescent="0.3">
      <c r="AH239" s="7">
        <v>9.8994999999999997</v>
      </c>
      <c r="AI239" s="6">
        <v>5.5834700000000001E-2</v>
      </c>
      <c r="AJ239" s="6">
        <v>0.87681500000000001</v>
      </c>
      <c r="AL239" s="7">
        <v>9.8994999999999997</v>
      </c>
      <c r="AM239" s="6">
        <v>5.5834700000000001E-2</v>
      </c>
      <c r="AN239" s="6">
        <v>0.123185</v>
      </c>
    </row>
    <row r="240" spans="34:40" x14ac:dyDescent="0.3">
      <c r="AH240" s="7">
        <v>9.9497499999999999</v>
      </c>
      <c r="AI240" s="6">
        <v>5.5098899999999999E-2</v>
      </c>
      <c r="AJ240" s="6">
        <v>0.87768100000000004</v>
      </c>
      <c r="AL240" s="7">
        <v>9.9497499999999999</v>
      </c>
      <c r="AM240" s="6">
        <v>5.5098899999999999E-2</v>
      </c>
      <c r="AN240" s="6">
        <v>0.122319</v>
      </c>
    </row>
    <row r="241" spans="34:40" x14ac:dyDescent="0.3">
      <c r="AH241" s="7">
        <v>10</v>
      </c>
      <c r="AI241" s="6">
        <v>5.4374400000000003E-2</v>
      </c>
      <c r="AJ241" s="6">
        <v>0.87853700000000001</v>
      </c>
      <c r="AL241" s="7">
        <v>10</v>
      </c>
      <c r="AM241" s="6">
        <v>5.4374400000000003E-2</v>
      </c>
      <c r="AN241" s="6">
        <v>0.121463</v>
      </c>
    </row>
  </sheetData>
  <mergeCells count="10">
    <mergeCell ref="C63:P63"/>
    <mergeCell ref="R39:AF39"/>
    <mergeCell ref="R63:AF63"/>
    <mergeCell ref="C5:M5"/>
    <mergeCell ref="O5:Z5"/>
    <mergeCell ref="AB5:AL5"/>
    <mergeCell ref="AH40:AJ40"/>
    <mergeCell ref="AL40:AN40"/>
    <mergeCell ref="AP40:AQ40"/>
    <mergeCell ref="C39:P3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22F3-9F11-47BF-94A0-393233CE52CD}">
  <dimension ref="B2:AJ14"/>
  <sheetViews>
    <sheetView zoomScale="85" zoomScaleNormal="85" workbookViewId="0">
      <selection activeCell="B3" sqref="B3"/>
    </sheetView>
  </sheetViews>
  <sheetFormatPr defaultColWidth="10.625" defaultRowHeight="15" x14ac:dyDescent="0.3"/>
  <cols>
    <col min="1" max="1" width="10.625" style="88"/>
    <col min="2" max="2" width="10.625" style="116"/>
    <col min="3" max="3" width="13.125" style="88" bestFit="1" customWidth="1"/>
    <col min="4" max="16384" width="10.625" style="88"/>
  </cols>
  <sheetData>
    <row r="2" spans="2:36" x14ac:dyDescent="0.3">
      <c r="B2" s="116" t="s">
        <v>448</v>
      </c>
      <c r="C2" s="90" t="s">
        <v>138</v>
      </c>
      <c r="D2" s="90" t="s">
        <v>211</v>
      </c>
      <c r="E2" s="90" t="s">
        <v>210</v>
      </c>
      <c r="F2" s="90" t="s">
        <v>3</v>
      </c>
      <c r="G2" s="90" t="s">
        <v>4</v>
      </c>
      <c r="H2" s="90" t="s">
        <v>128</v>
      </c>
      <c r="I2" s="90" t="s">
        <v>65</v>
      </c>
      <c r="J2" s="90" t="s">
        <v>7</v>
      </c>
      <c r="K2" s="90" t="s">
        <v>8</v>
      </c>
      <c r="L2" s="90" t="s">
        <v>9</v>
      </c>
      <c r="M2" s="90" t="s">
        <v>10</v>
      </c>
      <c r="N2" s="90" t="s">
        <v>11</v>
      </c>
      <c r="O2" s="90" t="s">
        <v>12</v>
      </c>
      <c r="P2" s="90" t="s">
        <v>50</v>
      </c>
      <c r="Q2" s="90" t="s">
        <v>66</v>
      </c>
      <c r="R2" s="90" t="s">
        <v>67</v>
      </c>
      <c r="S2" s="90" t="s">
        <v>68</v>
      </c>
      <c r="T2" s="90" t="s">
        <v>69</v>
      </c>
      <c r="U2" s="90" t="s">
        <v>70</v>
      </c>
      <c r="V2" s="90" t="s">
        <v>71</v>
      </c>
      <c r="W2" s="90" t="s">
        <v>72</v>
      </c>
      <c r="X2" s="90" t="s">
        <v>73</v>
      </c>
      <c r="Y2" s="90" t="s">
        <v>74</v>
      </c>
      <c r="Z2" s="90" t="s">
        <v>75</v>
      </c>
      <c r="AA2" s="90" t="s">
        <v>76</v>
      </c>
      <c r="AB2" s="90" t="s">
        <v>77</v>
      </c>
      <c r="AC2" s="90" t="s">
        <v>78</v>
      </c>
      <c r="AD2" s="90" t="s">
        <v>79</v>
      </c>
      <c r="AE2" s="90" t="s">
        <v>80</v>
      </c>
      <c r="AF2" s="90" t="s">
        <v>81</v>
      </c>
      <c r="AG2" s="90" t="s">
        <v>82</v>
      </c>
      <c r="AH2" s="90" t="s">
        <v>83</v>
      </c>
      <c r="AI2" s="90" t="s">
        <v>84</v>
      </c>
      <c r="AJ2" s="90" t="s">
        <v>85</v>
      </c>
    </row>
    <row r="3" spans="2:36" x14ac:dyDescent="0.3">
      <c r="C3" s="90" t="s">
        <v>271</v>
      </c>
      <c r="D3" s="90">
        <f>AVERAGE(F3:AA3)</f>
        <v>2149.9192397930133</v>
      </c>
      <c r="E3" s="90">
        <f>STDEV(F3:AA3)/SQRT(22)</f>
        <v>237.57719708187929</v>
      </c>
      <c r="F3" s="89">
        <v>1477.771050587919</v>
      </c>
      <c r="G3" s="89">
        <v>1353.250314695106</v>
      </c>
      <c r="H3" s="89">
        <v>2478.7790227355677</v>
      </c>
      <c r="I3" s="89">
        <v>1009.2782219557794</v>
      </c>
      <c r="J3" s="89">
        <v>2204.1800845590942</v>
      </c>
      <c r="K3" s="89">
        <v>1711.6306540723344</v>
      </c>
      <c r="L3" s="89">
        <v>3000.6418292481339</v>
      </c>
      <c r="M3" s="89">
        <v>2888.565548830426</v>
      </c>
      <c r="N3" s="89">
        <v>3182.9306541155215</v>
      </c>
      <c r="O3" s="89">
        <v>1648.8437772159352</v>
      </c>
      <c r="P3" s="89">
        <v>4543.056777163074</v>
      </c>
      <c r="Q3" s="89">
        <v>1035.7600204977025</v>
      </c>
      <c r="R3" s="89">
        <v>3453.9835009013418</v>
      </c>
      <c r="S3" s="89">
        <v>546.56917133583283</v>
      </c>
      <c r="T3" s="89">
        <v>1070.9066109716678</v>
      </c>
      <c r="U3" s="89">
        <v>1689.1831227546641</v>
      </c>
      <c r="V3" s="89">
        <v>3172.9085493461844</v>
      </c>
      <c r="W3" s="89">
        <v>1657.6453714635363</v>
      </c>
      <c r="X3" s="89">
        <v>3658.9854204388284</v>
      </c>
      <c r="Y3" s="89">
        <v>592.30304289283708</v>
      </c>
      <c r="Z3" s="89">
        <v>1461.3162447767372</v>
      </c>
      <c r="AA3" s="89">
        <v>3459.7342848880767</v>
      </c>
      <c r="AB3" s="89"/>
      <c r="AC3" s="89"/>
      <c r="AD3" s="89"/>
      <c r="AE3" s="89"/>
      <c r="AF3" s="89"/>
      <c r="AG3" s="89"/>
      <c r="AH3" s="89"/>
      <c r="AI3" s="89"/>
      <c r="AJ3" s="89"/>
    </row>
    <row r="4" spans="2:36" x14ac:dyDescent="0.3">
      <c r="C4" s="90" t="s">
        <v>270</v>
      </c>
      <c r="D4" s="90">
        <f>AVERAGE(F4:AJ4)</f>
        <v>2053.5609583766791</v>
      </c>
      <c r="E4" s="90">
        <f>STDEV(F4:AJ4)/SQRT(31)</f>
        <v>285.95257369055577</v>
      </c>
      <c r="F4" s="89">
        <v>942.60624128246502</v>
      </c>
      <c r="G4" s="89">
        <v>488.64687687198995</v>
      </c>
      <c r="H4" s="89">
        <v>932.68578481719032</v>
      </c>
      <c r="I4" s="89">
        <v>3562.4943091673554</v>
      </c>
      <c r="J4" s="89">
        <v>358.43297046433287</v>
      </c>
      <c r="K4" s="89">
        <v>2272.9411107271953</v>
      </c>
      <c r="L4" s="89">
        <v>1520.7229000284131</v>
      </c>
      <c r="M4" s="89">
        <v>1091.0331886337692</v>
      </c>
      <c r="N4" s="89">
        <v>1187.46389090412</v>
      </c>
      <c r="O4" s="89">
        <v>5886.0068731781284</v>
      </c>
      <c r="P4" s="89">
        <v>1166.3141999871655</v>
      </c>
      <c r="Q4" s="89">
        <v>2963.2435749605465</v>
      </c>
      <c r="R4" s="89">
        <v>5351.9084560627889</v>
      </c>
      <c r="S4" s="89">
        <v>3047.1389985335991</v>
      </c>
      <c r="T4" s="89">
        <v>4222.2665331953231</v>
      </c>
      <c r="U4" s="89">
        <v>3827.7852447383671</v>
      </c>
      <c r="V4" s="89">
        <v>522.29738266793902</v>
      </c>
      <c r="W4" s="89">
        <v>1891.8549539541627</v>
      </c>
      <c r="X4" s="89">
        <v>1775.7278987787756</v>
      </c>
      <c r="Y4" s="89">
        <v>3548.9316875920949</v>
      </c>
      <c r="Z4" s="89">
        <v>2545.2107028823179</v>
      </c>
      <c r="AA4" s="89">
        <v>333.50726160380293</v>
      </c>
      <c r="AB4" s="89">
        <v>1786.84054950887</v>
      </c>
      <c r="AC4" s="89">
        <v>273.74726938895083</v>
      </c>
      <c r="AD4" s="89">
        <v>4425.0665756186409</v>
      </c>
      <c r="AE4" s="89">
        <v>1579.3029001890404</v>
      </c>
      <c r="AF4" s="89">
        <v>2591.2449692629034</v>
      </c>
      <c r="AG4" s="89">
        <v>272.0673260613932</v>
      </c>
      <c r="AH4" s="89">
        <v>2876.9356803377468</v>
      </c>
      <c r="AI4" s="89">
        <v>182.96750685867642</v>
      </c>
      <c r="AJ4" s="89">
        <v>232.99589141900105</v>
      </c>
    </row>
    <row r="5" spans="2:36" s="8" customFormat="1" ht="16.5" x14ac:dyDescent="0.3">
      <c r="B5" s="29"/>
    </row>
    <row r="6" spans="2:36" s="8" customFormat="1" ht="16.5" x14ac:dyDescent="0.3">
      <c r="B6" s="29"/>
    </row>
    <row r="7" spans="2:36" x14ac:dyDescent="0.3">
      <c r="C7" s="90" t="s">
        <v>273</v>
      </c>
      <c r="D7" s="90" t="s">
        <v>211</v>
      </c>
      <c r="E7" s="90" t="s">
        <v>210</v>
      </c>
      <c r="F7" s="90" t="s">
        <v>3</v>
      </c>
      <c r="G7" s="90" t="s">
        <v>4</v>
      </c>
      <c r="H7" s="90" t="s">
        <v>128</v>
      </c>
      <c r="I7" s="90" t="s">
        <v>65</v>
      </c>
      <c r="J7" s="90" t="s">
        <v>7</v>
      </c>
      <c r="K7" s="90" t="s">
        <v>8</v>
      </c>
      <c r="L7" s="90" t="s">
        <v>9</v>
      </c>
      <c r="M7" s="90" t="s">
        <v>10</v>
      </c>
      <c r="N7" s="90" t="s">
        <v>11</v>
      </c>
      <c r="O7" s="90" t="s">
        <v>12</v>
      </c>
      <c r="P7" s="90" t="s">
        <v>50</v>
      </c>
      <c r="Q7" s="90" t="s">
        <v>66</v>
      </c>
      <c r="R7" s="90" t="s">
        <v>67</v>
      </c>
      <c r="S7" s="90" t="s">
        <v>68</v>
      </c>
      <c r="T7" s="90" t="s">
        <v>69</v>
      </c>
      <c r="U7" s="90" t="s">
        <v>70</v>
      </c>
      <c r="V7" s="90" t="s">
        <v>71</v>
      </c>
      <c r="W7" s="90" t="s">
        <v>72</v>
      </c>
      <c r="X7" s="90" t="s">
        <v>73</v>
      </c>
      <c r="Y7" s="90" t="s">
        <v>74</v>
      </c>
      <c r="Z7" s="90" t="s">
        <v>75</v>
      </c>
      <c r="AA7" s="90" t="s">
        <v>76</v>
      </c>
      <c r="AB7" s="90" t="s">
        <v>77</v>
      </c>
      <c r="AC7" s="90" t="s">
        <v>78</v>
      </c>
      <c r="AD7" s="90" t="s">
        <v>79</v>
      </c>
      <c r="AE7" s="90" t="s">
        <v>80</v>
      </c>
      <c r="AF7" s="90" t="s">
        <v>81</v>
      </c>
      <c r="AG7" s="90" t="s">
        <v>82</v>
      </c>
      <c r="AH7" s="90" t="s">
        <v>83</v>
      </c>
      <c r="AI7" s="90" t="s">
        <v>84</v>
      </c>
      <c r="AJ7" s="90" t="s">
        <v>85</v>
      </c>
    </row>
    <row r="8" spans="2:36" x14ac:dyDescent="0.3">
      <c r="C8" s="90" t="s">
        <v>271</v>
      </c>
      <c r="D8" s="90">
        <f>AVERAGE(F8:AA8)</f>
        <v>1869.3741376987753</v>
      </c>
      <c r="E8" s="90">
        <f>STDEV(F8:AA8)/SQRT(22)</f>
        <v>195.64543713441421</v>
      </c>
      <c r="F8" s="89">
        <v>963.08617808714621</v>
      </c>
      <c r="G8" s="89">
        <v>820.64477384797237</v>
      </c>
      <c r="H8" s="89">
        <v>1792.1925582850863</v>
      </c>
      <c r="I8" s="89">
        <v>1526.8112561916714</v>
      </c>
      <c r="J8" s="89">
        <v>3029.9038135181859</v>
      </c>
      <c r="K8" s="89">
        <v>1207.4051429354915</v>
      </c>
      <c r="L8" s="89">
        <v>4924.1105818010492</v>
      </c>
      <c r="M8" s="89">
        <v>2003.9201549780755</v>
      </c>
      <c r="N8" s="89">
        <v>1637.8324615270981</v>
      </c>
      <c r="O8" s="89">
        <v>593.99126465823952</v>
      </c>
      <c r="P8" s="89">
        <v>2425.2635280770201</v>
      </c>
      <c r="Q8" s="89">
        <v>2097.8439406176631</v>
      </c>
      <c r="R8" s="89">
        <v>2097.7075312542224</v>
      </c>
      <c r="S8" s="89">
        <v>1973.3966983668524</v>
      </c>
      <c r="T8" s="89">
        <v>1452.6781053765708</v>
      </c>
      <c r="U8" s="89">
        <v>1525.8870049172137</v>
      </c>
      <c r="V8" s="89">
        <v>1043.2832491908093</v>
      </c>
      <c r="W8" s="89">
        <v>1689.7962623913527</v>
      </c>
      <c r="X8" s="89">
        <v>1965.5937321230806</v>
      </c>
      <c r="Y8" s="89">
        <v>1315.6676029602975</v>
      </c>
      <c r="Z8" s="89">
        <v>2860.8256279119369</v>
      </c>
      <c r="AA8" s="89">
        <v>2178.3895603560236</v>
      </c>
      <c r="AB8" s="89"/>
      <c r="AC8" s="89"/>
      <c r="AD8" s="89"/>
      <c r="AE8" s="89"/>
      <c r="AF8" s="89"/>
      <c r="AG8" s="89"/>
      <c r="AH8" s="89"/>
      <c r="AI8" s="89"/>
      <c r="AJ8" s="89"/>
    </row>
    <row r="9" spans="2:36" x14ac:dyDescent="0.3">
      <c r="C9" s="90" t="s">
        <v>270</v>
      </c>
      <c r="D9" s="90">
        <f>AVERAGE(F9:AJ9)</f>
        <v>2327.497559903979</v>
      </c>
      <c r="E9" s="90">
        <f>STDEV(F9:AJ9)/SQRT(31)</f>
        <v>524.47100962023114</v>
      </c>
      <c r="F9" s="89">
        <v>555.07785808681547</v>
      </c>
      <c r="G9" s="89">
        <v>315.26262322489231</v>
      </c>
      <c r="H9" s="89">
        <v>1053.0636457755854</v>
      </c>
      <c r="I9" s="89">
        <v>1761.9797281039873</v>
      </c>
      <c r="J9" s="89">
        <v>275.33852972190999</v>
      </c>
      <c r="K9" s="89">
        <v>951.03546594092336</v>
      </c>
      <c r="L9" s="89">
        <v>726.15238351164408</v>
      </c>
      <c r="M9" s="89">
        <v>1141.9239567789893</v>
      </c>
      <c r="N9" s="89">
        <v>472.66417490239985</v>
      </c>
      <c r="O9" s="89">
        <v>5193.9180004266927</v>
      </c>
      <c r="P9" s="89">
        <v>1215.9065389404159</v>
      </c>
      <c r="Q9" s="89">
        <v>1672.3897913350388</v>
      </c>
      <c r="R9" s="89">
        <v>3029.2522672378932</v>
      </c>
      <c r="S9" s="89">
        <v>10475.867237704533</v>
      </c>
      <c r="T9" s="89">
        <v>10549.303658303426</v>
      </c>
      <c r="U9" s="89">
        <v>1721.6525862739736</v>
      </c>
      <c r="V9" s="89">
        <v>602.73653102592391</v>
      </c>
      <c r="W9" s="89">
        <v>591.42372196500128</v>
      </c>
      <c r="X9" s="89">
        <v>974.63557749753954</v>
      </c>
      <c r="Y9" s="89">
        <v>3356.6129026628132</v>
      </c>
      <c r="Z9" s="89">
        <v>1832.2237934629263</v>
      </c>
      <c r="AA9" s="89">
        <v>243.47977904707824</v>
      </c>
      <c r="AB9" s="89">
        <v>3123.9553822679268</v>
      </c>
      <c r="AC9" s="89">
        <v>1254.1974601526165</v>
      </c>
      <c r="AD9" s="89">
        <v>8983.8487587939726</v>
      </c>
      <c r="AE9" s="89">
        <v>1650.3450314278086</v>
      </c>
      <c r="AF9" s="89">
        <v>6080.8248822353316</v>
      </c>
      <c r="AG9" s="89">
        <v>201.49342108647511</v>
      </c>
      <c r="AH9" s="89">
        <v>1871.3824585681925</v>
      </c>
      <c r="AI9" s="89">
        <v>161.37274590828787</v>
      </c>
      <c r="AJ9" s="89">
        <v>113.10346465234957</v>
      </c>
    </row>
    <row r="10" spans="2:36" s="8" customFormat="1" ht="16.5" x14ac:dyDescent="0.3">
      <c r="B10" s="29"/>
    </row>
    <row r="11" spans="2:36" s="8" customFormat="1" ht="16.5" x14ac:dyDescent="0.3">
      <c r="B11" s="29"/>
    </row>
    <row r="12" spans="2:36" s="14" customFormat="1" ht="18" x14ac:dyDescent="0.3">
      <c r="C12" s="3" t="s">
        <v>272</v>
      </c>
      <c r="D12" s="3" t="s">
        <v>211</v>
      </c>
      <c r="E12" s="3" t="s">
        <v>210</v>
      </c>
      <c r="F12" s="90" t="s">
        <v>3</v>
      </c>
      <c r="G12" s="90" t="s">
        <v>4</v>
      </c>
      <c r="H12" s="90" t="s">
        <v>128</v>
      </c>
      <c r="I12" s="90" t="s">
        <v>65</v>
      </c>
      <c r="J12" s="90" t="s">
        <v>7</v>
      </c>
      <c r="K12" s="90" t="s">
        <v>8</v>
      </c>
      <c r="L12" s="90" t="s">
        <v>9</v>
      </c>
      <c r="M12" s="90" t="s">
        <v>10</v>
      </c>
      <c r="N12" s="90" t="s">
        <v>11</v>
      </c>
      <c r="O12" s="90" t="s">
        <v>12</v>
      </c>
      <c r="P12" s="90" t="s">
        <v>50</v>
      </c>
      <c r="Q12" s="90" t="s">
        <v>66</v>
      </c>
      <c r="R12" s="90" t="s">
        <v>67</v>
      </c>
      <c r="S12" s="90" t="s">
        <v>68</v>
      </c>
      <c r="T12" s="90" t="s">
        <v>69</v>
      </c>
      <c r="U12" s="90" t="s">
        <v>70</v>
      </c>
      <c r="V12" s="90" t="s">
        <v>71</v>
      </c>
      <c r="W12" s="90" t="s">
        <v>72</v>
      </c>
      <c r="X12" s="90" t="s">
        <v>73</v>
      </c>
      <c r="Y12" s="90" t="s">
        <v>74</v>
      </c>
      <c r="Z12" s="90" t="s">
        <v>75</v>
      </c>
      <c r="AA12" s="90" t="s">
        <v>76</v>
      </c>
      <c r="AB12" s="90" t="s">
        <v>77</v>
      </c>
      <c r="AC12" s="90" t="s">
        <v>78</v>
      </c>
      <c r="AD12" s="90" t="s">
        <v>79</v>
      </c>
      <c r="AE12" s="90" t="s">
        <v>80</v>
      </c>
      <c r="AF12" s="90" t="s">
        <v>81</v>
      </c>
      <c r="AG12" s="90" t="s">
        <v>82</v>
      </c>
      <c r="AH12" s="90" t="s">
        <v>83</v>
      </c>
      <c r="AI12" s="90" t="s">
        <v>84</v>
      </c>
      <c r="AJ12" s="90" t="s">
        <v>85</v>
      </c>
    </row>
    <row r="13" spans="2:36" x14ac:dyDescent="0.3">
      <c r="C13" s="90" t="s">
        <v>271</v>
      </c>
      <c r="D13" s="90">
        <f>AVERAGE(F13:AA13)</f>
        <v>1.114294519535705</v>
      </c>
      <c r="E13" s="90">
        <f>STDEV(F13:AA13)/SQRT(22)</f>
        <v>0.16960836512681493</v>
      </c>
      <c r="F13" s="89">
        <f>F8/F3</f>
        <v>0.65171541809808109</v>
      </c>
      <c r="G13" s="89">
        <f>G8/G3</f>
        <v>0.60642496435174875</v>
      </c>
      <c r="H13" s="89">
        <f>H8/H3</f>
        <v>0.72301425090617066</v>
      </c>
      <c r="I13" s="89">
        <f>I8/I3</f>
        <v>1.5127753903507564</v>
      </c>
      <c r="J13" s="89">
        <f>J8/J3</f>
        <v>1.3746171806666434</v>
      </c>
      <c r="K13" s="89">
        <f>K8/K3</f>
        <v>0.70541219863223248</v>
      </c>
      <c r="L13" s="89">
        <f>L8/L3</f>
        <v>1.6410191092466626</v>
      </c>
      <c r="M13" s="89">
        <f>M8/M3</f>
        <v>0.69374231642050099</v>
      </c>
      <c r="N13" s="89">
        <f>N8/N3</f>
        <v>0.51456743470341859</v>
      </c>
      <c r="O13" s="89">
        <f>O8/O3</f>
        <v>0.36024714582796369</v>
      </c>
      <c r="P13" s="89">
        <f>P8/P3</f>
        <v>0.53383958137355336</v>
      </c>
      <c r="Q13" s="89">
        <f>Q8/Q3</f>
        <v>2.0254150566746234</v>
      </c>
      <c r="R13" s="89">
        <f>R8/R3</f>
        <v>0.60732992230762262</v>
      </c>
      <c r="S13" s="89">
        <f>S8/S3</f>
        <v>3.6105159270944731</v>
      </c>
      <c r="T13" s="89">
        <f>T8/T3</f>
        <v>1.356493732033748</v>
      </c>
      <c r="U13" s="89">
        <f>U8/U3</f>
        <v>0.90332835106051002</v>
      </c>
      <c r="V13" s="89">
        <f>V8/V3</f>
        <v>0.32880974442386318</v>
      </c>
      <c r="W13" s="89">
        <f>W8/W3</f>
        <v>1.0193955181737275</v>
      </c>
      <c r="X13" s="89">
        <f>X8/X3</f>
        <v>0.5371963826757592</v>
      </c>
      <c r="Y13" s="89">
        <f>Y8/Y3</f>
        <v>2.2212744282631278</v>
      </c>
      <c r="Z13" s="89">
        <f>Z8/Z3</f>
        <v>1.9577046639545292</v>
      </c>
      <c r="AA13" s="89">
        <f>AA8/AA3</f>
        <v>0.62964071254578879</v>
      </c>
      <c r="AB13" s="89"/>
      <c r="AC13" s="89"/>
      <c r="AD13" s="89"/>
      <c r="AE13" s="89"/>
      <c r="AF13" s="89"/>
      <c r="AG13" s="89"/>
      <c r="AH13" s="89"/>
      <c r="AI13" s="89"/>
      <c r="AJ13" s="89"/>
    </row>
    <row r="14" spans="2:36" x14ac:dyDescent="0.3">
      <c r="C14" s="90" t="s">
        <v>270</v>
      </c>
      <c r="D14" s="90">
        <f>AVERAGE(F14:AJ14)</f>
        <v>1.1074040732027632</v>
      </c>
      <c r="E14" s="90">
        <f>STDEV(F14:AJ14)/SQRT(31)</f>
        <v>0.17261828558164749</v>
      </c>
      <c r="F14" s="89">
        <f>F9/F4</f>
        <v>0.58887564475660914</v>
      </c>
      <c r="G14" s="89">
        <f>G9/G4</f>
        <v>0.64517474304349476</v>
      </c>
      <c r="H14" s="89">
        <f>H9/H4</f>
        <v>1.1290658257239221</v>
      </c>
      <c r="I14" s="89">
        <f>I9/I4</f>
        <v>0.49459159094511124</v>
      </c>
      <c r="J14" s="89">
        <f>J9/J4</f>
        <v>0.76817299860897847</v>
      </c>
      <c r="K14" s="89">
        <f>K9/K4</f>
        <v>0.41841623676587603</v>
      </c>
      <c r="L14" s="89">
        <f>L9/L4</f>
        <v>0.47750473376712926</v>
      </c>
      <c r="M14" s="89">
        <f>M9/M4</f>
        <v>1.046644564689134</v>
      </c>
      <c r="N14" s="89">
        <f>N9/N4</f>
        <v>0.39804509301122354</v>
      </c>
      <c r="O14" s="89">
        <f>O9/O4</f>
        <v>0.882417929903343</v>
      </c>
      <c r="P14" s="89">
        <f>P9/P4</f>
        <v>1.0425205651734293</v>
      </c>
      <c r="Q14" s="89">
        <f>Q9/Q4</f>
        <v>0.5643781042728846</v>
      </c>
      <c r="R14" s="89">
        <f>R9/R4</f>
        <v>0.56601346829956944</v>
      </c>
      <c r="S14" s="89">
        <f>S9/S4</f>
        <v>3.4379354675798921</v>
      </c>
      <c r="T14" s="89">
        <f>T9/T4</f>
        <v>2.4984930665473488</v>
      </c>
      <c r="U14" s="89">
        <f>U9/U4</f>
        <v>0.44977773730658976</v>
      </c>
      <c r="V14" s="89">
        <f>V9/V4</f>
        <v>1.1540102459389991</v>
      </c>
      <c r="W14" s="89">
        <f>W9/W4</f>
        <v>0.3126157852264877</v>
      </c>
      <c r="X14" s="89">
        <f>X9/X4</f>
        <v>0.54886538538242668</v>
      </c>
      <c r="Y14" s="89">
        <f>Y9/Y4</f>
        <v>0.94580938663833014</v>
      </c>
      <c r="Z14" s="89">
        <f>Z9/Z4</f>
        <v>0.7198711648462065</v>
      </c>
      <c r="AA14" s="89">
        <f>AA9/AA4</f>
        <v>0.7300584037547142</v>
      </c>
      <c r="AB14" s="89">
        <f>AB9/AB4</f>
        <v>1.7483123399715634</v>
      </c>
      <c r="AC14" s="89">
        <f>AC9/AC4</f>
        <v>4.5815889340273337</v>
      </c>
      <c r="AD14" s="89">
        <f>AD9/AD4</f>
        <v>2.0302177617605666</v>
      </c>
      <c r="AE14" s="89">
        <f>AE9/AE4</f>
        <v>1.0449832209073158</v>
      </c>
      <c r="AF14" s="89">
        <f>AF9/AF4</f>
        <v>2.3466808249955085</v>
      </c>
      <c r="AG14" s="89">
        <f>AG9/AG4</f>
        <v>0.74060132101642817</v>
      </c>
      <c r="AH14" s="89">
        <f>AH9/AH4</f>
        <v>0.6504776840713018</v>
      </c>
      <c r="AI14" s="89">
        <f>AI9/AI4</f>
        <v>0.88197488548024938</v>
      </c>
      <c r="AJ14" s="89">
        <f>AJ9/AJ4</f>
        <v>0.48543115487368577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C8503-DE1D-404F-8288-E759A415E0AD}">
  <dimension ref="B1:AR145"/>
  <sheetViews>
    <sheetView zoomScale="85" zoomScaleNormal="85" workbookViewId="0">
      <selection activeCell="F22" sqref="F22"/>
    </sheetView>
  </sheetViews>
  <sheetFormatPr defaultColWidth="10.625" defaultRowHeight="16.5" x14ac:dyDescent="0.3"/>
  <cols>
    <col min="1" max="1" width="10.625" style="8"/>
    <col min="2" max="2" width="10.625" style="14"/>
    <col min="3" max="5" width="10.625" style="8" customWidth="1"/>
    <col min="6" max="16384" width="10.625" style="8"/>
  </cols>
  <sheetData>
    <row r="1" spans="2:39" x14ac:dyDescent="0.3">
      <c r="C1" s="14"/>
    </row>
    <row r="3" spans="2:39" x14ac:dyDescent="0.3">
      <c r="B3" s="14" t="s">
        <v>449</v>
      </c>
      <c r="C3" s="34" t="s">
        <v>285</v>
      </c>
      <c r="D3" s="34"/>
      <c r="E3" s="34"/>
      <c r="F3" s="34"/>
      <c r="G3" s="34"/>
      <c r="H3" s="34"/>
      <c r="I3" s="34"/>
      <c r="J3" s="34"/>
      <c r="K3" s="34"/>
      <c r="Q3" s="34" t="s">
        <v>284</v>
      </c>
      <c r="R3" s="34"/>
      <c r="S3" s="34"/>
      <c r="T3" s="34"/>
      <c r="U3" s="34"/>
      <c r="V3" s="34"/>
      <c r="W3" s="34"/>
      <c r="X3" s="34"/>
      <c r="Y3" s="34"/>
      <c r="AE3" s="34" t="s">
        <v>283</v>
      </c>
      <c r="AF3" s="34"/>
      <c r="AG3" s="34"/>
      <c r="AH3" s="34"/>
      <c r="AI3" s="34"/>
      <c r="AJ3" s="34"/>
      <c r="AK3" s="34"/>
      <c r="AL3" s="34"/>
      <c r="AM3" s="34"/>
    </row>
    <row r="4" spans="2:39" x14ac:dyDescent="0.3">
      <c r="C4" s="3" t="s">
        <v>0</v>
      </c>
      <c r="D4" s="3" t="s">
        <v>3</v>
      </c>
      <c r="E4" s="3" t="s">
        <v>4</v>
      </c>
      <c r="F4" s="3" t="s">
        <v>128</v>
      </c>
      <c r="G4" s="3" t="s">
        <v>65</v>
      </c>
      <c r="H4" s="3" t="s">
        <v>7</v>
      </c>
      <c r="I4" s="3" t="s">
        <v>8</v>
      </c>
      <c r="J4" s="3" t="s">
        <v>1</v>
      </c>
      <c r="K4" s="3" t="s">
        <v>2</v>
      </c>
      <c r="Q4" s="3" t="s">
        <v>0</v>
      </c>
      <c r="R4" s="3" t="s">
        <v>3</v>
      </c>
      <c r="S4" s="3" t="s">
        <v>4</v>
      </c>
      <c r="T4" s="3" t="s">
        <v>128</v>
      </c>
      <c r="U4" s="3" t="s">
        <v>65</v>
      </c>
      <c r="V4" s="3" t="s">
        <v>7</v>
      </c>
      <c r="W4" s="3" t="s">
        <v>8</v>
      </c>
      <c r="X4" s="3" t="s">
        <v>1</v>
      </c>
      <c r="Y4" s="3" t="s">
        <v>2</v>
      </c>
      <c r="AE4" s="3" t="s">
        <v>0</v>
      </c>
      <c r="AF4" s="3" t="s">
        <v>3</v>
      </c>
      <c r="AG4" s="3" t="s">
        <v>4</v>
      </c>
      <c r="AH4" s="3" t="s">
        <v>128</v>
      </c>
      <c r="AI4" s="3" t="s">
        <v>65</v>
      </c>
      <c r="AJ4" s="3" t="s">
        <v>7</v>
      </c>
      <c r="AK4" s="3" t="s">
        <v>8</v>
      </c>
      <c r="AL4" s="3" t="s">
        <v>1</v>
      </c>
      <c r="AM4" s="3" t="s">
        <v>2</v>
      </c>
    </row>
    <row r="5" spans="2:39" x14ac:dyDescent="0.3">
      <c r="C5" s="3">
        <v>0</v>
      </c>
      <c r="D5" s="6">
        <v>2.98</v>
      </c>
      <c r="E5" s="6">
        <v>2.9769999999999999</v>
      </c>
      <c r="F5" s="6">
        <v>3.8130000000000002</v>
      </c>
      <c r="G5" s="6">
        <v>3.3130000000000002</v>
      </c>
      <c r="H5" s="6">
        <v>3.5609999999999999</v>
      </c>
      <c r="I5" s="6">
        <v>3.4670000000000001</v>
      </c>
      <c r="J5" s="6">
        <f>AVERAGE(D5:I5)</f>
        <v>3.351833333333333</v>
      </c>
      <c r="K5" s="6">
        <f>STDEV(D5:I5)/SQRT(6)</f>
        <v>0.13539532652364503</v>
      </c>
      <c r="Q5" s="3">
        <v>0</v>
      </c>
      <c r="R5" s="6">
        <v>2.8820000000000001</v>
      </c>
      <c r="S5" s="6">
        <v>2.786</v>
      </c>
      <c r="T5" s="6">
        <v>3.4805000000000001</v>
      </c>
      <c r="U5" s="6">
        <v>3.2785000000000002</v>
      </c>
      <c r="V5" s="6">
        <v>3.6070000000000002</v>
      </c>
      <c r="W5" s="6">
        <v>3.5510000000000002</v>
      </c>
      <c r="X5" s="6">
        <f>AVERAGE(R5:W5)</f>
        <v>3.2641666666666667</v>
      </c>
      <c r="Y5" s="6">
        <f>STDEV(R5:W5)/SQRT(6)</f>
        <v>0.1439338196687785</v>
      </c>
      <c r="AE5" s="3">
        <v>0</v>
      </c>
      <c r="AF5" s="6">
        <v>3.037666666666667</v>
      </c>
      <c r="AG5" s="6">
        <v>2.7884999999999995</v>
      </c>
      <c r="AH5" s="6">
        <v>3.826166666666666</v>
      </c>
      <c r="AI5" s="6">
        <v>3.6143333333333332</v>
      </c>
      <c r="AJ5" s="6">
        <v>3.7185000000000001</v>
      </c>
      <c r="AK5" s="6">
        <v>3.4338571428571427</v>
      </c>
      <c r="AL5" s="6">
        <f>AVERAGE(AF5:AK5)</f>
        <v>3.4031706349206345</v>
      </c>
      <c r="AM5" s="6">
        <f>STDEV(AF5:AK5)/SQRT(6)</f>
        <v>0.16686349097067968</v>
      </c>
    </row>
    <row r="6" spans="2:39" x14ac:dyDescent="0.3">
      <c r="C6" s="3">
        <v>0.5</v>
      </c>
      <c r="D6" s="6">
        <v>2.9910000000000001</v>
      </c>
      <c r="E6" s="6">
        <v>3.2280000000000002</v>
      </c>
      <c r="F6" s="6">
        <v>3.9319999999999999</v>
      </c>
      <c r="G6" s="6">
        <v>3.2759999999999998</v>
      </c>
      <c r="H6" s="6">
        <v>3.47</v>
      </c>
      <c r="I6" s="6">
        <v>3.3359999999999999</v>
      </c>
      <c r="J6" s="6">
        <f>AVERAGE(D6:I6)</f>
        <v>3.3721666666666663</v>
      </c>
      <c r="K6" s="6">
        <f>STDEV(D6:I6)/SQRT(6)</f>
        <v>0.12904945219221625</v>
      </c>
      <c r="Q6" s="3">
        <v>0.5</v>
      </c>
      <c r="R6" s="6">
        <v>2.8659999999999997</v>
      </c>
      <c r="S6" s="6">
        <v>3.1100000000000003</v>
      </c>
      <c r="T6" s="6">
        <v>3.7275</v>
      </c>
      <c r="U6" s="6">
        <v>3.1520000000000001</v>
      </c>
      <c r="V6" s="6">
        <v>3.472</v>
      </c>
      <c r="W6" s="6">
        <v>3.4175</v>
      </c>
      <c r="X6" s="6">
        <f>AVERAGE(R6:W6)</f>
        <v>3.2908333333333335</v>
      </c>
      <c r="Y6" s="6">
        <f>STDEV(R6:W6)/SQRT(6)</f>
        <v>0.12543289485263076</v>
      </c>
      <c r="AE6" s="3">
        <v>0.5</v>
      </c>
      <c r="AF6" s="6">
        <v>3.0566666666666666</v>
      </c>
      <c r="AG6" s="6">
        <v>3.044</v>
      </c>
      <c r="AH6" s="6">
        <v>4.0661666666666667</v>
      </c>
      <c r="AI6" s="6">
        <v>3.5275000000000003</v>
      </c>
      <c r="AJ6" s="6">
        <v>3.3614999999999999</v>
      </c>
      <c r="AK6" s="6">
        <v>3.1612857142857145</v>
      </c>
      <c r="AL6" s="6">
        <f>AVERAGE(AF6:AK6)</f>
        <v>3.3695198412698413</v>
      </c>
      <c r="AM6" s="6">
        <f>STDEV(AF6:AK6)/SQRT(6)</f>
        <v>0.15890674155012613</v>
      </c>
    </row>
    <row r="7" spans="2:39" x14ac:dyDescent="0.3">
      <c r="C7" s="3">
        <v>1.0009999999999999</v>
      </c>
      <c r="D7" s="6">
        <v>3.1080000000000001</v>
      </c>
      <c r="E7" s="6">
        <v>3.1320000000000001</v>
      </c>
      <c r="F7" s="6">
        <v>3.8279999999999998</v>
      </c>
      <c r="G7" s="6">
        <v>3.2570000000000001</v>
      </c>
      <c r="H7" s="6">
        <v>3.2690000000000001</v>
      </c>
      <c r="I7" s="6">
        <v>3.2690000000000001</v>
      </c>
      <c r="J7" s="6">
        <f>AVERAGE(D7:I7)</f>
        <v>3.3104999999999998</v>
      </c>
      <c r="K7" s="6">
        <f>STDEV(D7:I7)/SQRT(6)</f>
        <v>0.10754557173589245</v>
      </c>
      <c r="Q7" s="3">
        <v>1.0009999999999999</v>
      </c>
      <c r="R7" s="6">
        <v>2.9755000000000003</v>
      </c>
      <c r="S7" s="6">
        <v>2.8959999999999999</v>
      </c>
      <c r="T7" s="6">
        <v>3.5750000000000002</v>
      </c>
      <c r="U7" s="6">
        <v>3.2030000000000003</v>
      </c>
      <c r="V7" s="6">
        <v>3.2744999999999997</v>
      </c>
      <c r="W7" s="6">
        <v>3.3515000000000001</v>
      </c>
      <c r="X7" s="6">
        <f>AVERAGE(R7:W7)</f>
        <v>3.2125833333333333</v>
      </c>
      <c r="Y7" s="6">
        <f>STDEV(R7:W7)/SQRT(6)</f>
        <v>0.10181727232864005</v>
      </c>
      <c r="AE7" s="3">
        <v>1.0009999999999999</v>
      </c>
      <c r="AF7" s="6">
        <v>2.9913333333333338</v>
      </c>
      <c r="AG7" s="6">
        <v>3.0743333333333331</v>
      </c>
      <c r="AH7" s="6">
        <v>3.8260000000000001</v>
      </c>
      <c r="AI7" s="6">
        <v>3.3338333333333332</v>
      </c>
      <c r="AJ7" s="6">
        <v>3.2633333333333336</v>
      </c>
      <c r="AK7" s="6">
        <v>3.2654285714285716</v>
      </c>
      <c r="AL7" s="6">
        <f>AVERAGE(AF7:AK7)</f>
        <v>3.2923769841269839</v>
      </c>
      <c r="AM7" s="6">
        <f>STDEV(AF7:AK7)/SQRT(6)</f>
        <v>0.11919343045262076</v>
      </c>
    </row>
    <row r="8" spans="2:39" x14ac:dyDescent="0.3">
      <c r="C8" s="3">
        <v>1.5009999999999999</v>
      </c>
      <c r="D8" s="6">
        <v>3.0339999999999998</v>
      </c>
      <c r="E8" s="6">
        <v>2.9910000000000001</v>
      </c>
      <c r="F8" s="6">
        <v>3.9430000000000001</v>
      </c>
      <c r="G8" s="6">
        <v>3.41</v>
      </c>
      <c r="H8" s="6">
        <v>3.6640000000000001</v>
      </c>
      <c r="I8" s="6">
        <v>3.28</v>
      </c>
      <c r="J8" s="6">
        <f>AVERAGE(D8:I8)</f>
        <v>3.3870000000000005</v>
      </c>
      <c r="K8" s="6">
        <f>STDEV(D8:I8)/SQRT(6)</f>
        <v>0.15047347496042843</v>
      </c>
      <c r="Q8" s="3">
        <v>1.5009999999999999</v>
      </c>
      <c r="R8" s="6">
        <v>2.9775</v>
      </c>
      <c r="S8" s="6">
        <v>2.8855</v>
      </c>
      <c r="T8" s="6">
        <v>3.7004999999999999</v>
      </c>
      <c r="U8" s="6">
        <v>3.3685</v>
      </c>
      <c r="V8" s="6">
        <v>3.6619999999999999</v>
      </c>
      <c r="W8" s="6">
        <v>3.2365000000000004</v>
      </c>
      <c r="X8" s="6">
        <f>AVERAGE(R8:W8)</f>
        <v>3.3050833333333327</v>
      </c>
      <c r="Y8" s="6">
        <f>STDEV(R8:W8)/SQRT(6)</f>
        <v>0.13854364033681871</v>
      </c>
      <c r="AE8" s="3">
        <v>1.5009999999999999</v>
      </c>
      <c r="AF8" s="6">
        <v>3.008833333333333</v>
      </c>
      <c r="AG8" s="6">
        <v>2.8491666666666666</v>
      </c>
      <c r="AH8" s="6">
        <v>3.9601666666666664</v>
      </c>
      <c r="AI8" s="6">
        <v>3.5996666666666663</v>
      </c>
      <c r="AJ8" s="6">
        <v>3.7301666666666669</v>
      </c>
      <c r="AK8" s="6">
        <v>3.399</v>
      </c>
      <c r="AL8" s="6">
        <f>AVERAGE(AF8:AK8)</f>
        <v>3.4245000000000001</v>
      </c>
      <c r="AM8" s="6">
        <f>STDEV(AF8:AK8)/SQRT(6)</f>
        <v>0.17468941221705589</v>
      </c>
    </row>
    <row r="9" spans="2:39" x14ac:dyDescent="0.3">
      <c r="C9" s="3">
        <v>2.0009999999999999</v>
      </c>
      <c r="D9" s="6">
        <v>3.105</v>
      </c>
      <c r="E9" s="6">
        <v>2.899</v>
      </c>
      <c r="F9" s="6">
        <v>3.919</v>
      </c>
      <c r="G9" s="6">
        <v>3.274</v>
      </c>
      <c r="H9" s="6">
        <v>3.6520000000000001</v>
      </c>
      <c r="I9" s="6">
        <v>3.4350000000000001</v>
      </c>
      <c r="J9" s="6">
        <f>AVERAGE(D9:I9)</f>
        <v>3.3806666666666665</v>
      </c>
      <c r="K9" s="6">
        <f>STDEV(D9:I9)/SQRT(6)</f>
        <v>0.1511896527911587</v>
      </c>
      <c r="Q9" s="3">
        <v>2.0009999999999999</v>
      </c>
      <c r="R9" s="6">
        <v>2.9834999999999998</v>
      </c>
      <c r="S9" s="6">
        <v>2.8005</v>
      </c>
      <c r="T9" s="6">
        <v>3.7</v>
      </c>
      <c r="U9" s="6">
        <v>3.2404999999999999</v>
      </c>
      <c r="V9" s="6">
        <v>3.5695000000000001</v>
      </c>
      <c r="W9" s="6">
        <v>3.4139999999999997</v>
      </c>
      <c r="X9" s="6">
        <f>AVERAGE(R9:W9)</f>
        <v>3.2846666666666664</v>
      </c>
      <c r="Y9" s="6">
        <f>STDEV(R9:W9)/SQRT(6)</f>
        <v>0.14111795696429918</v>
      </c>
      <c r="AE9" s="3">
        <v>2.0009999999999999</v>
      </c>
      <c r="AF9" s="6">
        <v>3.0749999999999997</v>
      </c>
      <c r="AG9" s="6">
        <v>2.7643333333333331</v>
      </c>
      <c r="AH9" s="6">
        <v>3.923833333333334</v>
      </c>
      <c r="AI9" s="6">
        <v>3.3363333333333336</v>
      </c>
      <c r="AJ9" s="6">
        <v>3.5856666666666666</v>
      </c>
      <c r="AK9" s="6">
        <v>3.4054285714285717</v>
      </c>
      <c r="AL9" s="6">
        <f>AVERAGE(AF9:AK9)</f>
        <v>3.3484325396825398</v>
      </c>
      <c r="AM9" s="6">
        <f>STDEV(AF9:AK9)/SQRT(6)</f>
        <v>0.16398153141781605</v>
      </c>
    </row>
    <row r="10" spans="2:39" x14ac:dyDescent="0.3">
      <c r="C10" s="3">
        <v>2.5009999999999999</v>
      </c>
      <c r="D10" s="6">
        <v>3.0019999999999998</v>
      </c>
      <c r="E10" s="6">
        <v>2.875</v>
      </c>
      <c r="F10" s="6">
        <v>3.9279999999999999</v>
      </c>
      <c r="G10" s="6">
        <v>3.3530000000000002</v>
      </c>
      <c r="H10" s="6">
        <v>3.585</v>
      </c>
      <c r="I10" s="6">
        <v>3.331</v>
      </c>
      <c r="J10" s="6">
        <f>AVERAGE(D10:I10)</f>
        <v>3.3456666666666663</v>
      </c>
      <c r="K10" s="6">
        <f>STDEV(D10:I10)/SQRT(6)</f>
        <v>0.15666262406131903</v>
      </c>
      <c r="Q10" s="3">
        <v>2.5009999999999999</v>
      </c>
      <c r="R10" s="6">
        <v>2.847</v>
      </c>
      <c r="S10" s="6">
        <v>2.8099999999999996</v>
      </c>
      <c r="T10" s="6">
        <v>3.6719999999999997</v>
      </c>
      <c r="U10" s="6">
        <v>3.2164999999999999</v>
      </c>
      <c r="V10" s="6">
        <v>3.4950000000000001</v>
      </c>
      <c r="W10" s="6">
        <v>3.3815</v>
      </c>
      <c r="X10" s="6">
        <f>AVERAGE(R10:W10)</f>
        <v>3.2370000000000001</v>
      </c>
      <c r="Y10" s="6">
        <f>STDEV(R10:W10)/SQRT(6)</f>
        <v>0.14277237127679854</v>
      </c>
      <c r="AE10" s="3">
        <v>2.5009999999999999</v>
      </c>
      <c r="AF10" s="6">
        <v>2.9796666666666667</v>
      </c>
      <c r="AG10" s="6">
        <v>2.6854999999999998</v>
      </c>
      <c r="AH10" s="6">
        <v>3.9384999999999999</v>
      </c>
      <c r="AI10" s="6">
        <v>3.6503333333333337</v>
      </c>
      <c r="AJ10" s="6">
        <v>3.5036666666666663</v>
      </c>
      <c r="AK10" s="6">
        <v>3.2401428571428572</v>
      </c>
      <c r="AL10" s="6">
        <f>AVERAGE(AF10:AK10)</f>
        <v>3.3329682539682537</v>
      </c>
      <c r="AM10" s="6">
        <f>STDEV(AF10:AK10)/SQRT(6)</f>
        <v>0.18700988770051138</v>
      </c>
    </row>
    <row r="11" spans="2:39" x14ac:dyDescent="0.3">
      <c r="C11" s="3">
        <v>3.0009999999999999</v>
      </c>
      <c r="D11" s="6">
        <v>3.129</v>
      </c>
      <c r="E11" s="6">
        <v>3.012</v>
      </c>
      <c r="F11" s="6">
        <v>4.0540000000000003</v>
      </c>
      <c r="G11" s="6">
        <v>3.3530000000000002</v>
      </c>
      <c r="H11" s="6">
        <v>3.6480000000000001</v>
      </c>
      <c r="I11" s="6">
        <v>3.3759999999999999</v>
      </c>
      <c r="J11" s="6">
        <f>AVERAGE(D11:I11)</f>
        <v>3.428666666666667</v>
      </c>
      <c r="K11" s="6">
        <f>STDEV(D11:I11)/SQRT(6)</f>
        <v>0.15395446657300266</v>
      </c>
      <c r="Q11" s="3">
        <v>3.0009999999999999</v>
      </c>
      <c r="R11" s="6">
        <v>3.0434999999999999</v>
      </c>
      <c r="S11" s="6">
        <v>2.8940000000000001</v>
      </c>
      <c r="T11" s="6">
        <v>3.7989999999999999</v>
      </c>
      <c r="U11" s="6">
        <v>3.258</v>
      </c>
      <c r="V11" s="6">
        <v>3.5575000000000001</v>
      </c>
      <c r="W11" s="6">
        <v>3.4355000000000002</v>
      </c>
      <c r="X11" s="6">
        <f>AVERAGE(R11:W11)</f>
        <v>3.3312500000000003</v>
      </c>
      <c r="Y11" s="6">
        <f>STDEV(R11:W11)/SQRT(6)</f>
        <v>0.13665045127380054</v>
      </c>
      <c r="AE11" s="3">
        <v>3.0009999999999999</v>
      </c>
      <c r="AF11" s="6">
        <v>3.1718333333333333</v>
      </c>
      <c r="AG11" s="6">
        <v>2.890333333333333</v>
      </c>
      <c r="AH11" s="6">
        <v>4.165166666666666</v>
      </c>
      <c r="AI11" s="6">
        <v>3.6668333333333329</v>
      </c>
      <c r="AJ11" s="6">
        <v>3.6631666666666667</v>
      </c>
      <c r="AK11" s="6">
        <v>3.3917142857142859</v>
      </c>
      <c r="AL11" s="6">
        <f>AVERAGE(AF11:AK11)</f>
        <v>3.4915079365079364</v>
      </c>
      <c r="AM11" s="6">
        <f>STDEV(AF11:AK11)/SQRT(6)</f>
        <v>0.18143716334555596</v>
      </c>
    </row>
    <row r="12" spans="2:39" x14ac:dyDescent="0.3">
      <c r="C12" s="3">
        <v>3.5019999999999998</v>
      </c>
      <c r="D12" s="6">
        <v>3.1419999999999999</v>
      </c>
      <c r="E12" s="6">
        <v>2.8420000000000001</v>
      </c>
      <c r="F12" s="6">
        <v>4.0229999999999997</v>
      </c>
      <c r="G12" s="6">
        <v>3.4319999999999999</v>
      </c>
      <c r="H12" s="6">
        <v>3.5510000000000002</v>
      </c>
      <c r="I12" s="6">
        <v>3.327</v>
      </c>
      <c r="J12" s="6">
        <f>AVERAGE(D12:I12)</f>
        <v>3.3861666666666665</v>
      </c>
      <c r="K12" s="6">
        <f>STDEV(D12:I12)/SQRT(6)</f>
        <v>0.16269222818288342</v>
      </c>
      <c r="Q12" s="3">
        <v>3.5019999999999998</v>
      </c>
      <c r="R12" s="6">
        <v>2.9865000000000004</v>
      </c>
      <c r="S12" s="6">
        <v>2.7244999999999999</v>
      </c>
      <c r="T12" s="6">
        <v>3.819</v>
      </c>
      <c r="U12" s="6">
        <v>3.3654999999999999</v>
      </c>
      <c r="V12" s="6">
        <v>3.6475</v>
      </c>
      <c r="W12" s="6">
        <v>3.3244999999999996</v>
      </c>
      <c r="X12" s="6">
        <f>AVERAGE(R12:W12)</f>
        <v>3.3112500000000007</v>
      </c>
      <c r="Y12" s="6">
        <f>STDEV(R12:W12)/SQRT(6)</f>
        <v>0.16570363856395018</v>
      </c>
      <c r="AE12" s="3">
        <v>3.5019999999999998</v>
      </c>
      <c r="AF12" s="6">
        <v>3.1555</v>
      </c>
      <c r="AG12" s="6">
        <v>2.6456666666666666</v>
      </c>
      <c r="AH12" s="6">
        <v>4.1384999999999996</v>
      </c>
      <c r="AI12" s="6">
        <v>3.6066666666666669</v>
      </c>
      <c r="AJ12" s="6">
        <v>3.661</v>
      </c>
      <c r="AK12" s="6">
        <v>3.2554285714285713</v>
      </c>
      <c r="AL12" s="6">
        <f>AVERAGE(AF12:AK12)</f>
        <v>3.4104603174603176</v>
      </c>
      <c r="AM12" s="6">
        <f>STDEV(AF12:AK12)/SQRT(6)</f>
        <v>0.20858713426286477</v>
      </c>
    </row>
    <row r="13" spans="2:39" x14ac:dyDescent="0.3">
      <c r="C13" s="3">
        <v>4.0019999999999998</v>
      </c>
      <c r="D13" s="6">
        <v>2.9689999999999999</v>
      </c>
      <c r="E13" s="6">
        <v>2.9390000000000001</v>
      </c>
      <c r="F13" s="6">
        <v>3.9049999999999998</v>
      </c>
      <c r="G13" s="6">
        <v>3.35</v>
      </c>
      <c r="H13" s="6">
        <v>3.5259999999999998</v>
      </c>
      <c r="I13" s="6">
        <v>3.3109999999999999</v>
      </c>
      <c r="J13" s="6">
        <f>AVERAGE(D13:I13)</f>
        <v>3.3333333333333335</v>
      </c>
      <c r="K13" s="6">
        <f>STDEV(D13:I13)/SQRT(6)</f>
        <v>0.14752822705427518</v>
      </c>
      <c r="Q13" s="3">
        <v>4.0019999999999998</v>
      </c>
      <c r="R13" s="6">
        <v>2.8485</v>
      </c>
      <c r="S13" s="6">
        <v>2.8434999999999997</v>
      </c>
      <c r="T13" s="6">
        <v>3.6544999999999996</v>
      </c>
      <c r="U13" s="6">
        <v>3.278</v>
      </c>
      <c r="V13" s="6">
        <v>3.5105</v>
      </c>
      <c r="W13" s="6">
        <v>3.3120000000000003</v>
      </c>
      <c r="X13" s="6">
        <f>AVERAGE(R13:W13)</f>
        <v>3.2411666666666665</v>
      </c>
      <c r="Y13" s="6">
        <f>STDEV(R13:W13)/SQRT(6)</f>
        <v>0.13688009757123609</v>
      </c>
      <c r="AE13" s="3">
        <v>4.0019999999999998</v>
      </c>
      <c r="AF13" s="6">
        <v>2.9833333333333329</v>
      </c>
      <c r="AG13" s="6">
        <v>2.8498333333333332</v>
      </c>
      <c r="AH13" s="6">
        <v>4.1236666666666668</v>
      </c>
      <c r="AI13" s="6">
        <v>3.3968333333333334</v>
      </c>
      <c r="AJ13" s="6">
        <v>3.5503333333333331</v>
      </c>
      <c r="AK13" s="6">
        <v>3.3207142857142857</v>
      </c>
      <c r="AL13" s="6">
        <f>AVERAGE(AF13:AK13)</f>
        <v>3.3707857142857143</v>
      </c>
      <c r="AM13" s="6">
        <f>STDEV(AF13:AK13)/SQRT(6)</f>
        <v>0.18473074397679148</v>
      </c>
    </row>
    <row r="14" spans="2:39" x14ac:dyDescent="0.3">
      <c r="C14" s="3">
        <v>4.5019999999999998</v>
      </c>
      <c r="D14" s="6">
        <v>2.99</v>
      </c>
      <c r="E14" s="6">
        <v>2.9140000000000001</v>
      </c>
      <c r="F14" s="6">
        <v>3.8940000000000001</v>
      </c>
      <c r="G14" s="6">
        <v>3.3170000000000002</v>
      </c>
      <c r="H14" s="6">
        <v>3.5659999999999998</v>
      </c>
      <c r="I14" s="6">
        <v>3.367</v>
      </c>
      <c r="J14" s="6">
        <f>AVERAGE(D14:I14)</f>
        <v>3.3413333333333335</v>
      </c>
      <c r="K14" s="6">
        <f>STDEV(D14:I14)/SQRT(6)</f>
        <v>0.14868482699246005</v>
      </c>
      <c r="Q14" s="3">
        <v>4.5019999999999998</v>
      </c>
      <c r="R14" s="6">
        <v>2.9175</v>
      </c>
      <c r="S14" s="6">
        <v>2.7794999999999996</v>
      </c>
      <c r="T14" s="6">
        <v>3.657</v>
      </c>
      <c r="U14" s="6">
        <v>3.1985000000000001</v>
      </c>
      <c r="V14" s="6">
        <v>3.629</v>
      </c>
      <c r="W14" s="6">
        <v>3.3805000000000001</v>
      </c>
      <c r="X14" s="6">
        <f>AVERAGE(R14:W14)</f>
        <v>3.2603333333333335</v>
      </c>
      <c r="Y14" s="6">
        <f>STDEV(R14:W14)/SQRT(6)</f>
        <v>0.14835299495160456</v>
      </c>
      <c r="AE14" s="3">
        <v>4.5019999999999998</v>
      </c>
      <c r="AF14" s="6">
        <v>2.9378333333333333</v>
      </c>
      <c r="AG14" s="6">
        <v>2.7409999999999997</v>
      </c>
      <c r="AH14" s="6">
        <v>4.0486666666666666</v>
      </c>
      <c r="AI14" s="6">
        <v>3.5150000000000001</v>
      </c>
      <c r="AJ14" s="6">
        <v>3.4973333333333336</v>
      </c>
      <c r="AK14" s="6">
        <v>3.3220000000000001</v>
      </c>
      <c r="AL14" s="6">
        <f>AVERAGE(AF14:AK14)</f>
        <v>3.3436388888888886</v>
      </c>
      <c r="AM14" s="6">
        <f>STDEV(AF14:AK14)/SQRT(6)</f>
        <v>0.18959349504716</v>
      </c>
    </row>
    <row r="15" spans="2:39" x14ac:dyDescent="0.3">
      <c r="C15" s="3">
        <v>5.0030000000000001</v>
      </c>
      <c r="D15" s="6">
        <v>3.0670000000000002</v>
      </c>
      <c r="E15" s="6">
        <v>2.9889999999999999</v>
      </c>
      <c r="F15" s="6">
        <v>3.9409999999999998</v>
      </c>
      <c r="G15" s="6">
        <v>3.3690000000000002</v>
      </c>
      <c r="H15" s="6">
        <v>3.665</v>
      </c>
      <c r="I15" s="6">
        <v>3.226</v>
      </c>
      <c r="J15" s="6">
        <f>AVERAGE(D15:I15)</f>
        <v>3.3761666666666663</v>
      </c>
      <c r="K15" s="6">
        <f>STDEV(D15:I15)/SQRT(6)</f>
        <v>0.14950416196362043</v>
      </c>
      <c r="Q15" s="3">
        <v>5.0030000000000001</v>
      </c>
      <c r="R15" s="6">
        <v>2.9375</v>
      </c>
      <c r="S15" s="6">
        <v>2.9184999999999999</v>
      </c>
      <c r="T15" s="6">
        <v>3.6559999999999997</v>
      </c>
      <c r="U15" s="6">
        <v>3.24</v>
      </c>
      <c r="V15" s="6">
        <v>3.5774999999999997</v>
      </c>
      <c r="W15" s="6">
        <v>3.1310000000000002</v>
      </c>
      <c r="X15" s="6">
        <f>AVERAGE(R15:W15)</f>
        <v>3.2434166666666666</v>
      </c>
      <c r="Y15" s="6">
        <f>STDEV(R15:W15)/SQRT(6)</f>
        <v>0.12827596661538396</v>
      </c>
      <c r="AE15" s="3">
        <v>5.0030000000000001</v>
      </c>
      <c r="AF15" s="6">
        <v>2.9544999999999999</v>
      </c>
      <c r="AG15" s="6">
        <v>2.8898333333333333</v>
      </c>
      <c r="AH15" s="6">
        <v>3.984666666666667</v>
      </c>
      <c r="AI15" s="6">
        <v>3.573</v>
      </c>
      <c r="AJ15" s="6">
        <v>3.7191666666666667</v>
      </c>
      <c r="AK15" s="6">
        <v>3.1791428571428568</v>
      </c>
      <c r="AL15" s="6">
        <f>AVERAGE(AF15:AK15)</f>
        <v>3.3833849206349207</v>
      </c>
      <c r="AM15" s="6">
        <f>STDEV(AF15:AK15)/SQRT(6)</f>
        <v>0.18069248853389708</v>
      </c>
    </row>
    <row r="16" spans="2:39" x14ac:dyDescent="0.3">
      <c r="C16" s="3">
        <v>5.5030000000000001</v>
      </c>
      <c r="D16" s="6">
        <v>3.0470000000000002</v>
      </c>
      <c r="E16" s="6">
        <v>2.94</v>
      </c>
      <c r="F16" s="6">
        <v>4.1219999999999999</v>
      </c>
      <c r="G16" s="6">
        <v>3.3039999999999998</v>
      </c>
      <c r="H16" s="6">
        <v>3.6429999999999998</v>
      </c>
      <c r="I16" s="6">
        <v>3.34</v>
      </c>
      <c r="J16" s="6">
        <f>AVERAGE(D16:I16)</f>
        <v>3.3993333333333333</v>
      </c>
      <c r="K16" s="6">
        <f>STDEV(D16:I16)/SQRT(6)</f>
        <v>0.17600713369381119</v>
      </c>
      <c r="Q16" s="3">
        <v>5.5030000000000001</v>
      </c>
      <c r="R16" s="6">
        <v>2.95</v>
      </c>
      <c r="S16" s="6">
        <v>2.77</v>
      </c>
      <c r="T16" s="6">
        <v>3.8365</v>
      </c>
      <c r="U16" s="6">
        <v>3.1805000000000003</v>
      </c>
      <c r="V16" s="6">
        <v>3.5710000000000002</v>
      </c>
      <c r="W16" s="6">
        <v>3.3804999999999996</v>
      </c>
      <c r="X16" s="6">
        <f>AVERAGE(R16:W16)</f>
        <v>3.2814166666666664</v>
      </c>
      <c r="Y16" s="6">
        <f>STDEV(R16:W16)/SQRT(6)</f>
        <v>0.16159225521182891</v>
      </c>
      <c r="AE16" s="3">
        <v>5.5030000000000001</v>
      </c>
      <c r="AF16" s="6">
        <v>3.0621666666666667</v>
      </c>
      <c r="AG16" s="6">
        <v>2.6196666666666664</v>
      </c>
      <c r="AH16" s="6">
        <v>4.1486666666666663</v>
      </c>
      <c r="AI16" s="6">
        <v>3.3601666666666667</v>
      </c>
      <c r="AJ16" s="6">
        <v>3.6293333333333333</v>
      </c>
      <c r="AK16" s="6">
        <v>3.290142857142857</v>
      </c>
      <c r="AL16" s="6">
        <f>AVERAGE(AF16:AK16)</f>
        <v>3.3516904761904764</v>
      </c>
      <c r="AM16" s="6">
        <f>STDEV(AF16:AK16)/SQRT(6)</f>
        <v>0.21101338452925511</v>
      </c>
    </row>
    <row r="17" spans="3:39" x14ac:dyDescent="0.3">
      <c r="C17" s="3">
        <v>6.0030000000000001</v>
      </c>
      <c r="D17" s="6">
        <v>3.1549999999999998</v>
      </c>
      <c r="E17" s="6">
        <v>2.9540000000000002</v>
      </c>
      <c r="F17" s="6">
        <v>4.1050000000000004</v>
      </c>
      <c r="G17" s="6">
        <v>3.2829999999999999</v>
      </c>
      <c r="H17" s="6">
        <v>3.5659999999999998</v>
      </c>
      <c r="I17" s="6">
        <v>3.3540000000000001</v>
      </c>
      <c r="J17" s="6">
        <f>AVERAGE(D17:I17)</f>
        <v>3.4028333333333332</v>
      </c>
      <c r="K17" s="6">
        <f>STDEV(D17:I17)/SQRT(6)</f>
        <v>0.16322569582568103</v>
      </c>
      <c r="Q17" s="3">
        <v>6.0030000000000001</v>
      </c>
      <c r="R17" s="6">
        <v>2.9939999999999998</v>
      </c>
      <c r="S17" s="6">
        <v>2.8449999999999998</v>
      </c>
      <c r="T17" s="6">
        <v>3.7525000000000004</v>
      </c>
      <c r="U17" s="6">
        <v>3.1619999999999999</v>
      </c>
      <c r="V17" s="6">
        <v>3.5205000000000002</v>
      </c>
      <c r="W17" s="6">
        <v>3.3885000000000001</v>
      </c>
      <c r="X17" s="6">
        <f>AVERAGE(R17:W17)</f>
        <v>3.2770833333333336</v>
      </c>
      <c r="Y17" s="6">
        <f>STDEV(R17:W17)/SQRT(6)</f>
        <v>0.13877592350420329</v>
      </c>
      <c r="AE17" s="3">
        <v>6.0030000000000001</v>
      </c>
      <c r="AF17" s="6">
        <v>3.2591666666666668</v>
      </c>
      <c r="AG17" s="6">
        <v>2.7721666666666667</v>
      </c>
      <c r="AH17" s="6">
        <v>4.0571666666666673</v>
      </c>
      <c r="AI17" s="6">
        <v>3.4990000000000006</v>
      </c>
      <c r="AJ17" s="6">
        <v>3.5646666666666671</v>
      </c>
      <c r="AK17" s="6">
        <v>3.3999999999999995</v>
      </c>
      <c r="AL17" s="6">
        <f>AVERAGE(AF17:AK17)</f>
        <v>3.4253611111111106</v>
      </c>
      <c r="AM17" s="6">
        <f>STDEV(AF17:AK17)/SQRT(6)</f>
        <v>0.17116597650335416</v>
      </c>
    </row>
    <row r="18" spans="3:39" x14ac:dyDescent="0.3">
      <c r="C18" s="3">
        <v>6.5030000000000001</v>
      </c>
      <c r="D18" s="6">
        <v>3.0640000000000001</v>
      </c>
      <c r="E18" s="6">
        <v>2.9260000000000002</v>
      </c>
      <c r="F18" s="6">
        <v>4.0410000000000004</v>
      </c>
      <c r="G18" s="6">
        <v>3.31</v>
      </c>
      <c r="H18" s="6">
        <v>3.7320000000000002</v>
      </c>
      <c r="I18" s="6">
        <v>3.363</v>
      </c>
      <c r="J18" s="6">
        <f>AVERAGE(D18:I18)</f>
        <v>3.4060000000000001</v>
      </c>
      <c r="K18" s="6">
        <f>STDEV(D18:I18)/SQRT(6)</f>
        <v>0.17009115203325692</v>
      </c>
      <c r="Q18" s="3">
        <v>6.5030000000000001</v>
      </c>
      <c r="R18" s="6">
        <v>2.8845000000000001</v>
      </c>
      <c r="S18" s="6">
        <v>2.8025000000000002</v>
      </c>
      <c r="T18" s="6">
        <v>3.7785000000000002</v>
      </c>
      <c r="U18" s="6">
        <v>3.14</v>
      </c>
      <c r="V18" s="6">
        <v>3.6595</v>
      </c>
      <c r="W18" s="6">
        <v>3.3650000000000002</v>
      </c>
      <c r="X18" s="6">
        <f>AVERAGE(R18:W18)</f>
        <v>3.2716666666666669</v>
      </c>
      <c r="Y18" s="6">
        <f>STDEV(R18:W18)/SQRT(6)</f>
        <v>0.1636416138327198</v>
      </c>
      <c r="AE18" s="3">
        <v>6.5030000000000001</v>
      </c>
      <c r="AF18" s="6">
        <v>3.0501666666666662</v>
      </c>
      <c r="AG18" s="6">
        <v>2.7158333333333338</v>
      </c>
      <c r="AH18" s="6">
        <v>4.1250000000000009</v>
      </c>
      <c r="AI18" s="6">
        <v>3.4809999999999999</v>
      </c>
      <c r="AJ18" s="6">
        <v>3.7191666666666667</v>
      </c>
      <c r="AK18" s="6">
        <v>3.3032857142857144</v>
      </c>
      <c r="AL18" s="6">
        <f>AVERAGE(AF18:AK18)</f>
        <v>3.3990753968253973</v>
      </c>
      <c r="AM18" s="6">
        <f>STDEV(AF18:AK18)/SQRT(6)</f>
        <v>0.20280280025310546</v>
      </c>
    </row>
    <row r="19" spans="3:39" x14ac:dyDescent="0.3">
      <c r="C19" s="3">
        <v>7.0030000000000001</v>
      </c>
      <c r="D19" s="6">
        <v>3.1920000000000002</v>
      </c>
      <c r="E19" s="6">
        <v>3.0609999999999999</v>
      </c>
      <c r="F19" s="6">
        <v>4.1619999999999999</v>
      </c>
      <c r="G19" s="6">
        <v>3.355</v>
      </c>
      <c r="H19" s="6">
        <v>3.7189999999999999</v>
      </c>
      <c r="I19" s="6">
        <v>3.3149999999999999</v>
      </c>
      <c r="J19" s="6">
        <f>AVERAGE(D19:I19)</f>
        <v>3.4673333333333338</v>
      </c>
      <c r="K19" s="6">
        <f>STDEV(D19:I19)/SQRT(6)</f>
        <v>0.16559361232983727</v>
      </c>
      <c r="Q19" s="3">
        <v>7.0030000000000001</v>
      </c>
      <c r="R19" s="6">
        <v>3.0960000000000001</v>
      </c>
      <c r="S19" s="6">
        <v>2.9615</v>
      </c>
      <c r="T19" s="6">
        <v>3.9990000000000001</v>
      </c>
      <c r="U19" s="6">
        <v>3.1544999999999996</v>
      </c>
      <c r="V19" s="6">
        <v>3.6444999999999999</v>
      </c>
      <c r="W19" s="6">
        <v>3.3315000000000001</v>
      </c>
      <c r="X19" s="6">
        <f>AVERAGE(R19:W19)</f>
        <v>3.3644999999999996</v>
      </c>
      <c r="Y19" s="6">
        <f>STDEV(R19:W19)/SQRT(6)</f>
        <v>0.15923572672822944</v>
      </c>
      <c r="AE19" s="3">
        <v>7.0030000000000001</v>
      </c>
      <c r="AF19" s="6">
        <v>3.1579999999999995</v>
      </c>
      <c r="AG19" s="6">
        <v>2.8948333333333331</v>
      </c>
      <c r="AH19" s="6">
        <v>4.0641666666666678</v>
      </c>
      <c r="AI19" s="6">
        <v>3.4770000000000003</v>
      </c>
      <c r="AJ19" s="6">
        <v>3.7083333333333339</v>
      </c>
      <c r="AK19" s="6">
        <v>3.2224285714285714</v>
      </c>
      <c r="AL19" s="6">
        <f>AVERAGE(AF19:AK19)</f>
        <v>3.4207936507936516</v>
      </c>
      <c r="AM19" s="6">
        <f>STDEV(AF19:AK19)/SQRT(6)</f>
        <v>0.17173725313508892</v>
      </c>
    </row>
    <row r="20" spans="3:39" x14ac:dyDescent="0.3">
      <c r="C20" s="3">
        <v>7.5030000000000001</v>
      </c>
      <c r="D20" s="6">
        <v>3.1949999999999998</v>
      </c>
      <c r="E20" s="6">
        <v>2.919</v>
      </c>
      <c r="F20" s="6">
        <v>4.2140000000000004</v>
      </c>
      <c r="G20" s="6">
        <v>3.3319999999999999</v>
      </c>
      <c r="H20" s="6">
        <v>3.669</v>
      </c>
      <c r="I20" s="6">
        <v>3.2879999999999998</v>
      </c>
      <c r="J20" s="6">
        <f>AVERAGE(D20:I20)</f>
        <v>3.4361666666666668</v>
      </c>
      <c r="K20" s="6">
        <f>STDEV(D20:I20)/SQRT(6)</f>
        <v>0.18417951689708592</v>
      </c>
      <c r="Q20" s="3">
        <v>7.5030000000000001</v>
      </c>
      <c r="R20" s="6">
        <v>3.0350000000000001</v>
      </c>
      <c r="S20" s="6">
        <v>2.8730000000000002</v>
      </c>
      <c r="T20" s="6">
        <v>3.8899999999999997</v>
      </c>
      <c r="U20" s="6">
        <v>3.1920000000000002</v>
      </c>
      <c r="V20" s="6">
        <v>3.6135000000000002</v>
      </c>
      <c r="W20" s="6">
        <v>3.2530000000000001</v>
      </c>
      <c r="X20" s="6">
        <f>AVERAGE(R20:W20)</f>
        <v>3.3094166666666669</v>
      </c>
      <c r="Y20" s="6">
        <f>STDEV(R20:W20)/SQRT(6)</f>
        <v>0.15408625380322252</v>
      </c>
      <c r="AE20" s="3">
        <v>7.5030000000000001</v>
      </c>
      <c r="AF20" s="6">
        <v>3.1989999999999998</v>
      </c>
      <c r="AG20" s="6">
        <v>2.7206666666666668</v>
      </c>
      <c r="AH20" s="6">
        <v>4.4906666666666668</v>
      </c>
      <c r="AI20" s="6">
        <v>3.4456666666666664</v>
      </c>
      <c r="AJ20" s="6">
        <v>3.7401666666666666</v>
      </c>
      <c r="AK20" s="6">
        <v>3.1228571428571428</v>
      </c>
      <c r="AL20" s="6">
        <f>AVERAGE(AF20:AK20)</f>
        <v>3.4531706349206348</v>
      </c>
      <c r="AM20" s="6">
        <f>STDEV(AF20:AK20)/SQRT(6)</f>
        <v>0.24960587772655018</v>
      </c>
    </row>
    <row r="21" spans="3:39" x14ac:dyDescent="0.3">
      <c r="C21" s="3">
        <v>8.0039999999999996</v>
      </c>
      <c r="D21" s="6">
        <v>3.0840000000000001</v>
      </c>
      <c r="E21" s="6">
        <v>2.839</v>
      </c>
      <c r="F21" s="6">
        <v>4.0709999999999997</v>
      </c>
      <c r="G21" s="6">
        <v>3.2639999999999998</v>
      </c>
      <c r="H21" s="6">
        <v>3.56</v>
      </c>
      <c r="I21" s="6">
        <v>3.2970000000000002</v>
      </c>
      <c r="J21" s="6">
        <f>AVERAGE(D21:I21)</f>
        <v>3.3524999999999996</v>
      </c>
      <c r="K21" s="6">
        <f>STDEV(D21:I21)/SQRT(6)</f>
        <v>0.17378008132886424</v>
      </c>
      <c r="Q21" s="3">
        <v>8.0039999999999996</v>
      </c>
      <c r="R21" s="6">
        <v>3.0089999999999999</v>
      </c>
      <c r="S21" s="6">
        <v>2.7880000000000003</v>
      </c>
      <c r="T21" s="6">
        <v>3.7705000000000002</v>
      </c>
      <c r="U21" s="6">
        <v>3.0874999999999999</v>
      </c>
      <c r="V21" s="6">
        <v>3.5300000000000002</v>
      </c>
      <c r="W21" s="6">
        <v>3.3559999999999999</v>
      </c>
      <c r="X21" s="6">
        <f>AVERAGE(R21:W21)</f>
        <v>3.2568333333333341</v>
      </c>
      <c r="Y21" s="6">
        <f>STDEV(R21:W21)/SQRT(6)</f>
        <v>0.14812239683600648</v>
      </c>
      <c r="AE21" s="3">
        <v>8.0039999999999996</v>
      </c>
      <c r="AF21" s="6">
        <v>3.0166666666666662</v>
      </c>
      <c r="AG21" s="6">
        <v>2.7040000000000006</v>
      </c>
      <c r="AH21" s="6">
        <v>4.2511666666666672</v>
      </c>
      <c r="AI21" s="6">
        <v>3.3959999999999995</v>
      </c>
      <c r="AJ21" s="6">
        <v>3.714</v>
      </c>
      <c r="AK21" s="6">
        <v>3.2130000000000001</v>
      </c>
      <c r="AL21" s="6">
        <f>AVERAGE(AF21:AK21)</f>
        <v>3.3824722222222223</v>
      </c>
      <c r="AM21" s="6">
        <f>STDEV(AF21:AK21)/SQRT(6)</f>
        <v>0.2226793510054263</v>
      </c>
    </row>
    <row r="22" spans="3:39" x14ac:dyDescent="0.3">
      <c r="C22" s="3">
        <v>8.5039999999999996</v>
      </c>
      <c r="D22" s="6">
        <v>2.9780000000000002</v>
      </c>
      <c r="E22" s="6">
        <v>2.9489999999999998</v>
      </c>
      <c r="F22" s="6">
        <v>4.04</v>
      </c>
      <c r="G22" s="6">
        <v>3.387</v>
      </c>
      <c r="H22" s="6">
        <v>3.47</v>
      </c>
      <c r="I22" s="6">
        <v>3.3180000000000001</v>
      </c>
      <c r="J22" s="6">
        <f>AVERAGE(D22:I22)</f>
        <v>3.3569999999999998</v>
      </c>
      <c r="K22" s="6">
        <f>STDEV(D22:I22)/SQRT(6)</f>
        <v>0.16245861011346932</v>
      </c>
      <c r="Q22" s="3">
        <v>8.5039999999999996</v>
      </c>
      <c r="R22" s="6">
        <v>2.8834999999999997</v>
      </c>
      <c r="S22" s="6">
        <v>2.9165000000000001</v>
      </c>
      <c r="T22" s="6">
        <v>3.7865000000000002</v>
      </c>
      <c r="U22" s="6">
        <v>3.1879999999999997</v>
      </c>
      <c r="V22" s="6">
        <v>3.4470000000000001</v>
      </c>
      <c r="W22" s="6">
        <v>3.294</v>
      </c>
      <c r="X22" s="6">
        <f>AVERAGE(R22:W22)</f>
        <v>3.2525833333333334</v>
      </c>
      <c r="Y22" s="6">
        <f>STDEV(R22:W22)/SQRT(6)</f>
        <v>0.13879549804578603</v>
      </c>
      <c r="AE22" s="3">
        <v>8.5039999999999996</v>
      </c>
      <c r="AF22" s="6">
        <v>2.9383333333333339</v>
      </c>
      <c r="AG22" s="6">
        <v>2.7564999999999995</v>
      </c>
      <c r="AH22" s="6">
        <v>4.2084999999999999</v>
      </c>
      <c r="AI22" s="6">
        <v>3.5413333333333337</v>
      </c>
      <c r="AJ22" s="6">
        <v>3.5883333333333329</v>
      </c>
      <c r="AK22" s="6">
        <v>3.1615714285714285</v>
      </c>
      <c r="AL22" s="6">
        <f>AVERAGE(AF22:AK22)</f>
        <v>3.365761904761905</v>
      </c>
      <c r="AM22" s="6">
        <f>STDEV(AF22:AK22)/SQRT(6)</f>
        <v>0.21495424841478236</v>
      </c>
    </row>
    <row r="23" spans="3:39" x14ac:dyDescent="0.3">
      <c r="C23" s="3">
        <v>9.0039999999999996</v>
      </c>
      <c r="D23" s="6">
        <v>3.0760000000000001</v>
      </c>
      <c r="E23" s="6">
        <v>2.8769999999999998</v>
      </c>
      <c r="F23" s="6">
        <v>4.1740000000000004</v>
      </c>
      <c r="G23" s="6">
        <v>3.3250000000000002</v>
      </c>
      <c r="H23" s="6">
        <v>3.597</v>
      </c>
      <c r="I23" s="6">
        <v>3.3980000000000001</v>
      </c>
      <c r="J23" s="6">
        <f>AVERAGE(D23:I23)</f>
        <v>3.407833333333333</v>
      </c>
      <c r="K23" s="6">
        <f>STDEV(D23:I23)/SQRT(6)</f>
        <v>0.18454004383270853</v>
      </c>
      <c r="Q23" s="3">
        <v>9.0039999999999996</v>
      </c>
      <c r="R23" s="6">
        <v>2.9634999999999998</v>
      </c>
      <c r="S23" s="6">
        <v>2.8884999999999996</v>
      </c>
      <c r="T23" s="6">
        <v>3.8239999999999998</v>
      </c>
      <c r="U23" s="6">
        <v>3.2184999999999997</v>
      </c>
      <c r="V23" s="6">
        <v>3.468</v>
      </c>
      <c r="W23" s="6">
        <v>3.3725000000000001</v>
      </c>
      <c r="X23" s="6">
        <f>AVERAGE(R23:W23)</f>
        <v>3.2891666666666661</v>
      </c>
      <c r="Y23" s="6">
        <f>STDEV(R23:W23)/SQRT(6)</f>
        <v>0.14101522770411873</v>
      </c>
      <c r="AE23" s="3">
        <v>9.0039999999999996</v>
      </c>
      <c r="AF23" s="6">
        <v>3.1873333333333336</v>
      </c>
      <c r="AG23" s="6">
        <v>2.7096666666666667</v>
      </c>
      <c r="AH23" s="6">
        <v>4.4154999999999998</v>
      </c>
      <c r="AI23" s="6">
        <v>3.2445000000000004</v>
      </c>
      <c r="AJ23" s="6">
        <v>3.5681666666666669</v>
      </c>
      <c r="AK23" s="6">
        <v>3.3367142857142857</v>
      </c>
      <c r="AL23" s="6">
        <f>AVERAGE(AF23:AK23)</f>
        <v>3.4103134920634925</v>
      </c>
      <c r="AM23" s="6">
        <f>STDEV(AF23:AK23)/SQRT(6)</f>
        <v>0.23157825336311777</v>
      </c>
    </row>
    <row r="24" spans="3:39" x14ac:dyDescent="0.3">
      <c r="C24" s="3">
        <v>9.5039999999999996</v>
      </c>
      <c r="D24" s="6">
        <v>3.0369999999999999</v>
      </c>
      <c r="E24" s="6">
        <v>3.0910000000000002</v>
      </c>
      <c r="F24" s="6">
        <v>3.956</v>
      </c>
      <c r="G24" s="6">
        <v>3.145</v>
      </c>
      <c r="H24" s="6">
        <v>3.5169999999999999</v>
      </c>
      <c r="I24" s="6">
        <v>3.323</v>
      </c>
      <c r="J24" s="6">
        <f>AVERAGE(D24:I24)</f>
        <v>3.3448333333333333</v>
      </c>
      <c r="K24" s="6">
        <f>STDEV(D24:I24)/SQRT(6)</f>
        <v>0.1417472907834377</v>
      </c>
      <c r="Q24" s="3">
        <v>9.5039999999999996</v>
      </c>
      <c r="R24" s="6">
        <v>2.8875000000000002</v>
      </c>
      <c r="S24" s="6">
        <v>3.0310000000000001</v>
      </c>
      <c r="T24" s="6">
        <v>3.5760000000000001</v>
      </c>
      <c r="U24" s="6">
        <v>2.9814999999999996</v>
      </c>
      <c r="V24" s="6">
        <v>3.4980000000000002</v>
      </c>
      <c r="W24" s="6">
        <v>3.3075000000000001</v>
      </c>
      <c r="X24" s="6">
        <f>AVERAGE(R24:W24)</f>
        <v>3.2135833333333337</v>
      </c>
      <c r="Y24" s="6">
        <f>STDEV(R24:W24)/SQRT(6)</f>
        <v>0.11755689520870785</v>
      </c>
      <c r="AE24" s="3">
        <v>9.5039999999999996</v>
      </c>
      <c r="AF24" s="6">
        <v>3.1823333333333328</v>
      </c>
      <c r="AG24" s="6">
        <v>2.9595000000000002</v>
      </c>
      <c r="AH24" s="6">
        <v>4.0246666666666666</v>
      </c>
      <c r="AI24" s="6">
        <v>3.289333333333333</v>
      </c>
      <c r="AJ24" s="6">
        <v>3.4440000000000004</v>
      </c>
      <c r="AK24" s="6">
        <v>3.2070000000000003</v>
      </c>
      <c r="AL24" s="6">
        <f>AVERAGE(AF24:AK24)</f>
        <v>3.3511388888888889</v>
      </c>
      <c r="AM24" s="6">
        <f>STDEV(AF24:AK24)/SQRT(6)</f>
        <v>0.14930228110104451</v>
      </c>
    </row>
    <row r="25" spans="3:39" x14ac:dyDescent="0.3">
      <c r="C25" s="3">
        <v>10.005000000000001</v>
      </c>
      <c r="D25" s="6">
        <v>3.04</v>
      </c>
      <c r="E25" s="6">
        <v>3.11</v>
      </c>
      <c r="F25" s="6">
        <v>4.133</v>
      </c>
      <c r="G25" s="6">
        <v>3.2240000000000002</v>
      </c>
      <c r="H25" s="6">
        <v>3.6320000000000001</v>
      </c>
      <c r="I25" s="6">
        <v>3.43</v>
      </c>
      <c r="J25" s="6">
        <f>AVERAGE(D25:I25)</f>
        <v>3.4281666666666673</v>
      </c>
      <c r="K25" s="6">
        <f>STDEV(D25:I25)/SQRT(6)</f>
        <v>0.16652615743813565</v>
      </c>
      <c r="Q25" s="3">
        <v>10.005000000000001</v>
      </c>
      <c r="R25" s="6">
        <v>2.8659999999999997</v>
      </c>
      <c r="S25" s="6">
        <v>3.0265</v>
      </c>
      <c r="T25" s="6">
        <v>3.8120000000000003</v>
      </c>
      <c r="U25" s="6">
        <v>3.0164999999999997</v>
      </c>
      <c r="V25" s="6">
        <v>3.3935000000000004</v>
      </c>
      <c r="W25" s="6">
        <v>3.3985000000000003</v>
      </c>
      <c r="X25" s="6">
        <f>AVERAGE(R25:W25)</f>
        <v>3.2521666666666662</v>
      </c>
      <c r="Y25" s="6">
        <f>STDEV(R25:W25)/SQRT(6)</f>
        <v>0.14264067130769942</v>
      </c>
      <c r="AE25" s="3">
        <v>10.005000000000001</v>
      </c>
      <c r="AF25" s="6">
        <v>3.073833333333333</v>
      </c>
      <c r="AG25" s="6">
        <v>3.0083333333333329</v>
      </c>
      <c r="AH25" s="6">
        <v>4.283666666666667</v>
      </c>
      <c r="AI25" s="6">
        <v>3.5583333333333336</v>
      </c>
      <c r="AJ25" s="6">
        <v>3.7698333333333331</v>
      </c>
      <c r="AK25" s="6">
        <v>3.4041428571428574</v>
      </c>
      <c r="AL25" s="6">
        <f>AVERAGE(AF25:AK25)</f>
        <v>3.5163571428571427</v>
      </c>
      <c r="AM25" s="6">
        <f>STDEV(AF25:AK25)/SQRT(6)</f>
        <v>0.19332904972187714</v>
      </c>
    </row>
    <row r="26" spans="3:39" x14ac:dyDescent="0.3">
      <c r="C26" s="3">
        <v>10.505000000000001</v>
      </c>
      <c r="D26" s="6">
        <v>2.9340000000000002</v>
      </c>
      <c r="E26" s="6">
        <v>3.1259999999999999</v>
      </c>
      <c r="F26" s="6">
        <v>4.12</v>
      </c>
      <c r="G26" s="6">
        <v>3.1989999999999998</v>
      </c>
      <c r="H26" s="6">
        <v>3.661</v>
      </c>
      <c r="I26" s="6">
        <v>3.3580000000000001</v>
      </c>
      <c r="J26" s="6">
        <f>AVERAGE(D26:I26)</f>
        <v>3.3996666666666666</v>
      </c>
      <c r="K26" s="6">
        <f>STDEV(D26:I26)/SQRT(6)</f>
        <v>0.17520629110977734</v>
      </c>
      <c r="Q26" s="3">
        <v>10.505000000000001</v>
      </c>
      <c r="R26" s="6">
        <v>2.8369999999999997</v>
      </c>
      <c r="S26" s="6">
        <v>3.089</v>
      </c>
      <c r="T26" s="6">
        <v>3.7480000000000002</v>
      </c>
      <c r="U26" s="6">
        <v>3.0510000000000002</v>
      </c>
      <c r="V26" s="6">
        <v>3.5659999999999998</v>
      </c>
      <c r="W26" s="6">
        <v>3.3405</v>
      </c>
      <c r="X26" s="6">
        <f>AVERAGE(R26:W26)</f>
        <v>3.2719166666666664</v>
      </c>
      <c r="Y26" s="6">
        <f>STDEV(R26:W26)/SQRT(6)</f>
        <v>0.14014982558359151</v>
      </c>
      <c r="AE26" s="3">
        <v>10.505000000000001</v>
      </c>
      <c r="AF26" s="6">
        <v>3.016</v>
      </c>
      <c r="AG26" s="6">
        <v>2.9565000000000001</v>
      </c>
      <c r="AH26" s="6">
        <v>4.2788333333333339</v>
      </c>
      <c r="AI26" s="6">
        <v>3.2861666666666665</v>
      </c>
      <c r="AJ26" s="6">
        <v>3.6110000000000002</v>
      </c>
      <c r="AK26" s="6">
        <v>3.2922857142857143</v>
      </c>
      <c r="AL26" s="6">
        <f>AVERAGE(AF26:AK26)</f>
        <v>3.4067976190476195</v>
      </c>
      <c r="AM26" s="6">
        <f>STDEV(AF26:AK26)/SQRT(6)</f>
        <v>0.19877126109795779</v>
      </c>
    </row>
    <row r="27" spans="3:39" x14ac:dyDescent="0.3">
      <c r="C27" s="3">
        <v>11.005000000000001</v>
      </c>
      <c r="D27" s="6">
        <v>3.0169999999999999</v>
      </c>
      <c r="E27" s="6">
        <v>3.105</v>
      </c>
      <c r="F27" s="6">
        <v>3.95</v>
      </c>
      <c r="G27" s="6">
        <v>3.41</v>
      </c>
      <c r="H27" s="6">
        <v>3.56</v>
      </c>
      <c r="I27" s="6">
        <v>3.375</v>
      </c>
      <c r="J27" s="6">
        <f>AVERAGE(D27:I27)</f>
        <v>3.4028333333333332</v>
      </c>
      <c r="K27" s="6">
        <f>STDEV(D27:I27)/SQRT(6)</f>
        <v>0.13692952364061031</v>
      </c>
      <c r="Q27" s="3">
        <v>11.005000000000001</v>
      </c>
      <c r="R27" s="6">
        <v>2.8070000000000004</v>
      </c>
      <c r="S27" s="6">
        <v>2.9885000000000002</v>
      </c>
      <c r="T27" s="6">
        <v>3.5529999999999999</v>
      </c>
      <c r="U27" s="6">
        <v>3.218</v>
      </c>
      <c r="V27" s="6">
        <v>3.3535000000000004</v>
      </c>
      <c r="W27" s="6">
        <v>3.355</v>
      </c>
      <c r="X27" s="6">
        <f>AVERAGE(R27:W27)</f>
        <v>3.2125000000000004</v>
      </c>
      <c r="Y27" s="6">
        <f>STDEV(R27:W27)/SQRT(6)</f>
        <v>0.11117013987577777</v>
      </c>
      <c r="AE27" s="3">
        <v>11.005000000000001</v>
      </c>
      <c r="AF27" s="6">
        <v>3.2266666666666666</v>
      </c>
      <c r="AG27" s="6">
        <v>2.9290000000000003</v>
      </c>
      <c r="AH27" s="6">
        <v>4.0558333333333332</v>
      </c>
      <c r="AI27" s="6">
        <v>3.6038333333333337</v>
      </c>
      <c r="AJ27" s="6">
        <v>3.7323333333333335</v>
      </c>
      <c r="AK27" s="6">
        <v>3.3715714285714289</v>
      </c>
      <c r="AL27" s="6">
        <f>AVERAGE(AF27:AK27)</f>
        <v>3.4865396825396826</v>
      </c>
      <c r="AM27" s="6">
        <f>STDEV(AF27:AK27)/SQRT(6)</f>
        <v>0.16226210910404917</v>
      </c>
    </row>
    <row r="28" spans="3:39" x14ac:dyDescent="0.3">
      <c r="C28" s="3">
        <v>11.505000000000001</v>
      </c>
      <c r="D28" s="6">
        <v>2.984</v>
      </c>
      <c r="E28" s="6">
        <v>3.149</v>
      </c>
      <c r="F28" s="6">
        <v>4.0270000000000001</v>
      </c>
      <c r="G28" s="6">
        <v>3.2109999999999999</v>
      </c>
      <c r="H28" s="6">
        <v>3.6720000000000002</v>
      </c>
      <c r="I28" s="6">
        <v>3.2589999999999999</v>
      </c>
      <c r="J28" s="6">
        <f>AVERAGE(D28:I28)</f>
        <v>3.3836666666666666</v>
      </c>
      <c r="K28" s="6">
        <f>STDEV(D28:I28)/SQRT(6)</f>
        <v>0.15886800950614596</v>
      </c>
      <c r="Q28" s="3">
        <v>11.505000000000001</v>
      </c>
      <c r="R28" s="6">
        <v>2.8410000000000002</v>
      </c>
      <c r="S28" s="6">
        <v>3.1505000000000001</v>
      </c>
      <c r="T28" s="6">
        <v>3.6535000000000002</v>
      </c>
      <c r="U28" s="6">
        <v>3.0289999999999999</v>
      </c>
      <c r="V28" s="6">
        <v>3.5324999999999998</v>
      </c>
      <c r="W28" s="6">
        <v>3.21</v>
      </c>
      <c r="X28" s="6">
        <f>AVERAGE(R28:W28)</f>
        <v>3.2360833333333332</v>
      </c>
      <c r="Y28" s="6">
        <f>STDEV(R28:W28)/SQRT(6)</f>
        <v>0.12504382009697418</v>
      </c>
      <c r="AE28" s="3">
        <v>11.505000000000001</v>
      </c>
      <c r="AF28" s="6">
        <v>3.215666666666666</v>
      </c>
      <c r="AG28" s="6">
        <v>3.0566666666666666</v>
      </c>
      <c r="AH28" s="6">
        <v>4.0226666666666668</v>
      </c>
      <c r="AI28" s="6">
        <v>3.6161666666666665</v>
      </c>
      <c r="AJ28" s="6">
        <v>3.7418333333333336</v>
      </c>
      <c r="AK28" s="6">
        <v>3.2811428571428576</v>
      </c>
      <c r="AL28" s="6">
        <f>AVERAGE(AF28:AK28)</f>
        <v>3.4890238095238093</v>
      </c>
      <c r="AM28" s="6">
        <f>STDEV(AF28:AK28)/SQRT(6)</f>
        <v>0.14941262522784163</v>
      </c>
    </row>
    <row r="29" spans="3:39" x14ac:dyDescent="0.3">
      <c r="C29" s="3">
        <v>12.005000000000001</v>
      </c>
      <c r="D29" s="6">
        <v>3.2650000000000001</v>
      </c>
      <c r="E29" s="6">
        <v>2.9969999999999999</v>
      </c>
      <c r="F29" s="6">
        <v>4.2809999999999997</v>
      </c>
      <c r="G29" s="6">
        <v>3.387</v>
      </c>
      <c r="H29" s="6">
        <v>3.7519999999999998</v>
      </c>
      <c r="I29" s="6">
        <v>3.33</v>
      </c>
      <c r="J29" s="6">
        <f>AVERAGE(D29:I29)</f>
        <v>3.5020000000000002</v>
      </c>
      <c r="K29" s="6">
        <f>STDEV(D29:I29)/SQRT(6)</f>
        <v>0.18469289825725971</v>
      </c>
      <c r="Q29" s="3">
        <v>12.005000000000001</v>
      </c>
      <c r="R29" s="6">
        <v>3.1385000000000001</v>
      </c>
      <c r="S29" s="6">
        <v>2.9409999999999998</v>
      </c>
      <c r="T29" s="6">
        <v>3.9379999999999997</v>
      </c>
      <c r="U29" s="6">
        <v>3.2075</v>
      </c>
      <c r="V29" s="6">
        <v>3.5665</v>
      </c>
      <c r="W29" s="6">
        <v>3.3045</v>
      </c>
      <c r="X29" s="6">
        <f>AVERAGE(R29:W29)</f>
        <v>3.3493333333333335</v>
      </c>
      <c r="Y29" s="6">
        <f>STDEV(R29:W29)/SQRT(6)</f>
        <v>0.14456870723331211</v>
      </c>
      <c r="AE29" s="3">
        <v>12.005000000000001</v>
      </c>
      <c r="AF29" s="6">
        <v>3.454333333333333</v>
      </c>
      <c r="AG29" s="6">
        <v>2.7258333333333336</v>
      </c>
      <c r="AH29" s="6">
        <v>4.6428333333333329</v>
      </c>
      <c r="AI29" s="6">
        <v>3.4755000000000003</v>
      </c>
      <c r="AJ29" s="6">
        <v>3.7718333333333334</v>
      </c>
      <c r="AK29" s="6">
        <v>3.4705714285714286</v>
      </c>
      <c r="AL29" s="6">
        <f>AVERAGE(AF29:AK29)</f>
        <v>3.5901507936507939</v>
      </c>
      <c r="AM29" s="6">
        <f>STDEV(AF29:AK29)/SQRT(6)</f>
        <v>0.25390839282125754</v>
      </c>
    </row>
    <row r="30" spans="3:39" x14ac:dyDescent="0.3">
      <c r="C30" s="3">
        <v>12.506</v>
      </c>
      <c r="D30" s="6">
        <v>3.25</v>
      </c>
      <c r="E30" s="6">
        <v>3.0510000000000002</v>
      </c>
      <c r="F30" s="6">
        <v>4.0410000000000004</v>
      </c>
      <c r="G30" s="6">
        <v>3.24</v>
      </c>
      <c r="H30" s="6">
        <v>3.718</v>
      </c>
      <c r="I30" s="6">
        <v>3.3660000000000001</v>
      </c>
      <c r="J30" s="6">
        <f>AVERAGE(D30:I30)</f>
        <v>3.4443333333333332</v>
      </c>
      <c r="K30" s="6">
        <f>STDEV(D30:I30)/SQRT(6)</f>
        <v>0.14958490714121012</v>
      </c>
      <c r="Q30" s="3">
        <v>12.506</v>
      </c>
      <c r="R30" s="6">
        <v>3.14</v>
      </c>
      <c r="S30" s="6">
        <v>3.0209999999999999</v>
      </c>
      <c r="T30" s="6">
        <v>3.5625</v>
      </c>
      <c r="U30" s="6">
        <v>3.0939999999999999</v>
      </c>
      <c r="V30" s="6">
        <v>3.5529999999999999</v>
      </c>
      <c r="W30" s="6">
        <v>3.33</v>
      </c>
      <c r="X30" s="6">
        <f>AVERAGE(R30:W30)</f>
        <v>3.2834166666666662</v>
      </c>
      <c r="Y30" s="6">
        <f>STDEV(R30:W30)/SQRT(6)</f>
        <v>9.6270834685854442E-2</v>
      </c>
      <c r="AE30" s="3">
        <v>12.506</v>
      </c>
      <c r="AF30" s="6">
        <v>3.3224999999999998</v>
      </c>
      <c r="AG30" s="6">
        <v>2.7481666666666666</v>
      </c>
      <c r="AH30" s="6">
        <v>4.1913333333333327</v>
      </c>
      <c r="AI30" s="6">
        <v>3.4531666666666667</v>
      </c>
      <c r="AJ30" s="6">
        <v>3.6446666666666663</v>
      </c>
      <c r="AK30" s="6">
        <v>3.2807142857142857</v>
      </c>
      <c r="AL30" s="6">
        <f>AVERAGE(AF30:AK30)</f>
        <v>3.4400912698412696</v>
      </c>
      <c r="AM30" s="6">
        <f>STDEV(AF30:AK30)/SQRT(6)</f>
        <v>0.19359537556795051</v>
      </c>
    </row>
    <row r="31" spans="3:39" x14ac:dyDescent="0.3">
      <c r="C31" s="3">
        <v>13.006</v>
      </c>
      <c r="D31" s="6">
        <v>3.1749999999999998</v>
      </c>
      <c r="E31" s="6">
        <v>3.016</v>
      </c>
      <c r="F31" s="6">
        <v>4.2380000000000004</v>
      </c>
      <c r="G31" s="6">
        <v>3.4620000000000002</v>
      </c>
      <c r="H31" s="6">
        <v>3.6709999999999998</v>
      </c>
      <c r="I31" s="6">
        <v>3.4870000000000001</v>
      </c>
      <c r="J31" s="6">
        <f>AVERAGE(D31:I31)</f>
        <v>3.5081666666666664</v>
      </c>
      <c r="K31" s="6">
        <f>STDEV(D31:I31)/SQRT(6)</f>
        <v>0.17464047195436977</v>
      </c>
      <c r="Q31" s="3">
        <v>13.006</v>
      </c>
      <c r="R31" s="6">
        <v>3.0135000000000001</v>
      </c>
      <c r="S31" s="6">
        <v>2.9765000000000001</v>
      </c>
      <c r="T31" s="6">
        <v>3.7915000000000001</v>
      </c>
      <c r="U31" s="6">
        <v>3.2214999999999998</v>
      </c>
      <c r="V31" s="6">
        <v>3.5015000000000001</v>
      </c>
      <c r="W31" s="6">
        <v>3.5145</v>
      </c>
      <c r="X31" s="6">
        <f>AVERAGE(R31:W31)</f>
        <v>3.3364999999999996</v>
      </c>
      <c r="Y31" s="6">
        <f>STDEV(R31:W31)/SQRT(6)</f>
        <v>0.13077818370559113</v>
      </c>
      <c r="AE31" s="3">
        <v>13.006</v>
      </c>
      <c r="AF31" s="6">
        <v>3.3286666666666664</v>
      </c>
      <c r="AG31" s="6">
        <v>2.8141666666666665</v>
      </c>
      <c r="AH31" s="6">
        <v>4.3481666666666667</v>
      </c>
      <c r="AI31" s="6">
        <v>3.4768333333333334</v>
      </c>
      <c r="AJ31" s="6">
        <v>3.6556666666666668</v>
      </c>
      <c r="AK31" s="6">
        <v>3.5544285714285713</v>
      </c>
      <c r="AL31" s="6">
        <f>AVERAGE(AF31:AK31)</f>
        <v>3.5296547619047618</v>
      </c>
      <c r="AM31" s="6">
        <f>STDEV(AF31:AK31)/SQRT(6)</f>
        <v>0.2034341836391815</v>
      </c>
    </row>
    <row r="32" spans="3:39" x14ac:dyDescent="0.3">
      <c r="C32" s="3">
        <v>13.506</v>
      </c>
      <c r="D32" s="6">
        <v>3.2050000000000001</v>
      </c>
      <c r="E32" s="6">
        <v>3.0720000000000001</v>
      </c>
      <c r="F32" s="6">
        <v>4.26</v>
      </c>
      <c r="G32" s="6">
        <v>3.1760000000000002</v>
      </c>
      <c r="H32" s="6">
        <v>3.6840000000000002</v>
      </c>
      <c r="I32" s="6">
        <v>3.569</v>
      </c>
      <c r="J32" s="6">
        <f>AVERAGE(D32:I32)</f>
        <v>3.4943333333333331</v>
      </c>
      <c r="K32" s="6">
        <f>STDEV(D32:I32)/SQRT(6)</f>
        <v>0.18176994006466385</v>
      </c>
      <c r="Q32" s="3">
        <v>13.506</v>
      </c>
      <c r="R32" s="6">
        <v>3.1890000000000001</v>
      </c>
      <c r="S32" s="6">
        <v>3.0665</v>
      </c>
      <c r="T32" s="6">
        <v>3.8205</v>
      </c>
      <c r="U32" s="6">
        <v>3.0735000000000001</v>
      </c>
      <c r="V32" s="6">
        <v>3.5380000000000003</v>
      </c>
      <c r="W32" s="6">
        <v>3.54</v>
      </c>
      <c r="X32" s="6">
        <f>AVERAGE(R32:W32)</f>
        <v>3.3712499999999999</v>
      </c>
      <c r="Y32" s="6">
        <f>STDEV(R32:W32)/SQRT(6)</f>
        <v>0.1255455262710172</v>
      </c>
      <c r="AE32" s="3">
        <v>13.506</v>
      </c>
      <c r="AF32" s="6">
        <v>3.3039999999999998</v>
      </c>
      <c r="AG32" s="6">
        <v>2.9593333333333338</v>
      </c>
      <c r="AH32" s="6">
        <v>4.1975000000000007</v>
      </c>
      <c r="AI32" s="6">
        <v>3.4546666666666668</v>
      </c>
      <c r="AJ32" s="6">
        <v>3.6564999999999999</v>
      </c>
      <c r="AK32" s="6">
        <v>3.3847142857142853</v>
      </c>
      <c r="AL32" s="6">
        <f>AVERAGE(AF32:AK32)</f>
        <v>3.4927857142857142</v>
      </c>
      <c r="AM32" s="6">
        <f>STDEV(AF32:AK32)/SQRT(6)</f>
        <v>0.16899394229416839</v>
      </c>
    </row>
    <row r="33" spans="3:41" x14ac:dyDescent="0.3">
      <c r="C33" s="3">
        <v>14.006</v>
      </c>
      <c r="D33" s="6">
        <v>3.234</v>
      </c>
      <c r="E33" s="6">
        <v>3.0350000000000001</v>
      </c>
      <c r="F33" s="6">
        <v>4.33</v>
      </c>
      <c r="G33" s="6">
        <v>3.3610000000000002</v>
      </c>
      <c r="H33" s="6">
        <v>3.746</v>
      </c>
      <c r="I33" s="6">
        <v>3.5569999999999999</v>
      </c>
      <c r="J33" s="6">
        <f>AVERAGE(D33:I33)</f>
        <v>3.5438333333333332</v>
      </c>
      <c r="K33" s="6">
        <f>STDEV(D33:I33)/SQRT(6)</f>
        <v>0.18685456317087409</v>
      </c>
      <c r="Q33" s="3">
        <v>14.006</v>
      </c>
      <c r="R33" s="6">
        <v>3.0270000000000001</v>
      </c>
      <c r="S33" s="6">
        <v>3.0874999999999999</v>
      </c>
      <c r="T33" s="6">
        <v>3.9119999999999999</v>
      </c>
      <c r="U33" s="6">
        <v>3.181</v>
      </c>
      <c r="V33" s="6">
        <v>3.5629999999999997</v>
      </c>
      <c r="W33" s="6">
        <v>3.5945</v>
      </c>
      <c r="X33" s="6">
        <f>AVERAGE(R33:W33)</f>
        <v>3.3941666666666666</v>
      </c>
      <c r="Y33" s="6">
        <f>STDEV(R33:W33)/SQRT(6)</f>
        <v>0.14272179620195055</v>
      </c>
      <c r="AE33" s="3">
        <v>14.006</v>
      </c>
      <c r="AF33" s="6">
        <v>3.4463333333333335</v>
      </c>
      <c r="AG33" s="6">
        <v>2.9728333333333334</v>
      </c>
      <c r="AH33" s="6">
        <v>4.637666666666667</v>
      </c>
      <c r="AI33" s="6">
        <v>3.4793333333333329</v>
      </c>
      <c r="AJ33" s="6">
        <v>3.827833333333333</v>
      </c>
      <c r="AK33" s="6">
        <v>3.3722857142857134</v>
      </c>
      <c r="AL33" s="6">
        <f>AVERAGE(AF33:AK33)</f>
        <v>3.6227142857142858</v>
      </c>
      <c r="AM33" s="6">
        <f>STDEV(AF33:AK33)/SQRT(6)</f>
        <v>0.23158369392949205</v>
      </c>
    </row>
    <row r="34" spans="3:41" x14ac:dyDescent="0.3">
      <c r="C34" s="3">
        <v>14.507</v>
      </c>
      <c r="D34" s="6">
        <v>3.2269999999999999</v>
      </c>
      <c r="E34" s="6">
        <v>3.1440000000000001</v>
      </c>
      <c r="F34" s="6">
        <v>4.1959999999999997</v>
      </c>
      <c r="G34" s="6">
        <v>3.3170000000000002</v>
      </c>
      <c r="H34" s="6">
        <v>3.8010000000000002</v>
      </c>
      <c r="I34" s="6">
        <v>3.464</v>
      </c>
      <c r="J34" s="6">
        <f>AVERAGE(D34:I34)</f>
        <v>3.5248333333333335</v>
      </c>
      <c r="K34" s="6">
        <f>STDEV(D34:I34)/SQRT(6)</f>
        <v>0.1640494674717882</v>
      </c>
      <c r="Q34" s="3">
        <v>14.507</v>
      </c>
      <c r="R34" s="6">
        <v>3.1574999999999998</v>
      </c>
      <c r="S34" s="6">
        <v>3.1059999999999999</v>
      </c>
      <c r="T34" s="6">
        <v>3.8740000000000001</v>
      </c>
      <c r="U34" s="6">
        <v>3.1179999999999999</v>
      </c>
      <c r="V34" s="6">
        <v>3.5949999999999998</v>
      </c>
      <c r="W34" s="6">
        <v>3.4885000000000002</v>
      </c>
      <c r="X34" s="6">
        <f>AVERAGE(R34:W34)</f>
        <v>3.3898333333333333</v>
      </c>
      <c r="Y34" s="6">
        <f>STDEV(R34:W34)/SQRT(6)</f>
        <v>0.12841071260261397</v>
      </c>
      <c r="AE34" s="3">
        <v>14.507</v>
      </c>
      <c r="AF34" s="6">
        <v>3.3313333333333333</v>
      </c>
      <c r="AG34" s="6">
        <v>3.1053333333333328</v>
      </c>
      <c r="AH34" s="6">
        <v>4.1896666666666667</v>
      </c>
      <c r="AI34" s="6">
        <v>3.4566666666666666</v>
      </c>
      <c r="AJ34" s="6">
        <v>3.8473333333333337</v>
      </c>
      <c r="AK34" s="6">
        <v>3.3675714285714284</v>
      </c>
      <c r="AL34" s="6">
        <f>AVERAGE(AF34:AK34)</f>
        <v>3.5496507936507933</v>
      </c>
      <c r="AM34" s="6">
        <f>STDEV(AF34:AK34)/SQRT(6)</f>
        <v>0.16177295552978369</v>
      </c>
    </row>
    <row r="35" spans="3:41" x14ac:dyDescent="0.3">
      <c r="C35" s="3">
        <v>15.007</v>
      </c>
      <c r="D35" s="6">
        <v>3.4039999999999999</v>
      </c>
      <c r="E35" s="6">
        <v>3.1819999999999999</v>
      </c>
      <c r="F35" s="6">
        <v>4.2370000000000001</v>
      </c>
      <c r="G35" s="6">
        <v>3.3769999999999998</v>
      </c>
      <c r="H35" s="6">
        <v>3.73</v>
      </c>
      <c r="I35" s="6">
        <v>3.3620000000000001</v>
      </c>
      <c r="J35" s="6">
        <f>AVERAGE(D35:I35)</f>
        <v>3.5486666666666671</v>
      </c>
      <c r="K35" s="6">
        <f>STDEV(D35:I35)/SQRT(6)</f>
        <v>0.15560327045977468</v>
      </c>
      <c r="Q35" s="3">
        <v>15.007</v>
      </c>
      <c r="R35" s="6">
        <v>3.415</v>
      </c>
      <c r="S35" s="6">
        <v>3.2954999999999997</v>
      </c>
      <c r="T35" s="6">
        <v>4.0570000000000004</v>
      </c>
      <c r="U35" s="6">
        <v>3.0999999999999996</v>
      </c>
      <c r="V35" s="6">
        <v>3.4515000000000002</v>
      </c>
      <c r="W35" s="6">
        <v>3.3534999999999999</v>
      </c>
      <c r="X35" s="6">
        <f>AVERAGE(R35:W35)</f>
        <v>3.4454166666666666</v>
      </c>
      <c r="Y35" s="6">
        <f>STDEV(R35:W35)/SQRT(6)</f>
        <v>0.13231688079925583</v>
      </c>
      <c r="AE35" s="3">
        <v>15.007</v>
      </c>
      <c r="AF35" s="6">
        <v>3.4273333333333333</v>
      </c>
      <c r="AG35" s="6">
        <v>3.0333333333333332</v>
      </c>
      <c r="AH35" s="6">
        <v>4.3570000000000002</v>
      </c>
      <c r="AI35" s="6">
        <v>3.5314999999999999</v>
      </c>
      <c r="AJ35" s="6">
        <v>3.6213333333333328</v>
      </c>
      <c r="AK35" s="6">
        <v>3.3581428571428567</v>
      </c>
      <c r="AL35" s="6">
        <f>AVERAGE(AF35:AK35)</f>
        <v>3.5547738095238093</v>
      </c>
      <c r="AM35" s="6">
        <f>STDEV(AF35:AK35)/SQRT(6)</f>
        <v>0.18030933399033075</v>
      </c>
    </row>
    <row r="36" spans="3:41" x14ac:dyDescent="0.3">
      <c r="AE36" s="14"/>
      <c r="AF36" s="14"/>
      <c r="AG36" s="14"/>
      <c r="AH36" s="14"/>
      <c r="AI36" s="14"/>
      <c r="AJ36" s="14"/>
      <c r="AK36" s="14"/>
    </row>
    <row r="37" spans="3:41" x14ac:dyDescent="0.3">
      <c r="C37" s="14"/>
    </row>
    <row r="38" spans="3:41" x14ac:dyDescent="0.3">
      <c r="C38" s="56" t="s">
        <v>282</v>
      </c>
      <c r="D38" s="57"/>
      <c r="E38" s="57"/>
      <c r="F38" s="57"/>
      <c r="G38" s="57"/>
      <c r="H38" s="57"/>
      <c r="I38" s="57"/>
      <c r="J38" s="57"/>
      <c r="K38" s="57"/>
      <c r="L38" s="57"/>
      <c r="M38" s="58"/>
      <c r="Q38" s="56" t="s">
        <v>281</v>
      </c>
      <c r="R38" s="57"/>
      <c r="S38" s="57"/>
      <c r="T38" s="57"/>
      <c r="U38" s="57"/>
      <c r="V38" s="57"/>
      <c r="W38" s="57"/>
      <c r="X38" s="57"/>
      <c r="Y38" s="57"/>
      <c r="Z38" s="57"/>
      <c r="AA38" s="58"/>
      <c r="AE38" s="34" t="s">
        <v>280</v>
      </c>
      <c r="AF38" s="34"/>
      <c r="AG38" s="34"/>
      <c r="AH38" s="34"/>
      <c r="AI38" s="34"/>
      <c r="AJ38" s="34"/>
      <c r="AK38" s="34"/>
      <c r="AL38" s="34"/>
      <c r="AM38" s="34"/>
      <c r="AN38" s="34"/>
      <c r="AO38" s="34"/>
    </row>
    <row r="39" spans="3:41" x14ac:dyDescent="0.3">
      <c r="C39" s="3" t="s">
        <v>0</v>
      </c>
      <c r="D39" s="3" t="s">
        <v>3</v>
      </c>
      <c r="E39" s="3" t="s">
        <v>4</v>
      </c>
      <c r="F39" s="3" t="s">
        <v>5</v>
      </c>
      <c r="G39" s="3" t="s">
        <v>65</v>
      </c>
      <c r="H39" s="3" t="s">
        <v>7</v>
      </c>
      <c r="I39" s="3" t="s">
        <v>8</v>
      </c>
      <c r="J39" s="3" t="s">
        <v>9</v>
      </c>
      <c r="K39" s="3" t="s">
        <v>10</v>
      </c>
      <c r="L39" s="3" t="s">
        <v>1</v>
      </c>
      <c r="M39" s="3" t="s">
        <v>2</v>
      </c>
      <c r="Q39" s="3" t="s">
        <v>0</v>
      </c>
      <c r="R39" s="3" t="s">
        <v>3</v>
      </c>
      <c r="S39" s="3" t="s">
        <v>4</v>
      </c>
      <c r="T39" s="3" t="s">
        <v>5</v>
      </c>
      <c r="U39" s="3" t="s">
        <v>65</v>
      </c>
      <c r="V39" s="3" t="s">
        <v>7</v>
      </c>
      <c r="W39" s="3" t="s">
        <v>8</v>
      </c>
      <c r="X39" s="3" t="s">
        <v>9</v>
      </c>
      <c r="Y39" s="3" t="s">
        <v>10</v>
      </c>
      <c r="Z39" s="3" t="s">
        <v>1</v>
      </c>
      <c r="AA39" s="3" t="s">
        <v>2</v>
      </c>
      <c r="AE39" s="3" t="s">
        <v>0</v>
      </c>
      <c r="AF39" s="3" t="s">
        <v>3</v>
      </c>
      <c r="AG39" s="3" t="s">
        <v>4</v>
      </c>
      <c r="AH39" s="3" t="s">
        <v>5</v>
      </c>
      <c r="AI39" s="3" t="s">
        <v>65</v>
      </c>
      <c r="AJ39" s="3" t="s">
        <v>7</v>
      </c>
      <c r="AK39" s="3" t="s">
        <v>8</v>
      </c>
      <c r="AL39" s="3" t="s">
        <v>9</v>
      </c>
      <c r="AM39" s="3" t="s">
        <v>10</v>
      </c>
      <c r="AN39" s="3" t="s">
        <v>1</v>
      </c>
      <c r="AO39" s="3" t="s">
        <v>2</v>
      </c>
    </row>
    <row r="40" spans="3:41" x14ac:dyDescent="0.3">
      <c r="C40" s="6">
        <v>0</v>
      </c>
      <c r="D40" s="6">
        <v>0.46800000000000003</v>
      </c>
      <c r="E40" s="6">
        <v>1.2450000000000001</v>
      </c>
      <c r="F40" s="6">
        <v>1.7</v>
      </c>
      <c r="G40" s="6">
        <v>2.1720000000000002</v>
      </c>
      <c r="H40" s="6">
        <v>2.177</v>
      </c>
      <c r="I40" s="6">
        <v>2.3479999999999999</v>
      </c>
      <c r="J40" s="6">
        <v>2.2759999999999998</v>
      </c>
      <c r="K40" s="6">
        <v>2.488</v>
      </c>
      <c r="L40" s="6">
        <f>AVERAGE(D40:K40)</f>
        <v>1.8592499999999998</v>
      </c>
      <c r="M40" s="6">
        <f>STDEV(D40:K40)/SQRT(8)</f>
        <v>0.24439800311903423</v>
      </c>
      <c r="Q40" s="6">
        <v>0</v>
      </c>
      <c r="R40" s="6">
        <v>0.40649999999999997</v>
      </c>
      <c r="S40" s="6">
        <v>1.1194999999999999</v>
      </c>
      <c r="T40" s="6">
        <v>1.5865</v>
      </c>
      <c r="U40" s="6">
        <v>2.0773333333333333</v>
      </c>
      <c r="V40" s="6">
        <v>1.9630000000000001</v>
      </c>
      <c r="W40" s="6">
        <v>2.3029999999999999</v>
      </c>
      <c r="X40" s="6">
        <v>2.266</v>
      </c>
      <c r="Y40" s="6">
        <v>2.5234999999999999</v>
      </c>
      <c r="Z40" s="6">
        <f>AVERAGE(R40:Y40)</f>
        <v>1.7806666666666666</v>
      </c>
      <c r="AA40" s="6">
        <f>STDEV(R40:Y40)/SQRT(8)</f>
        <v>0.25158833139091208</v>
      </c>
      <c r="AE40" s="6">
        <v>0</v>
      </c>
      <c r="AF40" s="6">
        <v>0.7001666666666666</v>
      </c>
      <c r="AG40" s="6">
        <v>1.1142857142857141</v>
      </c>
      <c r="AH40" s="6">
        <v>1.9442857142857142</v>
      </c>
      <c r="AI40" s="6">
        <v>2.726</v>
      </c>
      <c r="AJ40" s="6">
        <v>2.5988333333333333</v>
      </c>
      <c r="AK40" s="6">
        <v>2.8574000000000002</v>
      </c>
      <c r="AL40" s="6">
        <v>2.3112000000000004</v>
      </c>
      <c r="AM40" s="6">
        <v>2.7871428571428574</v>
      </c>
      <c r="AN40" s="6">
        <f>AVERAGE(AF40:AM40)</f>
        <v>2.1299142857142859</v>
      </c>
      <c r="AO40" s="6">
        <f>STDEV(AF40:AM40)/SQRT(8)</f>
        <v>0.28906840013581203</v>
      </c>
    </row>
    <row r="41" spans="3:41" x14ac:dyDescent="0.3">
      <c r="C41" s="6">
        <v>0.5</v>
      </c>
      <c r="D41" s="6">
        <v>0.60199999999999998</v>
      </c>
      <c r="E41" s="6">
        <v>1.23</v>
      </c>
      <c r="F41" s="6">
        <v>1.831</v>
      </c>
      <c r="G41" s="6">
        <v>2.6749999999999998</v>
      </c>
      <c r="H41" s="6">
        <v>2.3969999999999998</v>
      </c>
      <c r="I41" s="6">
        <v>2.492</v>
      </c>
      <c r="J41" s="6">
        <v>2.5390000000000001</v>
      </c>
      <c r="K41" s="6">
        <v>2.61</v>
      </c>
      <c r="L41" s="6">
        <f>AVERAGE(D41:K41)</f>
        <v>2.0470000000000002</v>
      </c>
      <c r="M41" s="6">
        <f>STDEV(D41:K41)/SQRT(8)</f>
        <v>0.26979198336072585</v>
      </c>
      <c r="Q41" s="6">
        <v>0.5</v>
      </c>
      <c r="R41" s="6">
        <v>0.71</v>
      </c>
      <c r="S41" s="6">
        <v>1.355</v>
      </c>
      <c r="T41" s="6">
        <v>1.9035000000000002</v>
      </c>
      <c r="U41" s="6">
        <v>2.1363333333333334</v>
      </c>
      <c r="V41" s="6">
        <v>2.6230000000000002</v>
      </c>
      <c r="W41" s="6">
        <v>2.8639999999999999</v>
      </c>
      <c r="X41" s="6">
        <v>2.5884999999999998</v>
      </c>
      <c r="Y41" s="6">
        <v>2.7755000000000001</v>
      </c>
      <c r="Z41" s="6">
        <f>AVERAGE(R41:Y41)</f>
        <v>2.1194791666666668</v>
      </c>
      <c r="AA41" s="6">
        <f>STDEV(R41:Y41)/SQRT(8)</f>
        <v>0.2697942125040757</v>
      </c>
      <c r="AE41" s="6">
        <v>0.5</v>
      </c>
      <c r="AF41" s="6">
        <v>0.84500000000000008</v>
      </c>
      <c r="AG41" s="6">
        <v>1.2127142857142859</v>
      </c>
      <c r="AH41" s="6">
        <v>1.7908571428571427</v>
      </c>
      <c r="AI41" s="6">
        <v>3.2290000000000001</v>
      </c>
      <c r="AJ41" s="6">
        <v>2.5404999999999998</v>
      </c>
      <c r="AK41" s="6">
        <v>2.9227999999999996</v>
      </c>
      <c r="AL41" s="6">
        <v>2.6180000000000003</v>
      </c>
      <c r="AM41" s="6">
        <v>2.7862857142857145</v>
      </c>
      <c r="AN41" s="6">
        <f>AVERAGE(AF41:AM41)</f>
        <v>2.2431446428571427</v>
      </c>
      <c r="AO41" s="6">
        <f>STDEV(AF41:AM41)/SQRT(8)</f>
        <v>0.30410701553603242</v>
      </c>
    </row>
    <row r="42" spans="3:41" x14ac:dyDescent="0.3">
      <c r="C42" s="6">
        <v>1.0009999999999999</v>
      </c>
      <c r="D42" s="6">
        <v>0.57699999999999996</v>
      </c>
      <c r="E42" s="6">
        <v>1.282</v>
      </c>
      <c r="F42" s="6">
        <v>1.702</v>
      </c>
      <c r="G42" s="6">
        <v>3.177</v>
      </c>
      <c r="H42" s="6">
        <v>2.5819999999999999</v>
      </c>
      <c r="I42" s="6">
        <v>2.6120000000000001</v>
      </c>
      <c r="J42" s="6">
        <v>2.3170000000000002</v>
      </c>
      <c r="K42" s="6">
        <v>2.661</v>
      </c>
      <c r="L42" s="6">
        <f>AVERAGE(D42:K42)</f>
        <v>2.11375</v>
      </c>
      <c r="M42" s="6">
        <f>STDEV(D42:K42)/SQRT(8)</f>
        <v>0.30360193334129382</v>
      </c>
      <c r="Q42" s="6">
        <v>1.0009999999999999</v>
      </c>
      <c r="R42" s="6">
        <v>0.77249999999999996</v>
      </c>
      <c r="S42" s="6">
        <v>1.5430000000000001</v>
      </c>
      <c r="T42" s="6">
        <v>1.6605000000000001</v>
      </c>
      <c r="U42" s="6">
        <v>2.1916666666666664</v>
      </c>
      <c r="V42" s="6">
        <v>2.9775</v>
      </c>
      <c r="W42" s="6">
        <v>3.7370000000000001</v>
      </c>
      <c r="X42" s="6">
        <v>2.4314999999999998</v>
      </c>
      <c r="Y42" s="6">
        <v>2.8064999999999998</v>
      </c>
      <c r="Z42" s="6">
        <f>AVERAGE(R42:Y42)</f>
        <v>2.2650208333333333</v>
      </c>
      <c r="AA42" s="6">
        <f>STDEV(R42:Y42)/SQRT(8)</f>
        <v>0.33044945108101192</v>
      </c>
      <c r="AE42" s="6">
        <v>1.0009999999999999</v>
      </c>
      <c r="AF42" s="6">
        <v>0.71416666666666673</v>
      </c>
      <c r="AG42" s="6">
        <v>1.2014285714285715</v>
      </c>
      <c r="AH42" s="6">
        <v>1.8759999999999999</v>
      </c>
      <c r="AI42" s="6">
        <v>2.9685000000000001</v>
      </c>
      <c r="AJ42" s="6">
        <v>2.8296666666666668</v>
      </c>
      <c r="AK42" s="6">
        <v>2.9825999999999997</v>
      </c>
      <c r="AL42" s="6">
        <v>2.3426</v>
      </c>
      <c r="AM42" s="6">
        <v>2.7490000000000001</v>
      </c>
      <c r="AN42" s="6">
        <f>AVERAGE(AF42:AM42)</f>
        <v>2.2079952380952381</v>
      </c>
      <c r="AO42" s="6">
        <f>STDEV(AF42:AM42)/SQRT(8)</f>
        <v>0.30561942612086845</v>
      </c>
    </row>
    <row r="43" spans="3:41" x14ac:dyDescent="0.3">
      <c r="C43" s="6">
        <v>1.5009999999999999</v>
      </c>
      <c r="D43" s="6">
        <v>0.60699999999999998</v>
      </c>
      <c r="E43" s="6">
        <v>1.4239999999999999</v>
      </c>
      <c r="F43" s="6">
        <v>1.679</v>
      </c>
      <c r="G43" s="6">
        <v>3.734</v>
      </c>
      <c r="H43" s="6">
        <v>2.831</v>
      </c>
      <c r="I43" s="6">
        <v>2.726</v>
      </c>
      <c r="J43" s="6">
        <v>2.4830000000000001</v>
      </c>
      <c r="K43" s="6">
        <v>2.9129999999999998</v>
      </c>
      <c r="L43" s="6">
        <f>AVERAGE(D43:K43)</f>
        <v>2.2996250000000003</v>
      </c>
      <c r="M43" s="6">
        <f>STDEV(D43:K43)/SQRT(8)</f>
        <v>0.35224575114034862</v>
      </c>
      <c r="Q43" s="6">
        <v>1.5009999999999999</v>
      </c>
      <c r="R43" s="6">
        <v>0.77400000000000002</v>
      </c>
      <c r="S43" s="6">
        <v>2.0154999999999998</v>
      </c>
      <c r="T43" s="6">
        <v>1.7164999999999999</v>
      </c>
      <c r="U43" s="6">
        <v>2.3406666666666669</v>
      </c>
      <c r="V43" s="6">
        <v>3.6619999999999999</v>
      </c>
      <c r="W43" s="6">
        <v>3.9240000000000004</v>
      </c>
      <c r="X43" s="6">
        <v>2.5579999999999998</v>
      </c>
      <c r="Y43" s="6">
        <v>3.0169999999999999</v>
      </c>
      <c r="Z43" s="6">
        <f>AVERAGE(R43:Y43)</f>
        <v>2.5009583333333332</v>
      </c>
      <c r="AA43" s="6">
        <f>STDEV(R43:Y43)/SQRT(8)</f>
        <v>0.36600500737911668</v>
      </c>
      <c r="AE43" s="6">
        <v>1.5009999999999999</v>
      </c>
      <c r="AF43" s="6">
        <v>0.79749999999999999</v>
      </c>
      <c r="AG43" s="6">
        <v>1.1534285714285715</v>
      </c>
      <c r="AH43" s="6">
        <v>1.8965714285714286</v>
      </c>
      <c r="AI43" s="6">
        <v>2.8050000000000002</v>
      </c>
      <c r="AJ43" s="6">
        <v>2.7298333333333331</v>
      </c>
      <c r="AK43" s="6">
        <v>3.2275999999999998</v>
      </c>
      <c r="AL43" s="6">
        <v>2.4956</v>
      </c>
      <c r="AM43" s="6">
        <v>3.1642857142857141</v>
      </c>
      <c r="AN43" s="6">
        <f>AVERAGE(AF43:AM43)</f>
        <v>2.283727380952381</v>
      </c>
      <c r="AO43" s="6">
        <f>STDEV(AF43:AM43)/SQRT(8)</f>
        <v>0.32233082850816819</v>
      </c>
    </row>
    <row r="44" spans="3:41" x14ac:dyDescent="0.3">
      <c r="C44" s="6">
        <v>2.0009999999999999</v>
      </c>
      <c r="D44" s="6">
        <v>0.61099999999999999</v>
      </c>
      <c r="E44" s="6">
        <v>1.6080000000000001</v>
      </c>
      <c r="F44" s="6">
        <v>1.694</v>
      </c>
      <c r="G44" s="6">
        <v>4.0739999999999998</v>
      </c>
      <c r="H44" s="6">
        <v>3.11</v>
      </c>
      <c r="I44" s="6">
        <v>2.6190000000000002</v>
      </c>
      <c r="J44" s="6">
        <v>2.4500000000000002</v>
      </c>
      <c r="K44" s="6">
        <v>2.7250000000000001</v>
      </c>
      <c r="L44" s="6">
        <f>AVERAGE(D44:K44)</f>
        <v>2.3613750000000002</v>
      </c>
      <c r="M44" s="6">
        <f>STDEV(D44:K44)/SQRT(8)</f>
        <v>0.37265332115500704</v>
      </c>
      <c r="Q44" s="6">
        <v>2.0009999999999999</v>
      </c>
      <c r="R44" s="6">
        <v>0.97899999999999998</v>
      </c>
      <c r="S44" s="6">
        <v>2.7025000000000001</v>
      </c>
      <c r="T44" s="6">
        <v>1.6595</v>
      </c>
      <c r="U44" s="6">
        <v>2.5036666666666667</v>
      </c>
      <c r="V44" s="6">
        <v>3.9660000000000002</v>
      </c>
      <c r="W44" s="6">
        <v>3.8620000000000001</v>
      </c>
      <c r="X44" s="6">
        <v>2.4610000000000003</v>
      </c>
      <c r="Y44" s="6">
        <v>2.948</v>
      </c>
      <c r="Z44" s="6">
        <f>AVERAGE(R44:Y44)</f>
        <v>2.6352083333333334</v>
      </c>
      <c r="AA44" s="6">
        <f>STDEV(R44:Y44)/SQRT(8)</f>
        <v>0.35659790273655717</v>
      </c>
      <c r="AE44" s="6">
        <v>2.0009999999999999</v>
      </c>
      <c r="AF44" s="6">
        <v>0.81933333333333325</v>
      </c>
      <c r="AG44" s="6">
        <v>1.3495714285714286</v>
      </c>
      <c r="AH44" s="6">
        <v>1.7671428571428571</v>
      </c>
      <c r="AI44" s="6">
        <v>3.1280000000000001</v>
      </c>
      <c r="AJ44" s="6">
        <v>2.8416666666666668</v>
      </c>
      <c r="AK44" s="6">
        <v>3.0176000000000003</v>
      </c>
      <c r="AL44" s="6">
        <v>2.548</v>
      </c>
      <c r="AM44" s="6">
        <v>2.8664285714285711</v>
      </c>
      <c r="AN44" s="6">
        <f>AVERAGE(AF44:AM44)</f>
        <v>2.2922178571428571</v>
      </c>
      <c r="AO44" s="6">
        <f>STDEV(AF44:AM44)/SQRT(8)</f>
        <v>0.30634429604229069</v>
      </c>
    </row>
    <row r="45" spans="3:41" x14ac:dyDescent="0.3">
      <c r="C45" s="6">
        <v>2.5009999999999999</v>
      </c>
      <c r="D45" s="6">
        <v>0.66600000000000004</v>
      </c>
      <c r="E45" s="6">
        <v>1.79</v>
      </c>
      <c r="F45" s="6">
        <v>1.643</v>
      </c>
      <c r="G45" s="6">
        <v>4.2830000000000004</v>
      </c>
      <c r="H45" s="6">
        <v>3.3719999999999999</v>
      </c>
      <c r="I45" s="6">
        <v>2.7589999999999999</v>
      </c>
      <c r="J45" s="6">
        <v>2.5409999999999999</v>
      </c>
      <c r="K45" s="6">
        <v>2.8479999999999999</v>
      </c>
      <c r="L45" s="6">
        <f>AVERAGE(D45:K45)</f>
        <v>2.4877500000000001</v>
      </c>
      <c r="M45" s="6">
        <f>STDEV(D45:K45)/SQRT(8)</f>
        <v>0.39483820149162707</v>
      </c>
      <c r="Q45" s="6">
        <v>2.5009999999999999</v>
      </c>
      <c r="R45" s="6">
        <v>1.1825000000000001</v>
      </c>
      <c r="S45" s="6">
        <v>3.1030000000000002</v>
      </c>
      <c r="T45" s="6">
        <v>1.7645</v>
      </c>
      <c r="U45" s="6">
        <v>2.7276666666666665</v>
      </c>
      <c r="V45" s="6">
        <v>4.5259999999999998</v>
      </c>
      <c r="W45" s="6">
        <v>3.8505000000000003</v>
      </c>
      <c r="X45" s="6">
        <v>2.6719999999999997</v>
      </c>
      <c r="Y45" s="6">
        <v>3.056</v>
      </c>
      <c r="Z45" s="6">
        <f>AVERAGE(R45:Y45)</f>
        <v>2.8602708333333338</v>
      </c>
      <c r="AA45" s="6">
        <f>STDEV(R45:Y45)/SQRT(8)</f>
        <v>0.37609585770655252</v>
      </c>
      <c r="AE45" s="6">
        <v>2.5009999999999999</v>
      </c>
      <c r="AF45" s="6">
        <v>0.82750000000000001</v>
      </c>
      <c r="AG45" s="6">
        <v>1.4570000000000001</v>
      </c>
      <c r="AH45" s="6">
        <v>1.6539999999999999</v>
      </c>
      <c r="AI45" s="6">
        <v>2.2004999999999999</v>
      </c>
      <c r="AJ45" s="6">
        <v>2.5261666666666662</v>
      </c>
      <c r="AK45" s="6">
        <v>3.0490000000000004</v>
      </c>
      <c r="AL45" s="6">
        <v>2.5619999999999998</v>
      </c>
      <c r="AM45" s="6">
        <v>3.1027142857142853</v>
      </c>
      <c r="AN45" s="6">
        <f>AVERAGE(AF45:AM45)</f>
        <v>2.1723601190476192</v>
      </c>
      <c r="AO45" s="6">
        <f>STDEV(AF45:AM45)/SQRT(8)</f>
        <v>0.28350272648993147</v>
      </c>
    </row>
    <row r="46" spans="3:41" x14ac:dyDescent="0.3">
      <c r="C46" s="6">
        <v>3.0009999999999999</v>
      </c>
      <c r="D46" s="6">
        <v>0.69099999999999995</v>
      </c>
      <c r="E46" s="6">
        <v>2.13</v>
      </c>
      <c r="F46" s="6">
        <v>1.6910000000000001</v>
      </c>
      <c r="G46" s="6">
        <v>4.5289999999999999</v>
      </c>
      <c r="H46" s="6">
        <v>3.661</v>
      </c>
      <c r="I46" s="6">
        <v>2.661</v>
      </c>
      <c r="J46" s="6">
        <v>2.5</v>
      </c>
      <c r="K46" s="6">
        <v>2.7970000000000002</v>
      </c>
      <c r="L46" s="6">
        <f>AVERAGE(D46:K46)</f>
        <v>2.5825</v>
      </c>
      <c r="M46" s="6">
        <f>STDEV(D46:K46)/SQRT(8)</f>
        <v>0.41378703977494785</v>
      </c>
      <c r="Q46" s="6">
        <v>3.0009999999999999</v>
      </c>
      <c r="R46" s="6">
        <v>1.1515</v>
      </c>
      <c r="S46" s="6">
        <v>4.0994999999999999</v>
      </c>
      <c r="T46" s="6">
        <v>1.782</v>
      </c>
      <c r="U46" s="6">
        <v>2.7646666666666668</v>
      </c>
      <c r="V46" s="6">
        <v>4.8875000000000002</v>
      </c>
      <c r="W46" s="6">
        <v>3.6315</v>
      </c>
      <c r="X46" s="6">
        <v>2.5625</v>
      </c>
      <c r="Y46" s="6">
        <v>2.9550000000000001</v>
      </c>
      <c r="Z46" s="6">
        <f>AVERAGE(R46:Y46)</f>
        <v>2.9792708333333335</v>
      </c>
      <c r="AA46" s="6">
        <f>STDEV(R46:Y46)/SQRT(8)</f>
        <v>0.42920608688293421</v>
      </c>
      <c r="AE46" s="6">
        <v>3.0009999999999999</v>
      </c>
      <c r="AF46" s="6">
        <v>0.9</v>
      </c>
      <c r="AG46" s="6">
        <v>1.5462857142857145</v>
      </c>
      <c r="AH46" s="6">
        <v>1.7764285714285715</v>
      </c>
      <c r="AI46" s="6">
        <v>2.5470000000000002</v>
      </c>
      <c r="AJ46" s="6">
        <v>3.0114999999999998</v>
      </c>
      <c r="AK46" s="6">
        <v>3.0482</v>
      </c>
      <c r="AL46" s="6">
        <v>2.5545999999999998</v>
      </c>
      <c r="AM46" s="6">
        <v>3.1070000000000002</v>
      </c>
      <c r="AN46" s="6">
        <f>AVERAGE(AF46:AM46)</f>
        <v>2.3113767857142857</v>
      </c>
      <c r="AO46" s="6">
        <f>STDEV(AF46:AM46)/SQRT(8)</f>
        <v>0.28798224974071779</v>
      </c>
    </row>
    <row r="47" spans="3:41" x14ac:dyDescent="0.3">
      <c r="C47" s="6">
        <v>3.5019999999999998</v>
      </c>
      <c r="D47" s="6">
        <v>0.749</v>
      </c>
      <c r="E47" s="6">
        <v>2.1840000000000002</v>
      </c>
      <c r="F47" s="6">
        <v>1.8129999999999999</v>
      </c>
      <c r="G47" s="6">
        <v>4.492</v>
      </c>
      <c r="H47" s="6">
        <v>3.9849999999999999</v>
      </c>
      <c r="I47" s="6">
        <v>2.6349999999999998</v>
      </c>
      <c r="J47" s="6">
        <v>2.4820000000000002</v>
      </c>
      <c r="K47" s="6">
        <v>2.7959999999999998</v>
      </c>
      <c r="L47" s="6">
        <f>AVERAGE(D47:K47)</f>
        <v>2.6419999999999999</v>
      </c>
      <c r="M47" s="6">
        <f>STDEV(D47:K47)/SQRT(8)</f>
        <v>0.41738916407318755</v>
      </c>
      <c r="Q47" s="6">
        <v>3.5019999999999998</v>
      </c>
      <c r="R47" s="6">
        <v>1.3005</v>
      </c>
      <c r="S47" s="6">
        <v>4.5149999999999997</v>
      </c>
      <c r="T47" s="6">
        <v>1.8805000000000001</v>
      </c>
      <c r="U47" s="6">
        <v>2.9816666666666669</v>
      </c>
      <c r="V47" s="6">
        <v>5.8570000000000002</v>
      </c>
      <c r="W47" s="6">
        <v>3.3730000000000002</v>
      </c>
      <c r="X47" s="6">
        <v>2.5650000000000004</v>
      </c>
      <c r="Y47" s="6">
        <v>2.9145000000000003</v>
      </c>
      <c r="Z47" s="6">
        <f>AVERAGE(R47:Y47)</f>
        <v>3.1733958333333336</v>
      </c>
      <c r="AA47" s="6">
        <f>STDEV(R47:Y47)/SQRT(8)</f>
        <v>0.51225562014926096</v>
      </c>
      <c r="AE47" s="6">
        <v>3.5019999999999998</v>
      </c>
      <c r="AF47" s="6">
        <v>0.90499999999999992</v>
      </c>
      <c r="AG47" s="6">
        <v>1.4615714285714287</v>
      </c>
      <c r="AH47" s="6">
        <v>1.8365714285714285</v>
      </c>
      <c r="AI47" s="6">
        <v>3.3555000000000001</v>
      </c>
      <c r="AJ47" s="6">
        <v>3.0653333333333332</v>
      </c>
      <c r="AK47" s="6">
        <v>3.0078000000000005</v>
      </c>
      <c r="AL47" s="6">
        <v>2.6470000000000002</v>
      </c>
      <c r="AM47" s="6">
        <v>2.9277142857142855</v>
      </c>
      <c r="AN47" s="6">
        <f>AVERAGE(AF47:AM47)</f>
        <v>2.4008113095238097</v>
      </c>
      <c r="AO47" s="6">
        <f>STDEV(AF47:AM47)/SQRT(8)</f>
        <v>0.31332549753701322</v>
      </c>
    </row>
    <row r="48" spans="3:41" x14ac:dyDescent="0.3">
      <c r="C48" s="6">
        <v>4.0019999999999998</v>
      </c>
      <c r="D48" s="6">
        <v>0.76</v>
      </c>
      <c r="E48" s="6">
        <v>2.0649999999999999</v>
      </c>
      <c r="F48" s="6">
        <v>1.7869999999999999</v>
      </c>
      <c r="G48" s="6">
        <v>4.7450000000000001</v>
      </c>
      <c r="H48" s="6">
        <v>4.3810000000000002</v>
      </c>
      <c r="I48" s="6">
        <v>2.5270000000000001</v>
      </c>
      <c r="J48" s="6">
        <v>2.63</v>
      </c>
      <c r="K48" s="6">
        <v>2.7789999999999999</v>
      </c>
      <c r="L48" s="6">
        <f>AVERAGE(D48:K48)</f>
        <v>2.7092499999999999</v>
      </c>
      <c r="M48" s="6">
        <f>STDEV(D48:K48)/SQRT(8)</f>
        <v>0.46384583145388175</v>
      </c>
      <c r="Q48" s="6">
        <v>4.0019999999999998</v>
      </c>
      <c r="R48" s="6">
        <v>1.1595</v>
      </c>
      <c r="S48" s="6">
        <v>3.3575000000000004</v>
      </c>
      <c r="T48" s="6">
        <v>1.8359999999999999</v>
      </c>
      <c r="U48" s="6">
        <v>3.097</v>
      </c>
      <c r="V48" s="6">
        <v>6.4674999999999994</v>
      </c>
      <c r="W48" s="6">
        <v>3.1120000000000001</v>
      </c>
      <c r="X48" s="6">
        <v>2.6665000000000001</v>
      </c>
      <c r="Y48" s="6">
        <v>2.9809999999999999</v>
      </c>
      <c r="Z48" s="6">
        <f>AVERAGE(R48:Y48)</f>
        <v>3.084625</v>
      </c>
      <c r="AA48" s="6">
        <f>STDEV(R48:Y48)/SQRT(8)</f>
        <v>0.5504858872428714</v>
      </c>
      <c r="AE48" s="6">
        <v>4.0019999999999998</v>
      </c>
      <c r="AF48" s="6">
        <v>0.95833333333333315</v>
      </c>
      <c r="AG48" s="6">
        <v>1.4695714285714288</v>
      </c>
      <c r="AH48" s="6">
        <v>1.8548571428571432</v>
      </c>
      <c r="AI48" s="6">
        <v>3.2800000000000002</v>
      </c>
      <c r="AJ48" s="6">
        <v>2.9958333333333336</v>
      </c>
      <c r="AK48" s="6">
        <v>2.6837999999999997</v>
      </c>
      <c r="AL48" s="6">
        <v>2.6802000000000001</v>
      </c>
      <c r="AM48" s="6">
        <v>2.9001428571428569</v>
      </c>
      <c r="AN48" s="6">
        <f>AVERAGE(AF48:AM48)</f>
        <v>2.3528422619047622</v>
      </c>
      <c r="AO48" s="6">
        <f>STDEV(AF48:AM48)/SQRT(8)</f>
        <v>0.29161204473600333</v>
      </c>
    </row>
    <row r="49" spans="3:41" x14ac:dyDescent="0.3">
      <c r="C49" s="6">
        <v>4.5019999999999998</v>
      </c>
      <c r="D49" s="6">
        <v>0.78800000000000003</v>
      </c>
      <c r="E49" s="6">
        <v>2.2669999999999999</v>
      </c>
      <c r="F49" s="6">
        <v>1.738</v>
      </c>
      <c r="G49" s="6">
        <v>4.7510000000000003</v>
      </c>
      <c r="H49" s="6">
        <v>4.431</v>
      </c>
      <c r="I49" s="6">
        <v>2.8010000000000002</v>
      </c>
      <c r="J49" s="6">
        <v>2.7690000000000001</v>
      </c>
      <c r="K49" s="6">
        <v>2.9049999999999998</v>
      </c>
      <c r="L49" s="6">
        <f>AVERAGE(D49:K49)</f>
        <v>2.8062500000000004</v>
      </c>
      <c r="M49" s="6">
        <f>STDEV(D49:K49)/SQRT(8)</f>
        <v>0.46171871268431081</v>
      </c>
      <c r="Q49" s="6">
        <v>4.5019999999999998</v>
      </c>
      <c r="R49" s="6">
        <v>1.2</v>
      </c>
      <c r="S49" s="6">
        <v>4.7590000000000003</v>
      </c>
      <c r="T49" s="6">
        <v>1.7905</v>
      </c>
      <c r="U49" s="6">
        <v>3.2716666666666665</v>
      </c>
      <c r="V49" s="6">
        <v>7.5019999999999998</v>
      </c>
      <c r="W49" s="6">
        <v>3.8505000000000003</v>
      </c>
      <c r="X49" s="6">
        <v>2.7614999999999998</v>
      </c>
      <c r="Y49" s="6">
        <v>3.1585000000000001</v>
      </c>
      <c r="Z49" s="6">
        <f>AVERAGE(R49:Y49)</f>
        <v>3.5367083333333329</v>
      </c>
      <c r="AA49" s="6">
        <f>STDEV(R49:Y49)/SQRT(8)</f>
        <v>0.68971637671403752</v>
      </c>
      <c r="AE49" s="6">
        <v>4.5019999999999998</v>
      </c>
      <c r="AF49" s="6">
        <v>0.97016666666666673</v>
      </c>
      <c r="AG49" s="6">
        <v>1.425285714285714</v>
      </c>
      <c r="AH49" s="6">
        <v>1.8884285714285711</v>
      </c>
      <c r="AI49" s="6">
        <v>3.0710000000000002</v>
      </c>
      <c r="AJ49" s="6">
        <v>3.1788333333333338</v>
      </c>
      <c r="AK49" s="6">
        <v>3.2898000000000005</v>
      </c>
      <c r="AL49" s="6">
        <v>2.665</v>
      </c>
      <c r="AM49" s="6">
        <v>3.0107142857142857</v>
      </c>
      <c r="AN49" s="6">
        <f>AVERAGE(AF49:AM49)</f>
        <v>2.4374035714285713</v>
      </c>
      <c r="AO49" s="6">
        <f>STDEV(AF49:AM49)/SQRT(8)</f>
        <v>0.31443735888371649</v>
      </c>
    </row>
    <row r="50" spans="3:41" x14ac:dyDescent="0.3">
      <c r="C50" s="6">
        <v>5.0030000000000001</v>
      </c>
      <c r="D50" s="6">
        <v>0.84399999999999997</v>
      </c>
      <c r="E50" s="6">
        <v>2.3159999999999998</v>
      </c>
      <c r="F50" s="6">
        <v>1.889</v>
      </c>
      <c r="G50" s="6">
        <v>4.7519999999999998</v>
      </c>
      <c r="H50" s="6">
        <v>4.4480000000000004</v>
      </c>
      <c r="I50" s="6">
        <v>2.77</v>
      </c>
      <c r="J50" s="6">
        <v>2.6429999999999998</v>
      </c>
      <c r="K50" s="6">
        <v>2.9140000000000001</v>
      </c>
      <c r="L50" s="6">
        <f>AVERAGE(D50:K50)</f>
        <v>2.8220000000000001</v>
      </c>
      <c r="M50" s="6">
        <f>STDEV(D50:K50)/SQRT(8)</f>
        <v>0.45219689927539952</v>
      </c>
      <c r="Q50" s="6">
        <v>5.0030000000000001</v>
      </c>
      <c r="R50" s="6">
        <v>1.536</v>
      </c>
      <c r="S50" s="6">
        <v>4.9269999999999996</v>
      </c>
      <c r="T50" s="6">
        <v>2.105</v>
      </c>
      <c r="U50" s="6">
        <v>3.1146666666666665</v>
      </c>
      <c r="V50" s="6">
        <v>7.0579999999999998</v>
      </c>
      <c r="W50" s="6">
        <v>4.2865000000000002</v>
      </c>
      <c r="X50" s="6">
        <v>2.6429999999999998</v>
      </c>
      <c r="Y50" s="6">
        <v>3.1789999999999998</v>
      </c>
      <c r="Z50" s="6">
        <f>AVERAGE(R50:Y50)</f>
        <v>3.6061458333333332</v>
      </c>
      <c r="AA50" s="6">
        <f>STDEV(R50:Y50)/SQRT(8)</f>
        <v>0.62697448860587579</v>
      </c>
      <c r="AE50" s="6">
        <v>5.0030000000000001</v>
      </c>
      <c r="AF50" s="6">
        <v>1.0573333333333332</v>
      </c>
      <c r="AG50" s="6">
        <v>1.4762857142857142</v>
      </c>
      <c r="AH50" s="6">
        <v>1.9254285714285717</v>
      </c>
      <c r="AI50" s="6">
        <v>2.6789999999999998</v>
      </c>
      <c r="AJ50" s="6">
        <v>3.0553333333333335</v>
      </c>
      <c r="AK50" s="6">
        <v>3.1120000000000001</v>
      </c>
      <c r="AL50" s="6">
        <v>2.5604</v>
      </c>
      <c r="AM50" s="6">
        <v>3.1070000000000002</v>
      </c>
      <c r="AN50" s="6">
        <f>AVERAGE(AF50:AM50)</f>
        <v>2.3715976190476189</v>
      </c>
      <c r="AO50" s="6">
        <f>STDEV(AF50:AM50)/SQRT(8)</f>
        <v>0.28077031398503938</v>
      </c>
    </row>
    <row r="51" spans="3:41" x14ac:dyDescent="0.3">
      <c r="C51" s="6">
        <v>5.5030000000000001</v>
      </c>
      <c r="D51" s="6">
        <v>0.754</v>
      </c>
      <c r="E51" s="6">
        <v>2.44</v>
      </c>
      <c r="F51" s="6">
        <v>1.758</v>
      </c>
      <c r="G51" s="6">
        <v>5.0209999999999999</v>
      </c>
      <c r="H51" s="6">
        <v>4.8979999999999997</v>
      </c>
      <c r="I51" s="6">
        <v>2.6709999999999998</v>
      </c>
      <c r="J51" s="6">
        <v>2.5680000000000001</v>
      </c>
      <c r="K51" s="6">
        <v>2.806</v>
      </c>
      <c r="L51" s="6">
        <f>AVERAGE(D51:K51)</f>
        <v>2.8645</v>
      </c>
      <c r="M51" s="6">
        <f>STDEV(D51:K51)/SQRT(8)</f>
        <v>0.513620621526378</v>
      </c>
      <c r="Q51" s="6">
        <v>5.5030000000000001</v>
      </c>
      <c r="R51" s="6">
        <v>0.94100000000000006</v>
      </c>
      <c r="S51" s="6">
        <v>5.2134999999999998</v>
      </c>
      <c r="T51" s="6">
        <v>1.8915</v>
      </c>
      <c r="U51" s="6">
        <v>3.9266666666666672</v>
      </c>
      <c r="V51" s="6">
        <v>8.4209999999999994</v>
      </c>
      <c r="W51" s="6">
        <v>5.0670000000000002</v>
      </c>
      <c r="X51" s="6">
        <v>2.6050000000000004</v>
      </c>
      <c r="Y51" s="6">
        <v>2.9750000000000001</v>
      </c>
      <c r="Z51" s="6">
        <f>AVERAGE(R51:Y51)</f>
        <v>3.8800833333333338</v>
      </c>
      <c r="AA51" s="6">
        <f>STDEV(R51:Y51)/SQRT(8)</f>
        <v>0.83287961338768779</v>
      </c>
      <c r="AE51" s="6">
        <v>5.5030000000000001</v>
      </c>
      <c r="AF51" s="6">
        <v>1.0181666666666667</v>
      </c>
      <c r="AG51" s="6">
        <v>1.6229999999999998</v>
      </c>
      <c r="AH51" s="6">
        <v>1.8641428571428571</v>
      </c>
      <c r="AI51" s="6">
        <v>3.5609999999999999</v>
      </c>
      <c r="AJ51" s="6">
        <v>3.1998333333333329</v>
      </c>
      <c r="AK51" s="6">
        <v>2.8280000000000003</v>
      </c>
      <c r="AL51" s="6">
        <v>2.4945999999999997</v>
      </c>
      <c r="AM51" s="6">
        <v>2.8521428571428573</v>
      </c>
      <c r="AN51" s="6">
        <f>AVERAGE(AF51:AM51)</f>
        <v>2.4301107142857141</v>
      </c>
      <c r="AO51" s="6">
        <f>STDEV(AF51:AM51)/SQRT(8)</f>
        <v>0.30405893114540972</v>
      </c>
    </row>
    <row r="52" spans="3:41" x14ac:dyDescent="0.3">
      <c r="C52" s="6">
        <v>6.0030000000000001</v>
      </c>
      <c r="D52" s="6">
        <v>0.751</v>
      </c>
      <c r="E52" s="6">
        <v>2.423</v>
      </c>
      <c r="F52" s="6">
        <v>1.8</v>
      </c>
      <c r="G52" s="6">
        <v>5.226</v>
      </c>
      <c r="H52" s="6">
        <v>5.0970000000000004</v>
      </c>
      <c r="I52" s="6">
        <v>2.7450000000000001</v>
      </c>
      <c r="J52" s="6">
        <v>2.5539999999999998</v>
      </c>
      <c r="K52" s="6">
        <v>2.7909999999999999</v>
      </c>
      <c r="L52" s="6">
        <f>AVERAGE(D52:K52)</f>
        <v>2.9233750000000001</v>
      </c>
      <c r="M52" s="6">
        <f>STDEV(D52:K52)/SQRT(8)</f>
        <v>0.54188931847946853</v>
      </c>
      <c r="Q52" s="6">
        <v>6.0030000000000001</v>
      </c>
      <c r="R52" s="6">
        <v>0.84499999999999997</v>
      </c>
      <c r="S52" s="6">
        <v>5.7545000000000002</v>
      </c>
      <c r="T52" s="6">
        <v>1.9820000000000002</v>
      </c>
      <c r="U52" s="6">
        <v>4.1866666666666665</v>
      </c>
      <c r="V52" s="6">
        <v>8.8420000000000005</v>
      </c>
      <c r="W52" s="6">
        <v>5.0184999999999995</v>
      </c>
      <c r="X52" s="6">
        <v>2.5760000000000001</v>
      </c>
      <c r="Y52" s="6">
        <v>3.1455000000000002</v>
      </c>
      <c r="Z52" s="6">
        <f>AVERAGE(R52:Y52)</f>
        <v>4.0437708333333333</v>
      </c>
      <c r="AA52" s="6">
        <f>STDEV(R52:Y52)/SQRT(8)</f>
        <v>0.8900681064193795</v>
      </c>
      <c r="AE52" s="6">
        <v>6.0030000000000001</v>
      </c>
      <c r="AF52" s="6">
        <v>0.97899999999999998</v>
      </c>
      <c r="AG52" s="6">
        <v>1.4564285714285714</v>
      </c>
      <c r="AH52" s="6">
        <v>1.9198571428571429</v>
      </c>
      <c r="AI52" s="6">
        <v>3.6659999999999999</v>
      </c>
      <c r="AJ52" s="6">
        <v>3.3490000000000002</v>
      </c>
      <c r="AK52" s="6">
        <v>2.9827999999999997</v>
      </c>
      <c r="AL52" s="6">
        <v>2.6116000000000001</v>
      </c>
      <c r="AM52" s="6">
        <v>2.8062857142857141</v>
      </c>
      <c r="AN52" s="6">
        <f>AVERAGE(AF52:AM52)</f>
        <v>2.4713714285714286</v>
      </c>
      <c r="AO52" s="6">
        <f>STDEV(AF52:AM52)/SQRT(8)</f>
        <v>0.33145269106464392</v>
      </c>
    </row>
    <row r="53" spans="3:41" x14ac:dyDescent="0.3">
      <c r="C53" s="6">
        <v>6.5030000000000001</v>
      </c>
      <c r="D53" s="6">
        <v>0.78300000000000003</v>
      </c>
      <c r="E53" s="6">
        <v>2.4670000000000001</v>
      </c>
      <c r="F53" s="6">
        <v>1.8660000000000001</v>
      </c>
      <c r="G53" s="6">
        <v>5.234</v>
      </c>
      <c r="H53" s="6">
        <v>5.0949999999999998</v>
      </c>
      <c r="I53" s="6">
        <v>2.851</v>
      </c>
      <c r="J53" s="6">
        <v>2.6030000000000002</v>
      </c>
      <c r="K53" s="6">
        <v>2.8050000000000002</v>
      </c>
      <c r="L53" s="6">
        <f>AVERAGE(D53:K53)</f>
        <v>2.9630000000000001</v>
      </c>
      <c r="M53" s="6">
        <f>STDEV(D53:K53)/SQRT(8)</f>
        <v>0.53572044282176023</v>
      </c>
      <c r="Q53" s="6">
        <v>6.5030000000000001</v>
      </c>
      <c r="R53" s="6">
        <v>0.96850000000000003</v>
      </c>
      <c r="S53" s="6">
        <v>5.5575000000000001</v>
      </c>
      <c r="T53" s="6">
        <v>1.9864999999999999</v>
      </c>
      <c r="U53" s="6">
        <v>3.9390000000000001</v>
      </c>
      <c r="V53" s="6">
        <v>8.2185000000000006</v>
      </c>
      <c r="W53" s="6">
        <v>4.4550000000000001</v>
      </c>
      <c r="X53" s="6">
        <v>2.6310000000000002</v>
      </c>
      <c r="Y53" s="6">
        <v>3.1835</v>
      </c>
      <c r="Z53" s="6">
        <f>AVERAGE(R53:Y53)</f>
        <v>3.8674374999999999</v>
      </c>
      <c r="AA53" s="6">
        <f>STDEV(R53:Y53)/SQRT(8)</f>
        <v>0.80263761302023529</v>
      </c>
      <c r="AE53" s="6">
        <v>6.5030000000000001</v>
      </c>
      <c r="AF53" s="6">
        <v>1.0178333333333334</v>
      </c>
      <c r="AG53" s="6">
        <v>1.3172857142857144</v>
      </c>
      <c r="AH53" s="6">
        <v>2.0169999999999999</v>
      </c>
      <c r="AI53" s="6">
        <v>2.931</v>
      </c>
      <c r="AJ53" s="6">
        <v>3.2721666666666671</v>
      </c>
      <c r="AK53" s="6">
        <v>3.0037999999999996</v>
      </c>
      <c r="AL53" s="6">
        <v>2.6035999999999997</v>
      </c>
      <c r="AM53" s="6">
        <v>2.8404285714285713</v>
      </c>
      <c r="AN53" s="6">
        <f>AVERAGE(AF53:AM53)</f>
        <v>2.3753892857142858</v>
      </c>
      <c r="AO53" s="6">
        <f>STDEV(AF53:AM53)/SQRT(8)</f>
        <v>0.2948104367291462</v>
      </c>
    </row>
    <row r="54" spans="3:41" x14ac:dyDescent="0.3">
      <c r="C54" s="6">
        <v>7.0030000000000001</v>
      </c>
      <c r="D54" s="6">
        <v>0.88400000000000001</v>
      </c>
      <c r="E54" s="6">
        <v>2.5670000000000002</v>
      </c>
      <c r="F54" s="6">
        <v>1.8180000000000001</v>
      </c>
      <c r="G54" s="6">
        <v>5.734</v>
      </c>
      <c r="H54" s="6">
        <v>4.9950000000000001</v>
      </c>
      <c r="I54" s="6">
        <v>3.0259999999999998</v>
      </c>
      <c r="J54" s="6">
        <v>2.613</v>
      </c>
      <c r="K54" s="6">
        <v>2.8959999999999999</v>
      </c>
      <c r="L54" s="6">
        <f>AVERAGE(D54:K54)</f>
        <v>3.0666250000000002</v>
      </c>
      <c r="M54" s="6">
        <f>STDEV(D54:K54)/SQRT(8)</f>
        <v>0.56128996636256179</v>
      </c>
      <c r="Q54" s="6">
        <v>7.0030000000000001</v>
      </c>
      <c r="R54" s="6">
        <v>1.4419999999999999</v>
      </c>
      <c r="S54" s="6">
        <v>5.4104999999999999</v>
      </c>
      <c r="T54" s="6">
        <v>2.0975000000000001</v>
      </c>
      <c r="U54" s="6">
        <v>3.9990000000000001</v>
      </c>
      <c r="V54" s="6">
        <v>8.2449999999999992</v>
      </c>
      <c r="W54" s="6">
        <v>4.7084999999999999</v>
      </c>
      <c r="X54" s="6">
        <v>2.6234999999999999</v>
      </c>
      <c r="Y54" s="6">
        <v>3.5739999999999998</v>
      </c>
      <c r="Z54" s="6">
        <f>AVERAGE(R54:Y54)</f>
        <v>4.0125000000000002</v>
      </c>
      <c r="AA54" s="6">
        <f>STDEV(R54:Y54)/SQRT(8)</f>
        <v>0.76472867504008957</v>
      </c>
      <c r="AE54" s="6">
        <v>7.0030000000000001</v>
      </c>
      <c r="AF54" s="6">
        <v>0.98083333333333333</v>
      </c>
      <c r="AG54" s="6">
        <v>1.4608571428571426</v>
      </c>
      <c r="AH54" s="6">
        <v>1.9057142857142857</v>
      </c>
      <c r="AI54" s="6">
        <v>3.8374999999999999</v>
      </c>
      <c r="AJ54" s="6">
        <v>2.9834999999999998</v>
      </c>
      <c r="AK54" s="6">
        <v>3.2286000000000001</v>
      </c>
      <c r="AL54" s="6">
        <v>2.4546000000000001</v>
      </c>
      <c r="AM54" s="6">
        <v>2.9021428571428571</v>
      </c>
      <c r="AN54" s="6">
        <f>AVERAGE(AF54:AM54)</f>
        <v>2.4692184523809519</v>
      </c>
      <c r="AO54" s="6">
        <f>STDEV(AF54:AM54)/SQRT(8)</f>
        <v>0.33939539775655947</v>
      </c>
    </row>
    <row r="55" spans="3:41" x14ac:dyDescent="0.3">
      <c r="C55" s="6">
        <v>7.5030000000000001</v>
      </c>
      <c r="D55" s="6">
        <v>0.92900000000000005</v>
      </c>
      <c r="E55" s="6">
        <v>2.8769999999999998</v>
      </c>
      <c r="F55" s="6">
        <v>1.8779999999999999</v>
      </c>
      <c r="G55" s="6">
        <v>6.1210000000000004</v>
      </c>
      <c r="H55" s="6">
        <v>5.2729999999999997</v>
      </c>
      <c r="I55" s="6">
        <v>2.9860000000000002</v>
      </c>
      <c r="J55" s="6">
        <v>2.476</v>
      </c>
      <c r="K55" s="6">
        <v>2.9540000000000002</v>
      </c>
      <c r="L55" s="6">
        <f>AVERAGE(D55:K55)</f>
        <v>3.18675</v>
      </c>
      <c r="M55" s="6">
        <f>STDEV(D55:K55)/SQRT(8)</f>
        <v>0.60456754762628229</v>
      </c>
      <c r="Q55" s="6">
        <v>7.5030000000000001</v>
      </c>
      <c r="R55" s="6">
        <v>1.361</v>
      </c>
      <c r="S55" s="6">
        <v>6.2189999999999994</v>
      </c>
      <c r="T55" s="6">
        <v>1.9915</v>
      </c>
      <c r="U55" s="6">
        <v>4.3343333333333334</v>
      </c>
      <c r="V55" s="6">
        <v>8.5969999999999995</v>
      </c>
      <c r="W55" s="6">
        <v>4.4879999999999995</v>
      </c>
      <c r="X55" s="6">
        <v>2.4610000000000003</v>
      </c>
      <c r="Y55" s="6">
        <v>3.2565</v>
      </c>
      <c r="Z55" s="6">
        <f>AVERAGE(R55:Y55)</f>
        <v>4.088541666666667</v>
      </c>
      <c r="AA55" s="6">
        <f>STDEV(R55:Y55)/SQRT(8)</f>
        <v>0.84793111942169552</v>
      </c>
      <c r="AE55" s="6">
        <v>7.5030000000000001</v>
      </c>
      <c r="AF55" s="6">
        <v>1.0469999999999999</v>
      </c>
      <c r="AG55" s="6">
        <v>1.2571428571428573</v>
      </c>
      <c r="AH55" s="6">
        <v>1.9430000000000003</v>
      </c>
      <c r="AI55" s="6">
        <v>3.431</v>
      </c>
      <c r="AJ55" s="6">
        <v>3.3973333333333335</v>
      </c>
      <c r="AK55" s="6">
        <v>3.0844</v>
      </c>
      <c r="AL55" s="6">
        <v>2.3359999999999999</v>
      </c>
      <c r="AM55" s="6">
        <v>3.0065714285714287</v>
      </c>
      <c r="AN55" s="6">
        <f>AVERAGE(AF55:AM55)</f>
        <v>2.4378059523809528</v>
      </c>
      <c r="AO55" s="6">
        <f>STDEV(AF55:AM55)/SQRT(8)</f>
        <v>0.33360073345974023</v>
      </c>
    </row>
    <row r="56" spans="3:41" x14ac:dyDescent="0.3">
      <c r="C56" s="6">
        <v>8.0039999999999996</v>
      </c>
      <c r="D56" s="6">
        <v>0.879</v>
      </c>
      <c r="E56" s="6">
        <v>3.2269999999999999</v>
      </c>
      <c r="F56" s="6">
        <v>1.7629999999999999</v>
      </c>
      <c r="G56" s="6">
        <v>6.585</v>
      </c>
      <c r="H56" s="6">
        <v>5.4169999999999998</v>
      </c>
      <c r="I56" s="6">
        <v>3.1259999999999999</v>
      </c>
      <c r="J56" s="6">
        <v>2.6419999999999999</v>
      </c>
      <c r="K56" s="6">
        <v>2.806</v>
      </c>
      <c r="L56" s="6">
        <f>AVERAGE(D56:K56)</f>
        <v>3.3056250000000005</v>
      </c>
      <c r="M56" s="6">
        <f>STDEV(D56:K56)/SQRT(8)</f>
        <v>0.6574962774881038</v>
      </c>
      <c r="Q56" s="6">
        <v>8.0039999999999996</v>
      </c>
      <c r="R56" s="6">
        <v>1.218</v>
      </c>
      <c r="S56" s="6">
        <v>7.4470000000000001</v>
      </c>
      <c r="T56" s="6">
        <v>1.869</v>
      </c>
      <c r="U56" s="6">
        <v>4.3533333333333335</v>
      </c>
      <c r="V56" s="6">
        <v>9.2880000000000003</v>
      </c>
      <c r="W56" s="6">
        <v>4.9625000000000004</v>
      </c>
      <c r="X56" s="6">
        <v>2.7350000000000003</v>
      </c>
      <c r="Y56" s="6">
        <v>3.1920000000000002</v>
      </c>
      <c r="Z56" s="6">
        <f>AVERAGE(R56:Y56)</f>
        <v>4.3831041666666666</v>
      </c>
      <c r="AA56" s="6">
        <f>STDEV(R56:Y56)/SQRT(8)</f>
        <v>0.98430203039573716</v>
      </c>
      <c r="AE56" s="6">
        <v>8.0039999999999996</v>
      </c>
      <c r="AF56" s="6">
        <v>1.0820000000000001</v>
      </c>
      <c r="AG56" s="6">
        <v>1.5684285714285713</v>
      </c>
      <c r="AH56" s="6">
        <v>1.9488571428571428</v>
      </c>
      <c r="AI56" s="6">
        <v>2.5594999999999999</v>
      </c>
      <c r="AJ56" s="6">
        <v>3.1801666666666666</v>
      </c>
      <c r="AK56" s="6">
        <v>3.0478000000000001</v>
      </c>
      <c r="AL56" s="6">
        <v>2.5629999999999997</v>
      </c>
      <c r="AM56" s="6">
        <v>2.8930000000000002</v>
      </c>
      <c r="AN56" s="6">
        <f>AVERAGE(AF56:AM56)</f>
        <v>2.3553440476190479</v>
      </c>
      <c r="AO56" s="6">
        <f>STDEV(AF56:AM56)/SQRT(8)</f>
        <v>0.26523489601135752</v>
      </c>
    </row>
    <row r="57" spans="3:41" x14ac:dyDescent="0.3">
      <c r="C57" s="6">
        <v>8.5039999999999996</v>
      </c>
      <c r="D57" s="6">
        <v>0.85899999999999999</v>
      </c>
      <c r="E57" s="6">
        <v>3.4359999999999999</v>
      </c>
      <c r="F57" s="6">
        <v>1.95</v>
      </c>
      <c r="G57" s="6">
        <v>6.516</v>
      </c>
      <c r="H57" s="6">
        <v>5.4770000000000003</v>
      </c>
      <c r="I57" s="6">
        <v>3</v>
      </c>
      <c r="J57" s="6">
        <v>2.516</v>
      </c>
      <c r="K57" s="6">
        <v>2.7629999999999999</v>
      </c>
      <c r="L57" s="6">
        <f>AVERAGE(D57:K57)</f>
        <v>3.3146249999999995</v>
      </c>
      <c r="M57" s="6">
        <f>STDEV(D57:K57)/SQRT(8)</f>
        <v>0.65291620380905624</v>
      </c>
      <c r="Q57" s="6">
        <v>8.5039999999999996</v>
      </c>
      <c r="R57" s="6">
        <v>1.0840000000000001</v>
      </c>
      <c r="S57" s="6">
        <v>8.2949999999999999</v>
      </c>
      <c r="T57" s="6">
        <v>2.1464999999999996</v>
      </c>
      <c r="U57" s="6">
        <v>4.4686666666666675</v>
      </c>
      <c r="V57" s="6">
        <v>9.1895000000000007</v>
      </c>
      <c r="W57" s="6">
        <v>4.9954999999999998</v>
      </c>
      <c r="X57" s="6">
        <v>2.59</v>
      </c>
      <c r="Y57" s="6">
        <v>3.2134999999999998</v>
      </c>
      <c r="Z57" s="6">
        <f>AVERAGE(R57:Y57)</f>
        <v>4.4978333333333325</v>
      </c>
      <c r="AA57" s="6">
        <f>STDEV(R57:Y57)/SQRT(8)</f>
        <v>1.0277497977744379</v>
      </c>
      <c r="AE57" s="6">
        <v>8.5039999999999996</v>
      </c>
      <c r="AF57" s="6">
        <v>0.9903333333333334</v>
      </c>
      <c r="AG57" s="6">
        <v>1.4857142857142855</v>
      </c>
      <c r="AH57" s="6">
        <v>1.9862857142857144</v>
      </c>
      <c r="AI57" s="6">
        <v>2.8319999999999999</v>
      </c>
      <c r="AJ57" s="6">
        <v>3.3671666666666664</v>
      </c>
      <c r="AK57" s="6">
        <v>2.9036</v>
      </c>
      <c r="AL57" s="6">
        <v>2.4394</v>
      </c>
      <c r="AM57" s="6">
        <v>2.8460000000000001</v>
      </c>
      <c r="AN57" s="6">
        <f>AVERAGE(AF57:AM57)</f>
        <v>2.3563125</v>
      </c>
      <c r="AO57" s="6">
        <f>STDEV(AF57:AM57)/SQRT(8)</f>
        <v>0.28520311961462647</v>
      </c>
    </row>
    <row r="58" spans="3:41" x14ac:dyDescent="0.3">
      <c r="C58" s="6">
        <v>9.0039999999999996</v>
      </c>
      <c r="D58" s="6">
        <v>0.95399999999999996</v>
      </c>
      <c r="E58" s="6">
        <v>3.327</v>
      </c>
      <c r="F58" s="6">
        <v>1.881</v>
      </c>
      <c r="G58" s="6">
        <v>7.4749999999999996</v>
      </c>
      <c r="H58" s="6">
        <v>5.5869999999999997</v>
      </c>
      <c r="I58" s="6">
        <v>3.0609999999999999</v>
      </c>
      <c r="J58" s="6">
        <v>2.5910000000000002</v>
      </c>
      <c r="K58" s="6">
        <v>2.9260000000000002</v>
      </c>
      <c r="L58" s="6">
        <f>AVERAGE(D58:K58)</f>
        <v>3.47525</v>
      </c>
      <c r="M58" s="6">
        <f>STDEV(D58:K58)/SQRT(8)</f>
        <v>0.73960628401680206</v>
      </c>
      <c r="Q58" s="6">
        <v>9.0039999999999996</v>
      </c>
      <c r="R58" s="6">
        <v>1.1595</v>
      </c>
      <c r="S58" s="6">
        <v>7.8605</v>
      </c>
      <c r="T58" s="6">
        <v>1.9315</v>
      </c>
      <c r="U58" s="6">
        <v>4.4219999999999997</v>
      </c>
      <c r="V58" s="6">
        <v>9.4830000000000005</v>
      </c>
      <c r="W58" s="6">
        <v>5.1229999999999993</v>
      </c>
      <c r="X58" s="6">
        <v>2.6005000000000003</v>
      </c>
      <c r="Y58" s="6">
        <v>3.3365</v>
      </c>
      <c r="Z58" s="6">
        <f>AVERAGE(R58:Y58)</f>
        <v>4.4895624999999999</v>
      </c>
      <c r="AA58" s="6">
        <f>STDEV(R58:Y58)/SQRT(8)</f>
        <v>1.0284745614496775</v>
      </c>
      <c r="AE58" s="6">
        <v>9.0039999999999996</v>
      </c>
      <c r="AF58" s="6">
        <v>1.0821666666666667</v>
      </c>
      <c r="AG58" s="6">
        <v>1.2609999999999999</v>
      </c>
      <c r="AH58" s="6">
        <v>1.9920000000000002</v>
      </c>
      <c r="AI58" s="6">
        <v>3.0285000000000002</v>
      </c>
      <c r="AJ58" s="6">
        <v>3.2204999999999999</v>
      </c>
      <c r="AK58" s="6">
        <v>3.1139999999999999</v>
      </c>
      <c r="AL58" s="6">
        <v>2.5742000000000003</v>
      </c>
      <c r="AM58" s="6">
        <v>2.9862857142857142</v>
      </c>
      <c r="AN58" s="6">
        <f>AVERAGE(AF58:AM58)</f>
        <v>2.4073315476190476</v>
      </c>
      <c r="AO58" s="6">
        <f>STDEV(AF58:AM58)/SQRT(8)</f>
        <v>0.30331927899304045</v>
      </c>
    </row>
    <row r="59" spans="3:41" x14ac:dyDescent="0.3">
      <c r="C59" s="6">
        <v>9.5039999999999996</v>
      </c>
      <c r="D59" s="6">
        <v>1.0409999999999999</v>
      </c>
      <c r="E59" s="6">
        <v>3.5219999999999998</v>
      </c>
      <c r="F59" s="6">
        <v>1.88</v>
      </c>
      <c r="G59" s="6">
        <v>8.2479999999999993</v>
      </c>
      <c r="H59" s="6">
        <v>5.7759999999999998</v>
      </c>
      <c r="I59" s="6">
        <v>3.4590000000000001</v>
      </c>
      <c r="J59" s="6">
        <v>2.7440000000000002</v>
      </c>
      <c r="K59" s="6">
        <v>3.008</v>
      </c>
      <c r="L59" s="6">
        <f>AVERAGE(D59:K59)</f>
        <v>3.7097499999999997</v>
      </c>
      <c r="M59" s="6">
        <f>STDEV(D59:K59)/SQRT(8)</f>
        <v>0.81128827776743928</v>
      </c>
      <c r="Q59" s="6">
        <v>9.5039999999999996</v>
      </c>
      <c r="R59" s="6">
        <v>1.2295</v>
      </c>
      <c r="S59" s="6">
        <v>8.1760000000000002</v>
      </c>
      <c r="T59" s="6">
        <v>1.946</v>
      </c>
      <c r="U59" s="6">
        <v>4.7796666666666665</v>
      </c>
      <c r="V59" s="6">
        <v>9.5259999999999998</v>
      </c>
      <c r="W59" s="6">
        <v>6.5325000000000006</v>
      </c>
      <c r="X59" s="6">
        <v>2.7664999999999997</v>
      </c>
      <c r="Y59" s="6">
        <v>3.56</v>
      </c>
      <c r="Z59" s="6">
        <f>AVERAGE(R59:Y59)</f>
        <v>4.8145208333333338</v>
      </c>
      <c r="AA59" s="6">
        <f>STDEV(R59:Y59)/SQRT(8)</f>
        <v>1.0631761995955364</v>
      </c>
      <c r="AE59" s="6">
        <v>9.5039999999999996</v>
      </c>
      <c r="AF59" s="6">
        <v>1.1165</v>
      </c>
      <c r="AG59" s="6">
        <v>1.505857142857143</v>
      </c>
      <c r="AH59" s="6">
        <v>1.9865714285714284</v>
      </c>
      <c r="AI59" s="6">
        <v>3.1665000000000001</v>
      </c>
      <c r="AJ59" s="6">
        <v>3.2076666666666669</v>
      </c>
      <c r="AK59" s="6">
        <v>3.2656000000000001</v>
      </c>
      <c r="AL59" s="6">
        <v>2.7039999999999997</v>
      </c>
      <c r="AM59" s="6">
        <v>2.8368571428571427</v>
      </c>
      <c r="AN59" s="6">
        <f>AVERAGE(AF59:AM59)</f>
        <v>2.4736940476190474</v>
      </c>
      <c r="AO59" s="6">
        <f>STDEV(AF59:AM59)/SQRT(8)</f>
        <v>0.29419113075173081</v>
      </c>
    </row>
    <row r="60" spans="3:41" x14ac:dyDescent="0.3">
      <c r="C60" s="6">
        <v>10.005000000000001</v>
      </c>
      <c r="D60" s="6">
        <v>1.107</v>
      </c>
      <c r="E60" s="6">
        <v>3.8740000000000001</v>
      </c>
      <c r="F60" s="6">
        <v>1.8169999999999999</v>
      </c>
      <c r="G60" s="6">
        <v>7.6760000000000002</v>
      </c>
      <c r="H60" s="6">
        <v>5.9</v>
      </c>
      <c r="I60" s="6">
        <v>3.3559999999999999</v>
      </c>
      <c r="J60" s="6">
        <v>2.8079999999999998</v>
      </c>
      <c r="K60" s="6">
        <v>2.7109999999999999</v>
      </c>
      <c r="L60" s="6">
        <f>AVERAGE(D60:K60)</f>
        <v>3.6561250000000003</v>
      </c>
      <c r="M60" s="6">
        <f>STDEV(D60:K60)/SQRT(8)</f>
        <v>0.76561029431941241</v>
      </c>
      <c r="Q60" s="6">
        <v>10.005000000000001</v>
      </c>
      <c r="R60" s="6">
        <v>1.6764999999999999</v>
      </c>
      <c r="S60" s="6">
        <v>9.3125</v>
      </c>
      <c r="T60" s="6">
        <v>1.9855</v>
      </c>
      <c r="U60" s="6">
        <v>4.5873333333333335</v>
      </c>
      <c r="V60" s="6">
        <v>10.0465</v>
      </c>
      <c r="W60" s="6">
        <v>6.9655000000000005</v>
      </c>
      <c r="X60" s="6">
        <v>2.8935</v>
      </c>
      <c r="Y60" s="6">
        <v>3.3330000000000002</v>
      </c>
      <c r="Z60" s="6">
        <f>AVERAGE(R60:Y60)</f>
        <v>5.1000416666666668</v>
      </c>
      <c r="AA60" s="6">
        <f>STDEV(R60:Y60)/SQRT(8)</f>
        <v>1.1601056725052972</v>
      </c>
      <c r="AE60" s="6">
        <v>10.005000000000001</v>
      </c>
      <c r="AF60" s="6">
        <v>1.085</v>
      </c>
      <c r="AG60" s="6">
        <v>1.6314285714285717</v>
      </c>
      <c r="AH60" s="6">
        <v>1.9674285714285715</v>
      </c>
      <c r="AI60" s="6">
        <v>3.5244999999999997</v>
      </c>
      <c r="AJ60" s="6">
        <v>3.1908333333333334</v>
      </c>
      <c r="AK60" s="6">
        <v>3.0813999999999995</v>
      </c>
      <c r="AL60" s="6">
        <v>2.9217999999999997</v>
      </c>
      <c r="AM60" s="6">
        <v>2.6185714285714283</v>
      </c>
      <c r="AN60" s="6">
        <f>AVERAGE(AF60:AM60)</f>
        <v>2.502620238095238</v>
      </c>
      <c r="AO60" s="6">
        <f>STDEV(AF60:AM60)/SQRT(8)</f>
        <v>0.30169373235587199</v>
      </c>
    </row>
    <row r="61" spans="3:41" x14ac:dyDescent="0.3">
      <c r="C61" s="6">
        <v>10.505000000000001</v>
      </c>
      <c r="D61" s="6">
        <v>1.2050000000000001</v>
      </c>
      <c r="E61" s="6">
        <v>3.8079999999999998</v>
      </c>
      <c r="F61" s="6">
        <v>1.911</v>
      </c>
      <c r="G61" s="6">
        <v>8.5530000000000008</v>
      </c>
      <c r="H61" s="6">
        <v>5.9580000000000002</v>
      </c>
      <c r="I61" s="6">
        <v>3.4129999999999998</v>
      </c>
      <c r="J61" s="6">
        <v>2.722</v>
      </c>
      <c r="K61" s="6">
        <v>2.907</v>
      </c>
      <c r="L61" s="6">
        <f>AVERAGE(D61:K61)</f>
        <v>3.8096250000000005</v>
      </c>
      <c r="M61" s="6">
        <f>STDEV(D61:K61)/SQRT(8)</f>
        <v>0.8415434785792627</v>
      </c>
      <c r="Q61" s="6">
        <v>10.505000000000001</v>
      </c>
      <c r="R61" s="6">
        <v>1.901</v>
      </c>
      <c r="S61" s="6">
        <v>8.7965</v>
      </c>
      <c r="T61" s="6">
        <v>2.5019999999999998</v>
      </c>
      <c r="U61" s="6">
        <v>4.4786666666666664</v>
      </c>
      <c r="V61" s="6">
        <v>10.365</v>
      </c>
      <c r="W61" s="6">
        <v>6.4145000000000003</v>
      </c>
      <c r="X61" s="6">
        <v>2.7645</v>
      </c>
      <c r="Y61" s="6">
        <v>3.4329999999999998</v>
      </c>
      <c r="Z61" s="6">
        <f>AVERAGE(R61:Y61)</f>
        <v>5.0818958333333333</v>
      </c>
      <c r="AA61" s="6">
        <f>STDEV(R61:Y61)/SQRT(8)</f>
        <v>1.1077030189146362</v>
      </c>
      <c r="AE61" s="6">
        <v>10.505000000000001</v>
      </c>
      <c r="AF61" s="6">
        <v>1.2394999999999998</v>
      </c>
      <c r="AG61" s="6">
        <v>1.6722857142857142</v>
      </c>
      <c r="AH61" s="6">
        <v>1.971714285714286</v>
      </c>
      <c r="AI61" s="6">
        <v>3.3994999999999997</v>
      </c>
      <c r="AJ61" s="6">
        <v>2.9384999999999999</v>
      </c>
      <c r="AK61" s="6">
        <v>3.2636000000000003</v>
      </c>
      <c r="AL61" s="6">
        <v>2.5867999999999993</v>
      </c>
      <c r="AM61" s="6">
        <v>2.8408571428571427</v>
      </c>
      <c r="AN61" s="6">
        <f>AVERAGE(AF61:AM61)</f>
        <v>2.4890946428571428</v>
      </c>
      <c r="AO61" s="6">
        <f>STDEV(AF61:AM61)/SQRT(8)</f>
        <v>0.27581990960767805</v>
      </c>
    </row>
    <row r="62" spans="3:41" x14ac:dyDescent="0.3">
      <c r="C62" s="6">
        <v>11.005000000000001</v>
      </c>
      <c r="D62" s="6">
        <v>1.403</v>
      </c>
      <c r="E62" s="6">
        <v>3.8210000000000002</v>
      </c>
      <c r="F62" s="6">
        <v>1.8540000000000001</v>
      </c>
      <c r="G62" s="6">
        <v>8.8569999999999993</v>
      </c>
      <c r="H62" s="6">
        <v>6.1749999999999998</v>
      </c>
      <c r="I62" s="6">
        <v>3.4609999999999999</v>
      </c>
      <c r="J62" s="6">
        <v>2.9</v>
      </c>
      <c r="K62" s="6">
        <v>3.0649999999999999</v>
      </c>
      <c r="L62" s="6">
        <f>AVERAGE(D62:K62)</f>
        <v>3.9419999999999997</v>
      </c>
      <c r="M62" s="6">
        <f>STDEV(D62:K62)/SQRT(8)</f>
        <v>0.86654768642997526</v>
      </c>
      <c r="Q62" s="6">
        <v>11.005000000000001</v>
      </c>
      <c r="R62" s="6">
        <v>2.625</v>
      </c>
      <c r="S62" s="6">
        <v>8.5090000000000003</v>
      </c>
      <c r="T62" s="6">
        <v>1.9315</v>
      </c>
      <c r="U62" s="6">
        <v>4.9703333333333335</v>
      </c>
      <c r="V62" s="6">
        <v>10.968</v>
      </c>
      <c r="W62" s="6">
        <v>5.5650000000000004</v>
      </c>
      <c r="X62" s="6">
        <v>2.9394999999999998</v>
      </c>
      <c r="Y62" s="6">
        <v>3.6195000000000004</v>
      </c>
      <c r="Z62" s="6">
        <f>AVERAGE(R62:Y62)</f>
        <v>5.1409791666666669</v>
      </c>
      <c r="AA62" s="6">
        <f>STDEV(R62:Y62)/SQRT(8)</f>
        <v>1.1124214808377559</v>
      </c>
      <c r="AE62" s="6">
        <v>11.005000000000001</v>
      </c>
      <c r="AF62" s="6">
        <v>1.3296666666666666</v>
      </c>
      <c r="AG62" s="6">
        <v>1.6424285714285713</v>
      </c>
      <c r="AH62" s="6">
        <v>1.8902857142857141</v>
      </c>
      <c r="AI62" s="6">
        <v>2.883</v>
      </c>
      <c r="AJ62" s="6">
        <v>3.192166666666667</v>
      </c>
      <c r="AK62" s="6">
        <v>3.2844000000000002</v>
      </c>
      <c r="AL62" s="6">
        <v>2.718</v>
      </c>
      <c r="AM62" s="6">
        <v>2.9688571428571424</v>
      </c>
      <c r="AN62" s="6">
        <f>AVERAGE(AF62:AM62)</f>
        <v>2.4886005952380956</v>
      </c>
      <c r="AO62" s="6">
        <f>STDEV(AF62:AM62)/SQRT(8)</f>
        <v>0.26673418013868699</v>
      </c>
    </row>
    <row r="63" spans="3:41" x14ac:dyDescent="0.3">
      <c r="C63" s="6">
        <v>11.505000000000001</v>
      </c>
      <c r="D63" s="6">
        <v>1.494</v>
      </c>
      <c r="E63" s="6">
        <v>3.7410000000000001</v>
      </c>
      <c r="F63" s="6">
        <v>1.9510000000000001</v>
      </c>
      <c r="G63" s="6">
        <v>9.6509999999999998</v>
      </c>
      <c r="H63" s="6">
        <v>6.4889999999999999</v>
      </c>
      <c r="I63" s="6">
        <v>3.3940000000000001</v>
      </c>
      <c r="J63" s="6">
        <v>2.7839999999999998</v>
      </c>
      <c r="K63" s="6">
        <v>3.008</v>
      </c>
      <c r="L63" s="6">
        <f>AVERAGE(D63:K63)</f>
        <v>4.0640000000000001</v>
      </c>
      <c r="M63" s="6">
        <f>STDEV(D63:K63)/SQRT(8)</f>
        <v>0.95871591949112567</v>
      </c>
      <c r="Q63" s="6">
        <v>11.505000000000001</v>
      </c>
      <c r="R63" s="6">
        <v>3.0825</v>
      </c>
      <c r="S63" s="6">
        <v>8.4670000000000005</v>
      </c>
      <c r="T63" s="6">
        <v>2.1695000000000002</v>
      </c>
      <c r="U63" s="6">
        <v>4.5573333333333332</v>
      </c>
      <c r="V63" s="6">
        <v>10.884</v>
      </c>
      <c r="W63" s="6">
        <v>5.6215000000000002</v>
      </c>
      <c r="X63" s="6">
        <v>2.8155000000000001</v>
      </c>
      <c r="Y63" s="6">
        <v>3.7614999999999998</v>
      </c>
      <c r="Z63" s="6">
        <f>AVERAGE(R63:Y63)</f>
        <v>5.1698541666666662</v>
      </c>
      <c r="AA63" s="6">
        <f>STDEV(R63:Y63)/SQRT(8)</f>
        <v>1.0772602196271668</v>
      </c>
      <c r="AE63" s="6">
        <v>11.505000000000001</v>
      </c>
      <c r="AF63" s="6">
        <v>1.2205000000000001</v>
      </c>
      <c r="AG63" s="6">
        <v>1.5568571428571427</v>
      </c>
      <c r="AH63" s="6">
        <v>2.0877142857142856</v>
      </c>
      <c r="AI63" s="6">
        <v>2.9610000000000003</v>
      </c>
      <c r="AJ63" s="6">
        <v>2.9916666666666667</v>
      </c>
      <c r="AK63" s="6">
        <v>3.2013999999999996</v>
      </c>
      <c r="AL63" s="6">
        <v>2.8289999999999997</v>
      </c>
      <c r="AM63" s="6">
        <v>2.7879999999999998</v>
      </c>
      <c r="AN63" s="6">
        <f>AVERAGE(AF63:AM63)</f>
        <v>2.4545172619047619</v>
      </c>
      <c r="AO63" s="6">
        <f>STDEV(AF63:AM63)/SQRT(8)</f>
        <v>0.26109224028853623</v>
      </c>
    </row>
    <row r="64" spans="3:41" x14ac:dyDescent="0.3">
      <c r="C64" s="6">
        <v>12.005000000000001</v>
      </c>
      <c r="D64" s="6">
        <v>1.5109999999999999</v>
      </c>
      <c r="E64" s="6">
        <v>3.681</v>
      </c>
      <c r="F64" s="6">
        <v>1.9359999999999999</v>
      </c>
      <c r="G64" s="6">
        <v>9.5969999999999995</v>
      </c>
      <c r="H64" s="6">
        <v>6.5369999999999999</v>
      </c>
      <c r="I64" s="6">
        <v>3.64</v>
      </c>
      <c r="J64" s="6">
        <v>2.661</v>
      </c>
      <c r="K64" s="6">
        <v>3.133</v>
      </c>
      <c r="L64" s="6">
        <f>AVERAGE(D64:K64)</f>
        <v>4.0870000000000006</v>
      </c>
      <c r="M64" s="6">
        <f>STDEV(D64:K64)/SQRT(8)</f>
        <v>0.95369033234063894</v>
      </c>
      <c r="Q64" s="6">
        <v>12.005000000000001</v>
      </c>
      <c r="R64" s="6">
        <v>3.3675000000000002</v>
      </c>
      <c r="S64" s="6">
        <v>7.968</v>
      </c>
      <c r="T64" s="6">
        <v>2.1254999999999997</v>
      </c>
      <c r="U64" s="6">
        <v>4.8366666666666669</v>
      </c>
      <c r="V64" s="6">
        <v>11.178000000000001</v>
      </c>
      <c r="W64" s="6">
        <v>8.0670000000000002</v>
      </c>
      <c r="X64" s="6">
        <v>2.6385000000000001</v>
      </c>
      <c r="Y64" s="6">
        <v>4.2629999999999999</v>
      </c>
      <c r="Z64" s="6">
        <f>AVERAGE(R64:Y64)</f>
        <v>5.5555208333333326</v>
      </c>
      <c r="AA64" s="6">
        <f>STDEV(R64:Y64)/SQRT(8)</f>
        <v>1.1259020618219782</v>
      </c>
      <c r="AE64" s="6">
        <v>12.005000000000001</v>
      </c>
      <c r="AF64" s="6">
        <v>1.2969999999999999</v>
      </c>
      <c r="AG64" s="6">
        <v>1.6342857142857146</v>
      </c>
      <c r="AH64" s="6">
        <v>1.9177142857142857</v>
      </c>
      <c r="AI64" s="6">
        <v>3.2839999999999998</v>
      </c>
      <c r="AJ64" s="6">
        <v>3.1408333333333336</v>
      </c>
      <c r="AK64" s="6">
        <v>3.2138</v>
      </c>
      <c r="AL64" s="6">
        <v>2.7098</v>
      </c>
      <c r="AM64" s="6">
        <v>2.8844285714285713</v>
      </c>
      <c r="AN64" s="6">
        <f>AVERAGE(AF64:AM64)</f>
        <v>2.5102327380952381</v>
      </c>
      <c r="AO64" s="6">
        <f>STDEV(AF64:AM64)/SQRT(8)</f>
        <v>0.27585983674948494</v>
      </c>
    </row>
    <row r="65" spans="3:43" x14ac:dyDescent="0.3">
      <c r="C65" s="6">
        <v>12.506</v>
      </c>
      <c r="D65" s="6">
        <v>1.506</v>
      </c>
      <c r="E65" s="6">
        <v>3.5219999999999998</v>
      </c>
      <c r="F65" s="6">
        <v>1.9359999999999999</v>
      </c>
      <c r="G65" s="6">
        <v>10.125999999999999</v>
      </c>
      <c r="H65" s="6">
        <v>6.9189999999999996</v>
      </c>
      <c r="I65" s="6">
        <v>3.915</v>
      </c>
      <c r="J65" s="6">
        <v>2.9169999999999998</v>
      </c>
      <c r="K65" s="6">
        <v>3.0459999999999998</v>
      </c>
      <c r="L65" s="6">
        <f>AVERAGE(D65:K65)</f>
        <v>4.2358750000000001</v>
      </c>
      <c r="M65" s="6">
        <f>STDEV(D65:K65)/SQRT(8)</f>
        <v>1.0212228915356474</v>
      </c>
      <c r="Q65" s="6">
        <v>12.506</v>
      </c>
      <c r="R65" s="6">
        <v>2.9965000000000002</v>
      </c>
      <c r="S65" s="6">
        <v>7.766</v>
      </c>
      <c r="T65" s="6">
        <v>2.0649999999999999</v>
      </c>
      <c r="U65" s="6">
        <v>5.3</v>
      </c>
      <c r="V65" s="6">
        <v>12.382999999999999</v>
      </c>
      <c r="W65" s="6">
        <v>8.1959999999999997</v>
      </c>
      <c r="X65" s="6">
        <v>2.9640000000000004</v>
      </c>
      <c r="Y65" s="6">
        <v>4.2175000000000002</v>
      </c>
      <c r="Z65" s="6">
        <f>AVERAGE(R65:Y65)</f>
        <v>5.7359999999999998</v>
      </c>
      <c r="AA65" s="6">
        <f>STDEV(R65:Y65)/SQRT(8)</f>
        <v>1.2357482731700895</v>
      </c>
      <c r="AE65" s="6">
        <v>12.506</v>
      </c>
      <c r="AF65" s="6">
        <v>1.2409999999999999</v>
      </c>
      <c r="AG65" s="6">
        <v>1.5545714285714285</v>
      </c>
      <c r="AH65" s="6">
        <v>2.0014285714285713</v>
      </c>
      <c r="AI65" s="6">
        <v>3.4859999999999998</v>
      </c>
      <c r="AJ65" s="6">
        <v>3.3263333333333338</v>
      </c>
      <c r="AK65" s="6">
        <v>3.3242000000000003</v>
      </c>
      <c r="AL65" s="6">
        <v>2.7736000000000005</v>
      </c>
      <c r="AM65" s="6">
        <v>2.7958571428571424</v>
      </c>
      <c r="AN65" s="6">
        <f>AVERAGE(AF65:AM65)</f>
        <v>2.5628738095238095</v>
      </c>
      <c r="AO65" s="6">
        <f>STDEV(AF65:AM65)/SQRT(8)</f>
        <v>0.30450725866396211</v>
      </c>
    </row>
    <row r="66" spans="3:43" x14ac:dyDescent="0.3">
      <c r="C66" s="6">
        <v>13.006</v>
      </c>
      <c r="D66" s="6">
        <v>1.528</v>
      </c>
      <c r="E66" s="6">
        <v>3.91</v>
      </c>
      <c r="F66" s="6">
        <v>1.9470000000000001</v>
      </c>
      <c r="G66" s="6">
        <v>11.273</v>
      </c>
      <c r="H66" s="6">
        <v>6.8769999999999998</v>
      </c>
      <c r="I66" s="6">
        <v>3.8940000000000001</v>
      </c>
      <c r="J66" s="6">
        <v>2.8380000000000001</v>
      </c>
      <c r="K66" s="6">
        <v>3.2370000000000001</v>
      </c>
      <c r="L66" s="6">
        <f>AVERAGE(D66:K66)</f>
        <v>4.4380000000000006</v>
      </c>
      <c r="M66" s="6">
        <f>STDEV(D66:K66)/SQRT(8)</f>
        <v>1.1332337421228307</v>
      </c>
      <c r="Q66" s="6">
        <v>13.006</v>
      </c>
      <c r="R66" s="6">
        <v>3.1225000000000001</v>
      </c>
      <c r="S66" s="6">
        <v>8.8439999999999994</v>
      </c>
      <c r="T66" s="6">
        <v>2.1005000000000003</v>
      </c>
      <c r="U66" s="6">
        <v>5.3836666666666666</v>
      </c>
      <c r="V66" s="6">
        <v>11.609000000000002</v>
      </c>
      <c r="W66" s="6">
        <v>9.4035000000000011</v>
      </c>
      <c r="X66" s="6">
        <v>2.8834999999999997</v>
      </c>
      <c r="Y66" s="6">
        <v>4.907</v>
      </c>
      <c r="Z66" s="6">
        <f>AVERAGE(R66:Y66)</f>
        <v>6.0317083333333326</v>
      </c>
      <c r="AA66" s="6">
        <f>STDEV(R66:Y66)/SQRT(8)</f>
        <v>1.2385055829979392</v>
      </c>
      <c r="AE66" s="6">
        <v>13.006</v>
      </c>
      <c r="AF66" s="6">
        <v>1.3891666666666669</v>
      </c>
      <c r="AG66" s="6">
        <v>1.7492857142857143</v>
      </c>
      <c r="AH66" s="6">
        <v>2.1075714285714287</v>
      </c>
      <c r="AI66" s="6">
        <v>3.7160000000000002</v>
      </c>
      <c r="AJ66" s="6">
        <v>3.2488333333333337</v>
      </c>
      <c r="AK66" s="6">
        <v>3.5537999999999998</v>
      </c>
      <c r="AL66" s="6">
        <v>2.7648000000000001</v>
      </c>
      <c r="AM66" s="6">
        <v>2.9464285714285721</v>
      </c>
      <c r="AN66" s="6">
        <f>AVERAGE(AF66:AM66)</f>
        <v>2.6844857142857146</v>
      </c>
      <c r="AO66" s="6">
        <f>STDEV(AF66:AM66)/SQRT(8)</f>
        <v>0.30173789173209969</v>
      </c>
    </row>
    <row r="67" spans="3:43" x14ac:dyDescent="0.3">
      <c r="C67" s="6">
        <v>13.506</v>
      </c>
      <c r="D67" s="6">
        <v>1.6759999999999999</v>
      </c>
      <c r="E67" s="6">
        <v>4.101</v>
      </c>
      <c r="F67" s="6">
        <v>1.9219999999999999</v>
      </c>
      <c r="G67" s="6">
        <v>11.489000000000001</v>
      </c>
      <c r="H67" s="6">
        <v>6.94</v>
      </c>
      <c r="I67" s="6">
        <v>3.9670000000000001</v>
      </c>
      <c r="J67" s="6">
        <v>2.77</v>
      </c>
      <c r="K67" s="6">
        <v>3.3149999999999999</v>
      </c>
      <c r="L67" s="6">
        <f>AVERAGE(D67:K67)</f>
        <v>4.5225</v>
      </c>
      <c r="M67" s="6">
        <f>STDEV(D67:K67)/SQRT(8)</f>
        <v>1.1515296193696947</v>
      </c>
      <c r="Q67" s="6">
        <v>13.506</v>
      </c>
      <c r="R67" s="6">
        <v>3.6769999999999996</v>
      </c>
      <c r="S67" s="6">
        <v>9.6464999999999996</v>
      </c>
      <c r="T67" s="6">
        <v>2.1684999999999999</v>
      </c>
      <c r="U67" s="6">
        <v>5.343</v>
      </c>
      <c r="V67" s="6">
        <v>12.379</v>
      </c>
      <c r="W67" s="6">
        <v>8.9870000000000001</v>
      </c>
      <c r="X67" s="6">
        <v>2.7750000000000004</v>
      </c>
      <c r="Y67" s="6">
        <v>5.2515000000000001</v>
      </c>
      <c r="Z67" s="6">
        <f>AVERAGE(R67:Y67)</f>
        <v>6.2784374999999999</v>
      </c>
      <c r="AA67" s="6">
        <f>STDEV(R67:Y67)/SQRT(8)</f>
        <v>1.2939405499339574</v>
      </c>
      <c r="AE67" s="6">
        <v>13.506</v>
      </c>
      <c r="AF67" s="6">
        <v>1.5163333333333331</v>
      </c>
      <c r="AG67" s="6">
        <v>1.6272857142857142</v>
      </c>
      <c r="AH67" s="6">
        <v>1.9357142857142862</v>
      </c>
      <c r="AI67" s="6">
        <v>3.2370000000000001</v>
      </c>
      <c r="AJ67" s="6">
        <v>3.1989999999999998</v>
      </c>
      <c r="AK67" s="6">
        <v>3.5518000000000001</v>
      </c>
      <c r="AL67" s="6">
        <v>2.5875999999999997</v>
      </c>
      <c r="AM67" s="6">
        <v>2.911</v>
      </c>
      <c r="AN67" s="6">
        <f>AVERAGE(AF67:AM67)</f>
        <v>2.5707166666666668</v>
      </c>
      <c r="AO67" s="6">
        <f>STDEV(AF67:AM67)/SQRT(8)</f>
        <v>0.27781963340166155</v>
      </c>
    </row>
    <row r="68" spans="3:43" x14ac:dyDescent="0.3">
      <c r="C68" s="6">
        <v>14.006</v>
      </c>
      <c r="D68" s="6">
        <v>1.64</v>
      </c>
      <c r="E68" s="6">
        <v>3.9390000000000001</v>
      </c>
      <c r="F68" s="6">
        <v>1.845</v>
      </c>
      <c r="G68" s="6">
        <v>12.478999999999999</v>
      </c>
      <c r="H68" s="6">
        <v>6.94</v>
      </c>
      <c r="I68" s="6">
        <v>4.0179999999999998</v>
      </c>
      <c r="J68" s="6">
        <v>2.9889999999999999</v>
      </c>
      <c r="K68" s="6">
        <v>3.2789999999999999</v>
      </c>
      <c r="L68" s="6">
        <f>AVERAGE(D68:K68)</f>
        <v>4.6411250000000006</v>
      </c>
      <c r="M68" s="6">
        <f>STDEV(D68:K68)/SQRT(8)</f>
        <v>1.2607278430321225</v>
      </c>
      <c r="Q68" s="6">
        <v>14.006</v>
      </c>
      <c r="R68" s="6">
        <v>3.9655</v>
      </c>
      <c r="S68" s="6">
        <v>9.0370000000000008</v>
      </c>
      <c r="T68" s="6">
        <v>1.9669999999999999</v>
      </c>
      <c r="U68" s="6">
        <v>5.3313333333333333</v>
      </c>
      <c r="V68" s="6">
        <v>12.335000000000001</v>
      </c>
      <c r="W68" s="6">
        <v>9.7225000000000001</v>
      </c>
      <c r="X68" s="6">
        <v>3.0404999999999998</v>
      </c>
      <c r="Y68" s="6">
        <v>4.9975000000000005</v>
      </c>
      <c r="Z68" s="6">
        <f>AVERAGE(R68:Y68)</f>
        <v>6.2995416666666673</v>
      </c>
      <c r="AA68" s="6">
        <f>STDEV(R68:Y68)/SQRT(8)</f>
        <v>1.2894478291567526</v>
      </c>
      <c r="AE68" s="6">
        <v>14.006</v>
      </c>
      <c r="AF68" s="6">
        <v>1.5513333333333332</v>
      </c>
      <c r="AG68" s="6">
        <v>1.53</v>
      </c>
      <c r="AH68" s="6">
        <v>1.8692857142857144</v>
      </c>
      <c r="AI68" s="6">
        <v>4.0019999999999998</v>
      </c>
      <c r="AJ68" s="6">
        <v>3.3701666666666661</v>
      </c>
      <c r="AK68" s="6">
        <v>3.3428000000000004</v>
      </c>
      <c r="AL68" s="6">
        <v>2.8788</v>
      </c>
      <c r="AM68" s="6">
        <v>3.0227142857142857</v>
      </c>
      <c r="AN68" s="6">
        <f>AVERAGE(AF68:AM68)</f>
        <v>2.6958875000000004</v>
      </c>
      <c r="AO68" s="6">
        <f>STDEV(AF68:AM68)/SQRT(8)</f>
        <v>0.32928274828096538</v>
      </c>
    </row>
    <row r="69" spans="3:43" x14ac:dyDescent="0.3">
      <c r="C69" s="6">
        <v>14.507</v>
      </c>
      <c r="D69" s="6">
        <v>1.649</v>
      </c>
      <c r="E69" s="6">
        <v>3.964</v>
      </c>
      <c r="F69" s="6">
        <v>1.823</v>
      </c>
      <c r="G69" s="6">
        <v>12.907</v>
      </c>
      <c r="H69" s="6">
        <v>6.9420000000000002</v>
      </c>
      <c r="I69" s="6">
        <v>3.9780000000000002</v>
      </c>
      <c r="J69" s="6">
        <v>2.9390000000000001</v>
      </c>
      <c r="K69" s="6">
        <v>3.21</v>
      </c>
      <c r="L69" s="6">
        <f>AVERAGE(D69:K69)</f>
        <v>4.6764999999999999</v>
      </c>
      <c r="M69" s="6">
        <f>STDEV(D69:K69)/SQRT(8)</f>
        <v>1.3116710035022394</v>
      </c>
      <c r="Q69" s="6">
        <v>14.507</v>
      </c>
      <c r="R69" s="6">
        <v>4.0235000000000003</v>
      </c>
      <c r="S69" s="6">
        <v>9.2469999999999999</v>
      </c>
      <c r="T69" s="6">
        <v>2.0954999999999999</v>
      </c>
      <c r="U69" s="6">
        <v>5.069</v>
      </c>
      <c r="V69" s="6">
        <v>12.032</v>
      </c>
      <c r="W69" s="6">
        <v>10.007</v>
      </c>
      <c r="X69" s="6">
        <v>2.9234999999999998</v>
      </c>
      <c r="Y69" s="6">
        <v>5.1835000000000004</v>
      </c>
      <c r="Z69" s="6">
        <f>AVERAGE(R69:Y69)</f>
        <v>6.3226249999999995</v>
      </c>
      <c r="AA69" s="6">
        <f>STDEV(R69:Y69)/SQRT(8)</f>
        <v>1.2838373344545189</v>
      </c>
      <c r="AE69" s="6">
        <v>14.507</v>
      </c>
      <c r="AF69" s="6">
        <v>1.414666666666667</v>
      </c>
      <c r="AG69" s="6">
        <v>1.8104285714285715</v>
      </c>
      <c r="AH69" s="6">
        <v>1.8457142857142856</v>
      </c>
      <c r="AI69" s="6">
        <v>3.7669999999999999</v>
      </c>
      <c r="AJ69" s="6">
        <v>3.2888333333333333</v>
      </c>
      <c r="AK69" s="6">
        <v>3.5095999999999998</v>
      </c>
      <c r="AL69" s="6">
        <v>2.8006000000000002</v>
      </c>
      <c r="AM69" s="6">
        <v>2.9068571428571426</v>
      </c>
      <c r="AN69" s="6">
        <f>AVERAGE(AF69:AM69)</f>
        <v>2.6679624999999998</v>
      </c>
      <c r="AO69" s="6">
        <f>STDEV(AF69:AM69)/SQRT(8)</f>
        <v>0.30933650385850364</v>
      </c>
    </row>
    <row r="70" spans="3:43" x14ac:dyDescent="0.3">
      <c r="C70" s="6">
        <v>15.007</v>
      </c>
      <c r="D70" s="6">
        <v>1.5980000000000001</v>
      </c>
      <c r="E70" s="6">
        <v>4.1950000000000003</v>
      </c>
      <c r="F70" s="6">
        <v>1.84</v>
      </c>
      <c r="G70" s="6">
        <v>13.096</v>
      </c>
      <c r="H70" s="6">
        <v>7.04</v>
      </c>
      <c r="I70" s="6">
        <v>4.1859999999999999</v>
      </c>
      <c r="J70" s="6">
        <v>2.8410000000000002</v>
      </c>
      <c r="K70" s="6">
        <v>3.0819999999999999</v>
      </c>
      <c r="L70" s="6">
        <f>AVERAGE(D70:K70)</f>
        <v>4.73475</v>
      </c>
      <c r="M70" s="6">
        <f>STDEV(D70:K70)/SQRT(8)</f>
        <v>1.3386679513339261</v>
      </c>
      <c r="Q70" s="6">
        <v>15.007</v>
      </c>
      <c r="R70" s="6">
        <v>4.3010000000000002</v>
      </c>
      <c r="S70" s="6">
        <v>9.7089999999999996</v>
      </c>
      <c r="T70" s="6">
        <v>2.0710000000000002</v>
      </c>
      <c r="U70" s="6">
        <v>4.9983333333333331</v>
      </c>
      <c r="V70" s="6">
        <v>11.847000000000001</v>
      </c>
      <c r="W70" s="6">
        <v>10.430999999999999</v>
      </c>
      <c r="X70" s="6">
        <v>2.798</v>
      </c>
      <c r="Y70" s="6">
        <v>5.1734999999999998</v>
      </c>
      <c r="Z70" s="6">
        <f>AVERAGE(R70:Y70)</f>
        <v>6.4161041666666661</v>
      </c>
      <c r="AA70" s="6">
        <f>STDEV(R70:Y70)/SQRT(8)</f>
        <v>1.312410499948284</v>
      </c>
      <c r="AE70" s="6">
        <v>15.007</v>
      </c>
      <c r="AF70" s="6">
        <v>1.4079999999999997</v>
      </c>
      <c r="AG70" s="6">
        <v>1.7477142857142858</v>
      </c>
      <c r="AH70" s="6">
        <v>1.8335714285714286</v>
      </c>
      <c r="AI70" s="6">
        <v>5.0715000000000003</v>
      </c>
      <c r="AJ70" s="6">
        <v>3.0896666666666666</v>
      </c>
      <c r="AK70" s="6">
        <v>3.6924000000000001</v>
      </c>
      <c r="AL70" s="6">
        <v>2.8137999999999996</v>
      </c>
      <c r="AM70" s="6">
        <v>2.7932857142857146</v>
      </c>
      <c r="AN70" s="6">
        <f>AVERAGE(AF70:AM70)</f>
        <v>2.806242261904762</v>
      </c>
      <c r="AO70" s="6">
        <f>STDEV(AF70:AM70)/SQRT(8)</f>
        <v>0.42297572521752269</v>
      </c>
    </row>
    <row r="72" spans="3:43" x14ac:dyDescent="0.3">
      <c r="C72" s="14"/>
    </row>
    <row r="73" spans="3:43" x14ac:dyDescent="0.3">
      <c r="C73" s="34" t="s">
        <v>279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Q73" s="34" t="s">
        <v>278</v>
      </c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E73" s="34" t="s">
        <v>277</v>
      </c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</row>
    <row r="74" spans="3:43" x14ac:dyDescent="0.3">
      <c r="C74" s="3" t="s">
        <v>0</v>
      </c>
      <c r="D74" s="3" t="s">
        <v>3</v>
      </c>
      <c r="E74" s="3" t="s">
        <v>4</v>
      </c>
      <c r="F74" s="3" t="s">
        <v>5</v>
      </c>
      <c r="G74" s="3" t="s">
        <v>65</v>
      </c>
      <c r="H74" s="3" t="s">
        <v>7</v>
      </c>
      <c r="I74" s="3" t="s">
        <v>8</v>
      </c>
      <c r="J74" s="3" t="s">
        <v>9</v>
      </c>
      <c r="K74" s="3" t="s">
        <v>10</v>
      </c>
      <c r="L74" s="3" t="s">
        <v>11</v>
      </c>
      <c r="M74" s="3" t="s">
        <v>12</v>
      </c>
      <c r="N74" s="3" t="s">
        <v>1</v>
      </c>
      <c r="O74" s="3" t="s">
        <v>2</v>
      </c>
      <c r="Q74" s="3" t="s">
        <v>0</v>
      </c>
      <c r="R74" s="3" t="s">
        <v>3</v>
      </c>
      <c r="S74" s="3" t="s">
        <v>4</v>
      </c>
      <c r="T74" s="3" t="s">
        <v>5</v>
      </c>
      <c r="U74" s="3" t="s">
        <v>65</v>
      </c>
      <c r="V74" s="3" t="s">
        <v>7</v>
      </c>
      <c r="W74" s="3" t="s">
        <v>8</v>
      </c>
      <c r="X74" s="3" t="s">
        <v>9</v>
      </c>
      <c r="Y74" s="3" t="s">
        <v>10</v>
      </c>
      <c r="Z74" s="3" t="s">
        <v>11</v>
      </c>
      <c r="AA74" s="3" t="s">
        <v>12</v>
      </c>
      <c r="AB74" s="3" t="s">
        <v>1</v>
      </c>
      <c r="AC74" s="3" t="s">
        <v>2</v>
      </c>
      <c r="AE74" s="3" t="s">
        <v>0</v>
      </c>
      <c r="AF74" s="3" t="s">
        <v>3</v>
      </c>
      <c r="AG74" s="3" t="s">
        <v>4</v>
      </c>
      <c r="AH74" s="3" t="s">
        <v>5</v>
      </c>
      <c r="AI74" s="3" t="s">
        <v>65</v>
      </c>
      <c r="AJ74" s="3" t="s">
        <v>7</v>
      </c>
      <c r="AK74" s="3" t="s">
        <v>8</v>
      </c>
      <c r="AL74" s="3" t="s">
        <v>9</v>
      </c>
      <c r="AM74" s="3" t="s">
        <v>10</v>
      </c>
      <c r="AN74" s="3" t="s">
        <v>11</v>
      </c>
      <c r="AO74" s="3" t="s">
        <v>12</v>
      </c>
      <c r="AP74" s="3" t="s">
        <v>1</v>
      </c>
      <c r="AQ74" s="3" t="s">
        <v>2</v>
      </c>
    </row>
    <row r="75" spans="3:43" x14ac:dyDescent="0.3">
      <c r="C75" s="6">
        <v>0</v>
      </c>
      <c r="D75" s="6">
        <v>2.2770000000000001</v>
      </c>
      <c r="E75" s="6">
        <v>1.7310000000000001</v>
      </c>
      <c r="F75" s="6">
        <v>2.94</v>
      </c>
      <c r="G75" s="6">
        <v>3.706</v>
      </c>
      <c r="H75" s="6">
        <v>3.2810000000000001</v>
      </c>
      <c r="I75" s="6">
        <v>1.4730000000000001</v>
      </c>
      <c r="J75" s="6">
        <v>0.56899999999999995</v>
      </c>
      <c r="K75" s="6">
        <v>1.1970000000000001</v>
      </c>
      <c r="L75" s="6">
        <v>3.052</v>
      </c>
      <c r="M75" s="6">
        <v>2.9220000000000002</v>
      </c>
      <c r="N75" s="6">
        <f>AVERAGE(D75:M75)</f>
        <v>2.3148</v>
      </c>
      <c r="O75" s="6">
        <f>STDEV(D75:M75)/SQRT(10)</f>
        <v>0.3252380939831277</v>
      </c>
      <c r="Q75" s="6">
        <v>0</v>
      </c>
      <c r="R75" s="6">
        <v>2.2089999999999996</v>
      </c>
      <c r="S75" s="6">
        <v>1.8654999999999999</v>
      </c>
      <c r="T75" s="6">
        <v>3.1375000000000002</v>
      </c>
      <c r="U75" s="6">
        <v>3.9504999999999999</v>
      </c>
      <c r="V75" s="6">
        <v>3.0350000000000001</v>
      </c>
      <c r="W75" s="6">
        <v>0.61799999999999999</v>
      </c>
      <c r="X75" s="6">
        <v>0.48799999999999999</v>
      </c>
      <c r="Y75" s="6">
        <v>1.2669999999999999</v>
      </c>
      <c r="Z75" s="6">
        <v>3.4890000000000003</v>
      </c>
      <c r="AA75" s="6">
        <v>2.9464999999999999</v>
      </c>
      <c r="AB75" s="6">
        <f>AVERAGE(R75:AA75)</f>
        <v>2.3006000000000002</v>
      </c>
      <c r="AC75" s="6">
        <f>STDEV(R75:AA75)/SQRT(10)</f>
        <v>0.3825947870934876</v>
      </c>
      <c r="AE75" s="6">
        <v>0</v>
      </c>
      <c r="AF75" s="6">
        <v>2.3342000000000001</v>
      </c>
      <c r="AG75" s="6">
        <v>1.9482857142857142</v>
      </c>
      <c r="AH75" s="6">
        <v>3.1748888888888889</v>
      </c>
      <c r="AI75" s="6">
        <v>3.9627142857142856</v>
      </c>
      <c r="AJ75" s="6">
        <v>3.7283999999999997</v>
      </c>
      <c r="AK75" s="6">
        <v>0.61275000000000002</v>
      </c>
      <c r="AL75" s="6">
        <v>0.38857142857142851</v>
      </c>
      <c r="AM75" s="6">
        <v>1.3843333333333334</v>
      </c>
      <c r="AN75" s="6">
        <v>3.8856666666666668</v>
      </c>
      <c r="AO75" s="6">
        <v>3.1196000000000002</v>
      </c>
      <c r="AP75" s="6">
        <f>AVERAGE(AF75:AO75)</f>
        <v>2.4539410317460315</v>
      </c>
      <c r="AQ75" s="6">
        <f>STDEV(AF75:AO75)/SQRT(10)</f>
        <v>0.421415211169334</v>
      </c>
    </row>
    <row r="76" spans="3:43" x14ac:dyDescent="0.3">
      <c r="C76" s="6">
        <v>0.5</v>
      </c>
      <c r="D76" s="6">
        <v>2.4689999999999999</v>
      </c>
      <c r="E76" s="6">
        <v>2.3370000000000002</v>
      </c>
      <c r="F76" s="6">
        <v>3.9820000000000002</v>
      </c>
      <c r="G76" s="6">
        <v>4.1619999999999999</v>
      </c>
      <c r="H76" s="6">
        <v>5.8259999999999996</v>
      </c>
      <c r="I76" s="6">
        <v>4.9669999999999996</v>
      </c>
      <c r="J76" s="6">
        <v>1.0880000000000001</v>
      </c>
      <c r="K76" s="6">
        <v>2.5779999999999998</v>
      </c>
      <c r="L76" s="6">
        <v>3.5870000000000002</v>
      </c>
      <c r="M76" s="6">
        <v>3.2360000000000002</v>
      </c>
      <c r="N76" s="6">
        <f>AVERAGE(D76:M76)</f>
        <v>3.4232</v>
      </c>
      <c r="O76" s="6">
        <f>STDEV(D76:M76)/SQRT(10)</f>
        <v>0.43886942629138942</v>
      </c>
      <c r="Q76" s="6">
        <v>0.5</v>
      </c>
      <c r="R76" s="6">
        <v>2.899</v>
      </c>
      <c r="S76" s="6">
        <v>3.4420000000000002</v>
      </c>
      <c r="T76" s="6">
        <v>4.7430000000000003</v>
      </c>
      <c r="U76" s="6">
        <v>5.0880000000000001</v>
      </c>
      <c r="V76" s="6">
        <v>5.0169999999999995</v>
      </c>
      <c r="W76" s="6">
        <v>12.577500000000001</v>
      </c>
      <c r="X76" s="6">
        <v>1.8479999999999999</v>
      </c>
      <c r="Y76" s="6">
        <v>3.5579999999999998</v>
      </c>
      <c r="Z76" s="6">
        <v>4.3179999999999996</v>
      </c>
      <c r="AA76" s="6">
        <v>3.6890000000000001</v>
      </c>
      <c r="AB76" s="6">
        <f>AVERAGE(R76:AA76)</f>
        <v>4.7179500000000001</v>
      </c>
      <c r="AC76" s="6">
        <f>STDEV(R76:AA76)/SQRT(10)</f>
        <v>0.9293781925148783</v>
      </c>
      <c r="AE76" s="6">
        <v>0.5</v>
      </c>
      <c r="AF76" s="6">
        <v>2.5036999999999998</v>
      </c>
      <c r="AG76" s="6">
        <v>2.3394285714285714</v>
      </c>
      <c r="AH76" s="6">
        <v>3.9221111111111111</v>
      </c>
      <c r="AI76" s="6">
        <v>4.0209999999999999</v>
      </c>
      <c r="AJ76" s="6">
        <v>10.271800000000001</v>
      </c>
      <c r="AK76" s="6">
        <v>3.2297499999999997</v>
      </c>
      <c r="AL76" s="6">
        <v>1.0374285714285716</v>
      </c>
      <c r="AM76" s="6">
        <v>6.9163333333333341</v>
      </c>
      <c r="AN76" s="6">
        <v>4.3746666666666671</v>
      </c>
      <c r="AO76" s="6">
        <v>3.1088</v>
      </c>
      <c r="AP76" s="6">
        <f>AVERAGE(AF76:AO76)</f>
        <v>4.172501825396826</v>
      </c>
      <c r="AQ76" s="6">
        <f>STDEV(AF76:AO76)/SQRT(10)</f>
        <v>0.8356670820026737</v>
      </c>
    </row>
    <row r="77" spans="3:43" x14ac:dyDescent="0.3">
      <c r="C77" s="6">
        <v>1.0009999999999999</v>
      </c>
      <c r="D77" s="6">
        <v>2.9489999999999998</v>
      </c>
      <c r="E77" s="6">
        <v>2.754</v>
      </c>
      <c r="F77" s="6">
        <v>7.4630000000000001</v>
      </c>
      <c r="G77" s="6">
        <v>8.4209999999999994</v>
      </c>
      <c r="H77" s="6">
        <v>15.365</v>
      </c>
      <c r="I77" s="6">
        <v>8.2539999999999996</v>
      </c>
      <c r="J77" s="6">
        <v>1.361</v>
      </c>
      <c r="K77" s="6">
        <v>3.242</v>
      </c>
      <c r="L77" s="6">
        <v>3.887</v>
      </c>
      <c r="M77" s="6">
        <v>7.5309999999999997</v>
      </c>
      <c r="N77" s="6">
        <f>AVERAGE(D77:M77)</f>
        <v>6.1226999999999991</v>
      </c>
      <c r="O77" s="6">
        <f>STDEV(D77:M77)/SQRT(10)</f>
        <v>1.318313443170646</v>
      </c>
      <c r="Q77" s="6">
        <v>1.0009999999999999</v>
      </c>
      <c r="R77" s="6">
        <v>5.42</v>
      </c>
      <c r="S77" s="6">
        <v>4.3955000000000002</v>
      </c>
      <c r="T77" s="6">
        <v>10.871</v>
      </c>
      <c r="U77" s="6">
        <v>15.734000000000002</v>
      </c>
      <c r="V77" s="6">
        <v>12.541500000000001</v>
      </c>
      <c r="W77" s="6">
        <v>23.330500000000001</v>
      </c>
      <c r="X77" s="6">
        <v>4.5759999999999996</v>
      </c>
      <c r="Y77" s="6">
        <v>5.2260000000000009</v>
      </c>
      <c r="Z77" s="6">
        <v>4.6665000000000001</v>
      </c>
      <c r="AA77" s="6">
        <v>12.688500000000001</v>
      </c>
      <c r="AB77" s="6">
        <f>AVERAGE(R77:AA77)</f>
        <v>9.9449500000000004</v>
      </c>
      <c r="AC77" s="6">
        <f>STDEV(R77:AA77)/SQRT(10)</f>
        <v>1.9945494373556041</v>
      </c>
      <c r="AE77" s="6">
        <v>1.0009999999999999</v>
      </c>
      <c r="AF77" s="6">
        <v>2.5998000000000001</v>
      </c>
      <c r="AG77" s="6">
        <v>2.5924285714285715</v>
      </c>
      <c r="AH77" s="6">
        <v>5.1671111111111099</v>
      </c>
      <c r="AI77" s="6">
        <v>4.8040000000000003</v>
      </c>
      <c r="AJ77" s="6">
        <v>37.741999999999997</v>
      </c>
      <c r="AK77" s="6">
        <v>4.3522500000000006</v>
      </c>
      <c r="AL77" s="6">
        <v>1.0881428571428571</v>
      </c>
      <c r="AM77" s="6">
        <v>7.7158333333333333</v>
      </c>
      <c r="AN77" s="6">
        <v>4.8555833333333345</v>
      </c>
      <c r="AO77" s="6">
        <v>5.1726000000000001</v>
      </c>
      <c r="AP77" s="6">
        <f>AVERAGE(AF77:AO77)</f>
        <v>7.6089749206349193</v>
      </c>
      <c r="AQ77" s="6">
        <f>STDEV(AF77:AO77)/SQRT(10)</f>
        <v>3.3972920081519633</v>
      </c>
    </row>
    <row r="78" spans="3:43" x14ac:dyDescent="0.3">
      <c r="C78" s="6">
        <v>1.5009999999999999</v>
      </c>
      <c r="D78" s="6">
        <v>3.51</v>
      </c>
      <c r="E78" s="6">
        <v>3.2010000000000001</v>
      </c>
      <c r="F78" s="6">
        <v>12.98</v>
      </c>
      <c r="G78" s="6">
        <v>15.526999999999999</v>
      </c>
      <c r="H78" s="6">
        <v>25.97</v>
      </c>
      <c r="I78" s="6">
        <v>10.997</v>
      </c>
      <c r="J78" s="6">
        <v>1.6359999999999999</v>
      </c>
      <c r="K78" s="6">
        <v>5.5</v>
      </c>
      <c r="L78" s="6">
        <v>3.6240000000000001</v>
      </c>
      <c r="M78" s="6">
        <v>14.034000000000001</v>
      </c>
      <c r="N78" s="6">
        <f>AVERAGE(D78:M78)</f>
        <v>9.6979000000000006</v>
      </c>
      <c r="O78" s="6">
        <f>STDEV(D78:M78)/SQRT(10)</f>
        <v>2.4267717992336144</v>
      </c>
      <c r="Q78" s="6">
        <v>1.5009999999999999</v>
      </c>
      <c r="R78" s="6">
        <v>8.2525000000000013</v>
      </c>
      <c r="S78" s="6">
        <v>5.6545000000000005</v>
      </c>
      <c r="T78" s="6">
        <v>21.4115</v>
      </c>
      <c r="U78" s="6">
        <v>36.107500000000002</v>
      </c>
      <c r="V78" s="6">
        <v>16.0535</v>
      </c>
      <c r="W78" s="6">
        <v>32.01</v>
      </c>
      <c r="X78" s="6">
        <v>4.7035</v>
      </c>
      <c r="Y78" s="6">
        <v>9.7065000000000001</v>
      </c>
      <c r="Z78" s="6">
        <v>4.2934999999999999</v>
      </c>
      <c r="AA78" s="6">
        <v>26.115000000000002</v>
      </c>
      <c r="AB78" s="6">
        <f>AVERAGE(R78:AA78)</f>
        <v>16.430799999999998</v>
      </c>
      <c r="AC78" s="6">
        <f>STDEV(R78:AA78)/SQRT(10)</f>
        <v>3.7441665926255658</v>
      </c>
      <c r="AE78" s="6">
        <v>1.5009999999999999</v>
      </c>
      <c r="AF78" s="6">
        <v>2.8342999999999998</v>
      </c>
      <c r="AG78" s="6">
        <v>2.9825714285714282</v>
      </c>
      <c r="AH78" s="6">
        <v>6.7445555555555545</v>
      </c>
      <c r="AI78" s="6">
        <v>6.2148571428571433</v>
      </c>
      <c r="AJ78" s="6">
        <v>69.943799999999996</v>
      </c>
      <c r="AK78" s="6">
        <v>5.9012499999999992</v>
      </c>
      <c r="AL78" s="6">
        <v>1.4167142857142856</v>
      </c>
      <c r="AM78" s="6">
        <v>15.076833333333333</v>
      </c>
      <c r="AN78" s="6">
        <v>4.31325</v>
      </c>
      <c r="AO78" s="6">
        <v>7.8586</v>
      </c>
      <c r="AP78" s="6">
        <f>AVERAGE(AF78:AO78)</f>
        <v>12.328673174603175</v>
      </c>
      <c r="AQ78" s="6">
        <f>STDEV(AF78:AO78)/SQRT(10)</f>
        <v>6.5129957755895722</v>
      </c>
    </row>
    <row r="79" spans="3:43" x14ac:dyDescent="0.3">
      <c r="C79" s="6">
        <v>2.0009999999999999</v>
      </c>
      <c r="D79" s="6">
        <v>4.093</v>
      </c>
      <c r="E79" s="6">
        <v>3.9849999999999999</v>
      </c>
      <c r="F79" s="6">
        <v>19.081</v>
      </c>
      <c r="G79" s="6">
        <v>24.667000000000002</v>
      </c>
      <c r="H79" s="6">
        <v>39.479999999999997</v>
      </c>
      <c r="I79" s="6">
        <v>13.877000000000001</v>
      </c>
      <c r="J79" s="6">
        <v>1.9990000000000001</v>
      </c>
      <c r="K79" s="6">
        <v>7.9660000000000002</v>
      </c>
      <c r="L79" s="6">
        <v>3.7959999999999998</v>
      </c>
      <c r="M79" s="6">
        <v>21.071999999999999</v>
      </c>
      <c r="N79" s="6">
        <f>AVERAGE(D79:M79)</f>
        <v>14.0016</v>
      </c>
      <c r="O79" s="6">
        <f>STDEV(D79:M79)/SQRT(10)</f>
        <v>3.8324111708195168</v>
      </c>
      <c r="Q79" s="6">
        <v>2.0009999999999999</v>
      </c>
      <c r="R79" s="6">
        <v>10.371</v>
      </c>
      <c r="S79" s="6">
        <v>8.2520000000000007</v>
      </c>
      <c r="T79" s="6">
        <v>34.957999999999998</v>
      </c>
      <c r="U79" s="6">
        <v>63.474499999999999</v>
      </c>
      <c r="V79" s="6">
        <v>46.3705</v>
      </c>
      <c r="W79" s="6">
        <v>42.481000000000002</v>
      </c>
      <c r="X79" s="6">
        <v>5.85</v>
      </c>
      <c r="Y79" s="6">
        <v>12.9345</v>
      </c>
      <c r="Z79" s="6">
        <v>4.4749999999999996</v>
      </c>
      <c r="AA79" s="6">
        <v>43.923000000000002</v>
      </c>
      <c r="AB79" s="6">
        <f>AVERAGE(R79:AA79)</f>
        <v>27.308949999999992</v>
      </c>
      <c r="AC79" s="6">
        <f>STDEV(R79:AA79)/SQRT(10)</f>
        <v>6.7285276032766337</v>
      </c>
      <c r="AE79" s="6">
        <v>2.0009999999999999</v>
      </c>
      <c r="AF79" s="6">
        <v>2.9805999999999999</v>
      </c>
      <c r="AG79" s="6">
        <v>3.2461428571428574</v>
      </c>
      <c r="AH79" s="6">
        <v>9.131333333333334</v>
      </c>
      <c r="AI79" s="6">
        <v>8.0927142857142851</v>
      </c>
      <c r="AJ79" s="6">
        <v>62.172600000000003</v>
      </c>
      <c r="AK79" s="6">
        <v>7.75725</v>
      </c>
      <c r="AL79" s="6">
        <v>1.9007142857142856</v>
      </c>
      <c r="AM79" s="6">
        <v>23.53233333333333</v>
      </c>
      <c r="AN79" s="6">
        <v>4.2768333333333333</v>
      </c>
      <c r="AO79" s="6">
        <v>12.3452</v>
      </c>
      <c r="AP79" s="6">
        <f>AVERAGE(AF79:AO79)</f>
        <v>13.543572142857141</v>
      </c>
      <c r="AQ79" s="6">
        <f>STDEV(AF79:AO79)/SQRT(10)</f>
        <v>5.7616520012411065</v>
      </c>
    </row>
    <row r="80" spans="3:43" x14ac:dyDescent="0.3">
      <c r="C80" s="6">
        <v>2.5009999999999999</v>
      </c>
      <c r="D80" s="6">
        <v>4.6680000000000001</v>
      </c>
      <c r="E80" s="6">
        <v>4.76</v>
      </c>
      <c r="F80" s="6">
        <v>25.428000000000001</v>
      </c>
      <c r="G80" s="6">
        <v>34.981999999999999</v>
      </c>
      <c r="H80" s="6">
        <v>50.359000000000002</v>
      </c>
      <c r="I80" s="6">
        <v>16.02</v>
      </c>
      <c r="J80" s="6">
        <v>2.0550000000000002</v>
      </c>
      <c r="K80" s="6">
        <v>10.586</v>
      </c>
      <c r="L80" s="6">
        <v>3.8969999999999998</v>
      </c>
      <c r="M80" s="6">
        <v>27.36</v>
      </c>
      <c r="N80" s="6">
        <f>AVERAGE(D80:M80)</f>
        <v>18.011500000000002</v>
      </c>
      <c r="O80" s="6">
        <f>STDEV(D80:M80)/SQRT(10)</f>
        <v>5.10265935076995</v>
      </c>
      <c r="Q80" s="6">
        <v>2.5009999999999999</v>
      </c>
      <c r="R80" s="6">
        <v>12.131</v>
      </c>
      <c r="S80" s="6">
        <v>9.9879999999999995</v>
      </c>
      <c r="T80" s="6">
        <v>50.730000000000004</v>
      </c>
      <c r="U80" s="6">
        <v>95.621499999999997</v>
      </c>
      <c r="V80" s="6">
        <v>58.416499999999999</v>
      </c>
      <c r="W80" s="6">
        <v>46.104999999999997</v>
      </c>
      <c r="X80" s="6">
        <v>5.2724999999999991</v>
      </c>
      <c r="Y80" s="6">
        <v>15.807</v>
      </c>
      <c r="Z80" s="6">
        <v>4.7074999999999996</v>
      </c>
      <c r="AA80" s="6">
        <v>55.974499999999999</v>
      </c>
      <c r="AB80" s="6">
        <f>AVERAGE(R80:AA80)</f>
        <v>35.475349999999999</v>
      </c>
      <c r="AC80" s="6">
        <f>STDEV(R80:AA80)/SQRT(10)</f>
        <v>9.6321481970101921</v>
      </c>
      <c r="AE80" s="6">
        <v>2.5009999999999999</v>
      </c>
      <c r="AF80" s="6">
        <v>3.3266</v>
      </c>
      <c r="AG80" s="6">
        <v>3.7362857142857142</v>
      </c>
      <c r="AH80" s="6">
        <v>11.517777777777779</v>
      </c>
      <c r="AI80" s="6">
        <v>10.858571428571427</v>
      </c>
      <c r="AJ80" s="6">
        <v>73.396600000000007</v>
      </c>
      <c r="AK80" s="6">
        <v>9.1452500000000008</v>
      </c>
      <c r="AL80" s="6">
        <v>2.1027142857142853</v>
      </c>
      <c r="AM80" s="6">
        <v>32.691166666666668</v>
      </c>
      <c r="AN80" s="6">
        <v>4.4357499999999996</v>
      </c>
      <c r="AO80" s="6">
        <v>17.597199999999997</v>
      </c>
      <c r="AP80" s="6">
        <f>AVERAGE(AF80:AO80)</f>
        <v>16.880791587301587</v>
      </c>
      <c r="AQ80" s="6">
        <f>STDEV(AF80:AO80)/SQRT(10)</f>
        <v>6.911464092511995</v>
      </c>
    </row>
    <row r="81" spans="3:43" x14ac:dyDescent="0.3">
      <c r="C81" s="6">
        <v>3.0009999999999999</v>
      </c>
      <c r="D81" s="6">
        <v>5.4219999999999997</v>
      </c>
      <c r="E81" s="6">
        <v>5.4240000000000004</v>
      </c>
      <c r="F81" s="6">
        <v>32.229999999999997</v>
      </c>
      <c r="G81" s="6">
        <v>45.189</v>
      </c>
      <c r="H81" s="6">
        <v>61.317999999999998</v>
      </c>
      <c r="I81" s="6">
        <v>17.135999999999999</v>
      </c>
      <c r="J81" s="6">
        <v>2.411</v>
      </c>
      <c r="K81" s="6">
        <v>14.441000000000001</v>
      </c>
      <c r="L81" s="6">
        <v>3.879</v>
      </c>
      <c r="M81" s="6">
        <v>37.564999999999998</v>
      </c>
      <c r="N81" s="6">
        <f>AVERAGE(D81:M81)</f>
        <v>22.501499999999997</v>
      </c>
      <c r="O81" s="6">
        <f>STDEV(D81:M81)/SQRT(10)</f>
        <v>6.472619550846475</v>
      </c>
      <c r="Q81" s="6">
        <v>3.0009999999999999</v>
      </c>
      <c r="R81" s="6">
        <v>15.1995</v>
      </c>
      <c r="S81" s="6">
        <v>11.352499999999999</v>
      </c>
      <c r="T81" s="6">
        <v>67.795000000000002</v>
      </c>
      <c r="U81" s="6">
        <v>128.6755</v>
      </c>
      <c r="V81" s="6">
        <v>68.992500000000007</v>
      </c>
      <c r="W81" s="6">
        <v>48.230000000000004</v>
      </c>
      <c r="X81" s="6">
        <v>6.0190000000000001</v>
      </c>
      <c r="Y81" s="6">
        <v>21.48</v>
      </c>
      <c r="Z81" s="6">
        <v>4.6120000000000001</v>
      </c>
      <c r="AA81" s="6">
        <v>78.277000000000001</v>
      </c>
      <c r="AB81" s="6">
        <f>AVERAGE(R81:AA81)</f>
        <v>45.063300000000005</v>
      </c>
      <c r="AC81" s="6">
        <f>STDEV(R81:AA81)/SQRT(10)</f>
        <v>12.883545191487904</v>
      </c>
      <c r="AE81" s="6">
        <v>3.0009999999999999</v>
      </c>
      <c r="AF81" s="6">
        <v>3.7342999999999997</v>
      </c>
      <c r="AG81" s="6">
        <v>4.4298571428571432</v>
      </c>
      <c r="AH81" s="6">
        <v>17.347777777777779</v>
      </c>
      <c r="AI81" s="6">
        <v>14.855285714285714</v>
      </c>
      <c r="AJ81" s="6">
        <v>98.072199999999995</v>
      </c>
      <c r="AK81" s="6">
        <v>9.6989999999999998</v>
      </c>
      <c r="AL81" s="6">
        <v>2.7632857142857143</v>
      </c>
      <c r="AM81" s="6">
        <v>45.695833333333333</v>
      </c>
      <c r="AN81" s="6">
        <v>4.7748333333333335</v>
      </c>
      <c r="AO81" s="6">
        <v>25.718800000000005</v>
      </c>
      <c r="AP81" s="6">
        <f>AVERAGE(AF81:AO81)</f>
        <v>22.709117301587302</v>
      </c>
      <c r="AQ81" s="6">
        <f>STDEV(AF81:AO81)/SQRT(10)</f>
        <v>9.3632740621783039</v>
      </c>
    </row>
    <row r="82" spans="3:43" x14ac:dyDescent="0.3">
      <c r="C82" s="6">
        <v>3.5019999999999998</v>
      </c>
      <c r="D82" s="6">
        <v>6.1840000000000002</v>
      </c>
      <c r="E82" s="6">
        <v>6.4889999999999999</v>
      </c>
      <c r="F82" s="6">
        <v>37.701999999999998</v>
      </c>
      <c r="G82" s="6">
        <v>55.142000000000003</v>
      </c>
      <c r="H82" s="6">
        <v>73.212999999999994</v>
      </c>
      <c r="I82" s="6">
        <v>18.472999999999999</v>
      </c>
      <c r="J82" s="6">
        <v>2.875</v>
      </c>
      <c r="K82" s="6">
        <v>18.196999999999999</v>
      </c>
      <c r="L82" s="6">
        <v>4.4119999999999999</v>
      </c>
      <c r="M82" s="6">
        <v>48.993000000000002</v>
      </c>
      <c r="N82" s="6">
        <f>AVERAGE(D82:M82)</f>
        <v>27.167999999999999</v>
      </c>
      <c r="O82" s="6">
        <f>STDEV(D82:M82)/SQRT(10)</f>
        <v>7.9035850023194447</v>
      </c>
      <c r="Q82" s="6">
        <v>3.5019999999999998</v>
      </c>
      <c r="R82" s="6">
        <v>18.130499999999998</v>
      </c>
      <c r="S82" s="6">
        <v>14.6655</v>
      </c>
      <c r="T82" s="6">
        <v>82.531499999999994</v>
      </c>
      <c r="U82" s="6">
        <v>165.04649999999998</v>
      </c>
      <c r="V82" s="6">
        <v>84.01</v>
      </c>
      <c r="W82" s="6">
        <v>51.7</v>
      </c>
      <c r="X82" s="6">
        <v>7.5789999999999997</v>
      </c>
      <c r="Y82" s="6">
        <v>27.560499999999998</v>
      </c>
      <c r="Z82" s="6">
        <v>5.3929999999999998</v>
      </c>
      <c r="AA82" s="6">
        <v>111.0735</v>
      </c>
      <c r="AB82" s="6">
        <f>AVERAGE(R82:AA82)</f>
        <v>56.768999999999991</v>
      </c>
      <c r="AC82" s="6">
        <f>STDEV(R82:AA82)/SQRT(10)</f>
        <v>16.760533443347065</v>
      </c>
      <c r="AE82" s="6">
        <v>3.5019999999999998</v>
      </c>
      <c r="AF82" s="6">
        <v>4.5366999999999997</v>
      </c>
      <c r="AG82" s="6">
        <v>5.048</v>
      </c>
      <c r="AH82" s="6">
        <v>18.225777777777775</v>
      </c>
      <c r="AI82" s="6">
        <v>17.93657142857143</v>
      </c>
      <c r="AJ82" s="6">
        <v>112.4932</v>
      </c>
      <c r="AK82" s="6">
        <v>11.243</v>
      </c>
      <c r="AL82" s="6">
        <v>2.63</v>
      </c>
      <c r="AM82" s="6">
        <v>59.314499999999988</v>
      </c>
      <c r="AN82" s="6">
        <v>3.9505833333333329</v>
      </c>
      <c r="AO82" s="6">
        <v>28.879799999999999</v>
      </c>
      <c r="AP82" s="6">
        <f>AVERAGE(AF82:AO82)</f>
        <v>26.425813253968251</v>
      </c>
      <c r="AQ82" s="6">
        <f>STDEV(AF82:AO82)/SQRT(10)</f>
        <v>10.991223429008537</v>
      </c>
    </row>
    <row r="83" spans="3:43" x14ac:dyDescent="0.3">
      <c r="C83" s="6">
        <v>4.0019999999999998</v>
      </c>
      <c r="D83" s="6">
        <v>7.06</v>
      </c>
      <c r="E83" s="6">
        <v>6.99</v>
      </c>
      <c r="F83" s="6">
        <v>44.445999999999998</v>
      </c>
      <c r="G83" s="6">
        <v>65.298000000000002</v>
      </c>
      <c r="H83" s="6">
        <v>85.823999999999998</v>
      </c>
      <c r="I83" s="6">
        <v>19.381</v>
      </c>
      <c r="J83" s="6">
        <v>3.504</v>
      </c>
      <c r="K83" s="6">
        <v>22.683</v>
      </c>
      <c r="L83" s="6">
        <v>4.79</v>
      </c>
      <c r="M83" s="6">
        <v>63.789000000000001</v>
      </c>
      <c r="N83" s="6">
        <f>AVERAGE(D83:M83)</f>
        <v>32.3765</v>
      </c>
      <c r="O83" s="6">
        <f>STDEV(D83:M83)/SQRT(10)</f>
        <v>9.5543830317120264</v>
      </c>
      <c r="Q83" s="6">
        <v>4.0019999999999998</v>
      </c>
      <c r="R83" s="6">
        <v>21.650500000000001</v>
      </c>
      <c r="S83" s="6">
        <v>16.727</v>
      </c>
      <c r="T83" s="6">
        <v>98.971499999999992</v>
      </c>
      <c r="U83" s="6">
        <v>201.001</v>
      </c>
      <c r="V83" s="6">
        <v>101.75749999999999</v>
      </c>
      <c r="W83" s="6">
        <v>46.580500000000001</v>
      </c>
      <c r="X83" s="6">
        <v>9.4649999999999999</v>
      </c>
      <c r="Y83" s="6">
        <v>35.363500000000002</v>
      </c>
      <c r="Z83" s="6">
        <v>6.0529999999999999</v>
      </c>
      <c r="AA83" s="6">
        <v>144.26349999999999</v>
      </c>
      <c r="AB83" s="6">
        <f>AVERAGE(R83:AA83)</f>
        <v>68.183300000000003</v>
      </c>
      <c r="AC83" s="6">
        <f>STDEV(R83:AA83)/SQRT(10)</f>
        <v>20.861651124757859</v>
      </c>
      <c r="AE83" s="6">
        <v>4.0019999999999998</v>
      </c>
      <c r="AF83" s="6">
        <v>5.4031000000000002</v>
      </c>
      <c r="AG83" s="6">
        <v>5.3831428571428575</v>
      </c>
      <c r="AH83" s="6">
        <v>22.577999999999999</v>
      </c>
      <c r="AI83" s="6">
        <v>21.490571428571428</v>
      </c>
      <c r="AJ83" s="6">
        <v>125.5634</v>
      </c>
      <c r="AK83" s="6">
        <v>12.156499999999999</v>
      </c>
      <c r="AL83" s="6">
        <v>3.3185714285714285</v>
      </c>
      <c r="AM83" s="6">
        <v>75.367999999999995</v>
      </c>
      <c r="AN83" s="6">
        <v>3.8959166666666678</v>
      </c>
      <c r="AO83" s="6">
        <v>31.936199999999996</v>
      </c>
      <c r="AP83" s="6">
        <f>AVERAGE(AF83:AO83)</f>
        <v>30.709340238095233</v>
      </c>
      <c r="AQ83" s="6">
        <f>STDEV(AF83:AO83)/SQRT(10)</f>
        <v>12.578439212317122</v>
      </c>
    </row>
    <row r="84" spans="3:43" x14ac:dyDescent="0.3">
      <c r="C84" s="6">
        <v>4.5019999999999998</v>
      </c>
      <c r="D84" s="6">
        <v>7.6310000000000002</v>
      </c>
      <c r="E84" s="6">
        <v>8.0190000000000001</v>
      </c>
      <c r="F84" s="6">
        <v>51.722000000000001</v>
      </c>
      <c r="G84" s="6">
        <v>74.820999999999998</v>
      </c>
      <c r="H84" s="6">
        <v>98.495999999999995</v>
      </c>
      <c r="I84" s="6">
        <v>19.978000000000002</v>
      </c>
      <c r="J84" s="6">
        <v>3.8740000000000001</v>
      </c>
      <c r="K84" s="6">
        <v>27.626999999999999</v>
      </c>
      <c r="L84" s="6">
        <v>5.431</v>
      </c>
      <c r="M84" s="6">
        <v>86.688000000000002</v>
      </c>
      <c r="N84" s="6">
        <f>AVERAGE(D84:M84)</f>
        <v>38.428699999999999</v>
      </c>
      <c r="O84" s="6">
        <f>STDEV(D84:M84)/SQRT(10)</f>
        <v>11.571699491095602</v>
      </c>
      <c r="Q84" s="6">
        <v>4.5019999999999998</v>
      </c>
      <c r="R84" s="6">
        <v>23.023</v>
      </c>
      <c r="S84" s="6">
        <v>20.208500000000001</v>
      </c>
      <c r="T84" s="6">
        <v>114.6455</v>
      </c>
      <c r="U84" s="6">
        <v>223.70250000000001</v>
      </c>
      <c r="V84" s="6">
        <v>123.31049999999999</v>
      </c>
      <c r="W84" s="6">
        <v>48.542000000000002</v>
      </c>
      <c r="X84" s="6">
        <v>10.532</v>
      </c>
      <c r="Y84" s="6">
        <v>44.039000000000001</v>
      </c>
      <c r="Z84" s="6">
        <v>7.1355000000000004</v>
      </c>
      <c r="AA84" s="6">
        <v>204.434</v>
      </c>
      <c r="AB84" s="6">
        <f>AVERAGE(R84:AA84)</f>
        <v>81.957250000000002</v>
      </c>
      <c r="AC84" s="6">
        <f>STDEV(R84:AA84)/SQRT(10)</f>
        <v>25.475755432616712</v>
      </c>
      <c r="AE84" s="6">
        <v>4.5019999999999998</v>
      </c>
      <c r="AF84" s="6">
        <v>5.5969999999999995</v>
      </c>
      <c r="AG84" s="6">
        <v>6.0767142857142868</v>
      </c>
      <c r="AH84" s="6">
        <v>23.867111111111111</v>
      </c>
      <c r="AI84" s="6">
        <v>27.13757142857143</v>
      </c>
      <c r="AJ84" s="6">
        <v>136.0558</v>
      </c>
      <c r="AK84" s="6">
        <v>12.551</v>
      </c>
      <c r="AL84" s="6">
        <v>3.7994285714285714</v>
      </c>
      <c r="AM84" s="6">
        <v>94.987500000000011</v>
      </c>
      <c r="AN84" s="6">
        <v>4.8524166666666666</v>
      </c>
      <c r="AO84" s="6">
        <v>40.267400000000002</v>
      </c>
      <c r="AP84" s="6">
        <f>AVERAGE(AF84:AO84)</f>
        <v>35.519194206349212</v>
      </c>
      <c r="AQ84" s="6">
        <f>STDEV(AF84:AO84)/SQRT(10)</f>
        <v>14.184885010807168</v>
      </c>
    </row>
    <row r="85" spans="3:43" x14ac:dyDescent="0.3">
      <c r="C85" s="6">
        <v>5.0030000000000001</v>
      </c>
      <c r="D85" s="6">
        <v>8.59</v>
      </c>
      <c r="E85" s="6">
        <v>8.3010000000000002</v>
      </c>
      <c r="F85" s="6">
        <v>56.73</v>
      </c>
      <c r="G85" s="6">
        <v>87.938999999999993</v>
      </c>
      <c r="H85" s="6">
        <v>109.84</v>
      </c>
      <c r="I85" s="6">
        <v>21.029</v>
      </c>
      <c r="J85" s="6">
        <v>4.5910000000000002</v>
      </c>
      <c r="K85" s="6">
        <v>33.33</v>
      </c>
      <c r="L85" s="6">
        <v>6.4320000000000004</v>
      </c>
      <c r="M85" s="6">
        <v>112.416</v>
      </c>
      <c r="N85" s="6">
        <f>AVERAGE(D85:M85)</f>
        <v>44.919799999999995</v>
      </c>
      <c r="O85" s="6">
        <f>STDEV(D85:M85)/SQRT(10)</f>
        <v>13.83799491882163</v>
      </c>
      <c r="Q85" s="6">
        <v>5.0030000000000001</v>
      </c>
      <c r="R85" s="6">
        <v>24.812000000000001</v>
      </c>
      <c r="S85" s="6">
        <v>21.192499999999999</v>
      </c>
      <c r="T85" s="6">
        <v>123.25049999999999</v>
      </c>
      <c r="U85" s="6">
        <v>270.6035</v>
      </c>
      <c r="V85" s="6">
        <v>152.67099999999999</v>
      </c>
      <c r="W85" s="6">
        <v>50.871000000000002</v>
      </c>
      <c r="X85" s="6">
        <v>13.2</v>
      </c>
      <c r="Y85" s="6">
        <v>63.0625</v>
      </c>
      <c r="Z85" s="6">
        <v>9.1120000000000001</v>
      </c>
      <c r="AA85" s="6">
        <v>254.92699999999999</v>
      </c>
      <c r="AB85" s="6">
        <f>AVERAGE(R85:AA85)</f>
        <v>98.370199999999997</v>
      </c>
      <c r="AC85" s="6">
        <f>STDEV(R85:AA85)/SQRT(10)</f>
        <v>31.239745080692746</v>
      </c>
      <c r="AE85" s="6">
        <v>5.0030000000000001</v>
      </c>
      <c r="AF85" s="6">
        <v>6.2080999999999991</v>
      </c>
      <c r="AG85" s="6">
        <v>6.2728571428571422</v>
      </c>
      <c r="AH85" s="6">
        <v>26.168666666666667</v>
      </c>
      <c r="AI85" s="6">
        <v>32.632857142857141</v>
      </c>
      <c r="AJ85" s="6">
        <v>147.565</v>
      </c>
      <c r="AK85" s="6">
        <v>15.44075</v>
      </c>
      <c r="AL85" s="6">
        <v>5.2077142857142862</v>
      </c>
      <c r="AM85" s="6">
        <v>111.09066666666666</v>
      </c>
      <c r="AN85" s="6">
        <v>5.3734166666666665</v>
      </c>
      <c r="AO85" s="6">
        <v>53.936799999999991</v>
      </c>
      <c r="AP85" s="6">
        <f>AVERAGE(AF85:AO85)</f>
        <v>40.989682857142853</v>
      </c>
      <c r="AQ85" s="6">
        <f>STDEV(AF85:AO85)/SQRT(10)</f>
        <v>15.757257661320741</v>
      </c>
    </row>
    <row r="86" spans="3:43" x14ac:dyDescent="0.3">
      <c r="C86" s="6">
        <v>5.5030000000000001</v>
      </c>
      <c r="D86" s="6">
        <v>9.5139999999999993</v>
      </c>
      <c r="E86" s="6">
        <v>9.0299999999999994</v>
      </c>
      <c r="F86" s="6">
        <v>62.311999999999998</v>
      </c>
      <c r="G86" s="6">
        <v>99.55</v>
      </c>
      <c r="H86" s="6">
        <v>121.57</v>
      </c>
      <c r="I86" s="6">
        <v>22.715</v>
      </c>
      <c r="J86" s="6">
        <v>5.0919999999999996</v>
      </c>
      <c r="K86" s="6">
        <v>39.030999999999999</v>
      </c>
      <c r="L86" s="6">
        <v>6.9630000000000001</v>
      </c>
      <c r="M86" s="6">
        <v>136.423</v>
      </c>
      <c r="N86" s="6">
        <f>AVERAGE(D86:M86)</f>
        <v>51.220000000000006</v>
      </c>
      <c r="O86" s="6">
        <f>STDEV(D86:M86)/SQRT(10)</f>
        <v>16.067379924693522</v>
      </c>
      <c r="Q86" s="6">
        <v>5.5030000000000001</v>
      </c>
      <c r="R86" s="6">
        <v>26.946999999999999</v>
      </c>
      <c r="S86" s="6">
        <v>23.368000000000002</v>
      </c>
      <c r="T86" s="6">
        <v>132.76</v>
      </c>
      <c r="U86" s="6">
        <v>307.22050000000002</v>
      </c>
      <c r="V86" s="6">
        <v>187.935</v>
      </c>
      <c r="W86" s="6">
        <v>57.813499999999998</v>
      </c>
      <c r="X86" s="6">
        <v>13.484999999999999</v>
      </c>
      <c r="Y86" s="6">
        <v>79.549499999999995</v>
      </c>
      <c r="Z86" s="6">
        <v>10.233000000000001</v>
      </c>
      <c r="AA86" s="6">
        <v>279.76299999999998</v>
      </c>
      <c r="AB86" s="6">
        <f>AVERAGE(R86:AA86)</f>
        <v>111.90745</v>
      </c>
      <c r="AC86" s="6">
        <f>STDEV(R86:AA86)/SQRT(10)</f>
        <v>35.212539975715877</v>
      </c>
      <c r="AE86" s="6">
        <v>5.5030000000000001</v>
      </c>
      <c r="AF86" s="6">
        <v>6.7718999999999996</v>
      </c>
      <c r="AG86" s="6">
        <v>6.7854285714285707</v>
      </c>
      <c r="AH86" s="6">
        <v>30.851666666666663</v>
      </c>
      <c r="AI86" s="6">
        <v>38.833142857142853</v>
      </c>
      <c r="AJ86" s="6">
        <v>148.64320000000001</v>
      </c>
      <c r="AK86" s="6">
        <v>16.679000000000002</v>
      </c>
      <c r="AL86" s="6">
        <v>6.7367142857142852</v>
      </c>
      <c r="AM86" s="6">
        <v>113.9355</v>
      </c>
      <c r="AN86" s="6">
        <v>6.0034999999999998</v>
      </c>
      <c r="AO86" s="6">
        <v>78.402000000000001</v>
      </c>
      <c r="AP86" s="6">
        <f>AVERAGE(AF86:AO86)</f>
        <v>45.364205238095238</v>
      </c>
      <c r="AQ86" s="6">
        <f>STDEV(AF86:AO86)/SQRT(10)</f>
        <v>16.177904982155759</v>
      </c>
    </row>
    <row r="87" spans="3:43" x14ac:dyDescent="0.3">
      <c r="C87" s="6">
        <v>6.0030000000000001</v>
      </c>
      <c r="D87" s="6">
        <v>11.093999999999999</v>
      </c>
      <c r="E87" s="6">
        <v>10.303000000000001</v>
      </c>
      <c r="F87" s="6">
        <v>72.656999999999996</v>
      </c>
      <c r="G87" s="6">
        <v>111.23399999999999</v>
      </c>
      <c r="H87" s="6">
        <v>135.227</v>
      </c>
      <c r="I87" s="6">
        <v>22.858000000000001</v>
      </c>
      <c r="J87" s="6">
        <v>5.5339999999999998</v>
      </c>
      <c r="K87" s="6">
        <v>45.057000000000002</v>
      </c>
      <c r="L87" s="6">
        <v>7.9160000000000004</v>
      </c>
      <c r="M87" s="6">
        <v>158.809</v>
      </c>
      <c r="N87" s="6">
        <f>AVERAGE(D87:M87)</f>
        <v>58.068899999999999</v>
      </c>
      <c r="O87" s="6">
        <f>STDEV(D87:M87)/SQRT(10)</f>
        <v>18.352671380755446</v>
      </c>
      <c r="Q87" s="6">
        <v>6.0030000000000001</v>
      </c>
      <c r="R87" s="6">
        <v>33.215000000000003</v>
      </c>
      <c r="S87" s="6">
        <v>27.057499999999997</v>
      </c>
      <c r="T87" s="6">
        <v>150.804</v>
      </c>
      <c r="U87" s="6">
        <v>344.31100000000004</v>
      </c>
      <c r="V87" s="6">
        <v>231.59350000000001</v>
      </c>
      <c r="W87" s="6">
        <v>52.466499999999996</v>
      </c>
      <c r="X87" s="6">
        <v>15.4725</v>
      </c>
      <c r="Y87" s="6">
        <v>100.61150000000001</v>
      </c>
      <c r="Z87" s="6">
        <v>11.8285</v>
      </c>
      <c r="AA87" s="6">
        <v>302.8415</v>
      </c>
      <c r="AB87" s="6">
        <f>AVERAGE(R87:AA87)</f>
        <v>127.02014999999999</v>
      </c>
      <c r="AC87" s="6">
        <f>STDEV(R87:AA87)/SQRT(10)</f>
        <v>39.495332100490764</v>
      </c>
      <c r="AE87" s="6">
        <v>6.0030000000000001</v>
      </c>
      <c r="AF87" s="6">
        <v>9.1678999999999995</v>
      </c>
      <c r="AG87" s="6">
        <v>7.9969999999999999</v>
      </c>
      <c r="AH87" s="6">
        <v>34.071777777777783</v>
      </c>
      <c r="AI87" s="6">
        <v>44.593857142857139</v>
      </c>
      <c r="AJ87" s="6">
        <v>171.65140000000002</v>
      </c>
      <c r="AK87" s="6">
        <v>17.769500000000001</v>
      </c>
      <c r="AL87" s="6">
        <v>7.3085714285714278</v>
      </c>
      <c r="AM87" s="6">
        <v>121.90183333333334</v>
      </c>
      <c r="AN87" s="6">
        <v>7.6383333333333328</v>
      </c>
      <c r="AO87" s="6">
        <v>99.724800000000002</v>
      </c>
      <c r="AP87" s="6">
        <f>AVERAGE(AF87:AO87)</f>
        <v>52.182497301587304</v>
      </c>
      <c r="AQ87" s="6">
        <f>STDEV(AF87:AO87)/SQRT(10)</f>
        <v>18.488489091155426</v>
      </c>
    </row>
    <row r="88" spans="3:43" x14ac:dyDescent="0.3">
      <c r="C88" s="6">
        <v>6.5030000000000001</v>
      </c>
      <c r="D88" s="6">
        <v>12.911</v>
      </c>
      <c r="E88" s="6">
        <v>12.042999999999999</v>
      </c>
      <c r="F88" s="6">
        <v>80.584000000000003</v>
      </c>
      <c r="G88" s="6">
        <v>121.583</v>
      </c>
      <c r="H88" s="6">
        <v>149.84200000000001</v>
      </c>
      <c r="I88" s="6">
        <v>21.574000000000002</v>
      </c>
      <c r="J88" s="6">
        <v>6.1109999999999998</v>
      </c>
      <c r="K88" s="6">
        <v>51.146999999999998</v>
      </c>
      <c r="L88" s="6">
        <v>9.359</v>
      </c>
      <c r="M88" s="6">
        <v>174.447</v>
      </c>
      <c r="N88" s="6">
        <f>AVERAGE(D88:M88)</f>
        <v>63.960099999999997</v>
      </c>
      <c r="O88" s="6">
        <f>STDEV(D88:M88)/SQRT(10)</f>
        <v>20.212691242797597</v>
      </c>
      <c r="Q88" s="6">
        <v>6.5030000000000001</v>
      </c>
      <c r="R88" s="6">
        <v>40.552500000000002</v>
      </c>
      <c r="S88" s="6">
        <v>33.027000000000001</v>
      </c>
      <c r="T88" s="6">
        <v>160.4975</v>
      </c>
      <c r="U88" s="6">
        <v>376.29349999999999</v>
      </c>
      <c r="V88" s="6">
        <v>284.92149999999998</v>
      </c>
      <c r="W88" s="6">
        <v>46.643999999999998</v>
      </c>
      <c r="X88" s="6">
        <v>16.8095</v>
      </c>
      <c r="Y88" s="6">
        <v>118.35299999999999</v>
      </c>
      <c r="Z88" s="6">
        <v>15.496500000000001</v>
      </c>
      <c r="AA88" s="6">
        <v>324.11099999999999</v>
      </c>
      <c r="AB88" s="6">
        <f>AVERAGE(R88:AA88)</f>
        <v>141.67059999999998</v>
      </c>
      <c r="AC88" s="6">
        <f>STDEV(R88:AA88)/SQRT(10)</f>
        <v>43.756896881253681</v>
      </c>
      <c r="AE88" s="6">
        <v>6.5030000000000001</v>
      </c>
      <c r="AF88" s="6">
        <v>11.152899999999999</v>
      </c>
      <c r="AG88" s="6">
        <v>9.617285714285714</v>
      </c>
      <c r="AH88" s="6">
        <v>41.206444444444436</v>
      </c>
      <c r="AI88" s="6">
        <v>47.399428571428579</v>
      </c>
      <c r="AJ88" s="6">
        <v>189.36500000000001</v>
      </c>
      <c r="AK88" s="6">
        <v>16.745249999999999</v>
      </c>
      <c r="AL88" s="6">
        <v>7.903999999999999</v>
      </c>
      <c r="AM88" s="6">
        <v>133.92016666666669</v>
      </c>
      <c r="AN88" s="6">
        <v>8.5899166666666655</v>
      </c>
      <c r="AO88" s="6">
        <v>125.52459999999999</v>
      </c>
      <c r="AP88" s="6">
        <f>AVERAGE(AF88:AO88)</f>
        <v>59.1424992063492</v>
      </c>
      <c r="AQ88" s="6">
        <f>STDEV(AF88:AO88)/SQRT(10)</f>
        <v>20.856655448276683</v>
      </c>
    </row>
    <row r="89" spans="3:43" x14ac:dyDescent="0.3">
      <c r="C89" s="6">
        <v>7.0030000000000001</v>
      </c>
      <c r="D89" s="6">
        <v>14.834</v>
      </c>
      <c r="E89" s="6">
        <v>13.259</v>
      </c>
      <c r="F89" s="6">
        <v>89.16</v>
      </c>
      <c r="G89" s="6">
        <v>134.34</v>
      </c>
      <c r="H89" s="6">
        <v>161.19</v>
      </c>
      <c r="I89" s="6">
        <v>22.239000000000001</v>
      </c>
      <c r="J89" s="6">
        <v>7.0289999999999999</v>
      </c>
      <c r="K89" s="6">
        <v>57.195999999999998</v>
      </c>
      <c r="L89" s="6">
        <v>10.101000000000001</v>
      </c>
      <c r="M89" s="6">
        <v>191.13900000000001</v>
      </c>
      <c r="N89" s="6">
        <f>AVERAGE(D89:M89)</f>
        <v>70.048699999999997</v>
      </c>
      <c r="O89" s="6">
        <f>STDEV(D89:M89)/SQRT(10)</f>
        <v>22.049971559593651</v>
      </c>
      <c r="Q89" s="6">
        <v>7.0030000000000001</v>
      </c>
      <c r="R89" s="6">
        <v>48.253999999999998</v>
      </c>
      <c r="S89" s="6">
        <v>36.034499999999994</v>
      </c>
      <c r="T89" s="6">
        <v>169.77199999999999</v>
      </c>
      <c r="U89" s="6">
        <v>416.69650000000001</v>
      </c>
      <c r="V89" s="6">
        <v>331.11250000000001</v>
      </c>
      <c r="W89" s="6">
        <v>56.096499999999999</v>
      </c>
      <c r="X89" s="6">
        <v>20.024999999999999</v>
      </c>
      <c r="Y89" s="6">
        <v>137.59700000000001</v>
      </c>
      <c r="Z89" s="6">
        <v>18.529499999999999</v>
      </c>
      <c r="AA89" s="6">
        <v>341.452</v>
      </c>
      <c r="AB89" s="6">
        <f>AVERAGE(R89:AA89)</f>
        <v>157.55695000000003</v>
      </c>
      <c r="AC89" s="6">
        <f>STDEV(R89:AA89)/SQRT(10)</f>
        <v>47.945868150820161</v>
      </c>
      <c r="AE89" s="6">
        <v>7.0030000000000001</v>
      </c>
      <c r="AF89" s="6">
        <v>13.089100000000002</v>
      </c>
      <c r="AG89" s="6">
        <v>10.867714285714285</v>
      </c>
      <c r="AH89" s="6">
        <v>50.710333333333338</v>
      </c>
      <c r="AI89" s="6">
        <v>49.192857142857136</v>
      </c>
      <c r="AJ89" s="6">
        <v>211.5188</v>
      </c>
      <c r="AK89" s="6">
        <v>19.579750000000001</v>
      </c>
      <c r="AL89" s="6">
        <v>11.166428571428572</v>
      </c>
      <c r="AM89" s="6">
        <v>144.75750000000002</v>
      </c>
      <c r="AN89" s="6">
        <v>8.8183333333333334</v>
      </c>
      <c r="AO89" s="6">
        <v>148.04580000000001</v>
      </c>
      <c r="AP89" s="6">
        <f>AVERAGE(AF89:AO89)</f>
        <v>66.774661666666674</v>
      </c>
      <c r="AQ89" s="6">
        <f>STDEV(AF89:AO89)/SQRT(10)</f>
        <v>23.307287044445108</v>
      </c>
    </row>
    <row r="90" spans="3:43" x14ac:dyDescent="0.3">
      <c r="C90" s="6">
        <v>7.5030000000000001</v>
      </c>
      <c r="D90" s="6">
        <v>16.762</v>
      </c>
      <c r="E90" s="6">
        <v>15.26</v>
      </c>
      <c r="F90" s="6">
        <v>96.275999999999996</v>
      </c>
      <c r="G90" s="6">
        <v>143.35400000000001</v>
      </c>
      <c r="H90" s="6">
        <v>172.584</v>
      </c>
      <c r="I90" s="6">
        <v>22.756</v>
      </c>
      <c r="J90" s="6">
        <v>7.6280000000000001</v>
      </c>
      <c r="K90" s="6">
        <v>64.144999999999996</v>
      </c>
      <c r="L90" s="6">
        <v>12.44</v>
      </c>
      <c r="M90" s="6">
        <v>201.566</v>
      </c>
      <c r="N90" s="6">
        <f>AVERAGE(D90:M90)</f>
        <v>75.277100000000019</v>
      </c>
      <c r="O90" s="6">
        <f>STDEV(D90:M90)/SQRT(10)</f>
        <v>23.315778598503723</v>
      </c>
      <c r="Q90" s="6">
        <v>7.5030000000000001</v>
      </c>
      <c r="R90" s="6">
        <v>56.3645</v>
      </c>
      <c r="S90" s="6">
        <v>43.253499999999995</v>
      </c>
      <c r="T90" s="6">
        <v>180.85900000000001</v>
      </c>
      <c r="U90" s="6">
        <v>448.11199999999997</v>
      </c>
      <c r="V90" s="6">
        <v>357.99400000000003</v>
      </c>
      <c r="W90" s="6">
        <v>61.398499999999999</v>
      </c>
      <c r="X90" s="6">
        <v>21.685499999999998</v>
      </c>
      <c r="Y90" s="6">
        <v>151.679</v>
      </c>
      <c r="Z90" s="6">
        <v>25.131</v>
      </c>
      <c r="AA90" s="6">
        <v>360.84899999999999</v>
      </c>
      <c r="AB90" s="6">
        <f>AVERAGE(R90:AA90)</f>
        <v>170.73260000000002</v>
      </c>
      <c r="AC90" s="6">
        <f>STDEV(R90:AA90)/SQRT(10)</f>
        <v>50.91559303520549</v>
      </c>
      <c r="AE90" s="6">
        <v>7.5030000000000001</v>
      </c>
      <c r="AF90" s="6">
        <v>13.959899999999999</v>
      </c>
      <c r="AG90" s="6">
        <v>12.130857142857142</v>
      </c>
      <c r="AH90" s="6">
        <v>57.182000000000002</v>
      </c>
      <c r="AI90" s="6">
        <v>54.59242857142857</v>
      </c>
      <c r="AJ90" s="6">
        <v>234.07260000000002</v>
      </c>
      <c r="AK90" s="6">
        <v>21.11675</v>
      </c>
      <c r="AL90" s="6">
        <v>10.757857142857144</v>
      </c>
      <c r="AM90" s="6">
        <v>162.56550000000001</v>
      </c>
      <c r="AN90" s="6">
        <v>9.6786666666666665</v>
      </c>
      <c r="AO90" s="6">
        <v>150.54079999999999</v>
      </c>
      <c r="AP90" s="6">
        <f>AVERAGE(AF90:AO90)</f>
        <v>72.659735952380956</v>
      </c>
      <c r="AQ90" s="6">
        <f>STDEV(AF90:AO90)/SQRT(10)</f>
        <v>25.458716065344074</v>
      </c>
    </row>
    <row r="91" spans="3:43" x14ac:dyDescent="0.3">
      <c r="C91" s="6">
        <v>8.0039999999999996</v>
      </c>
      <c r="D91" s="6">
        <v>18.024000000000001</v>
      </c>
      <c r="E91" s="6">
        <v>17.015000000000001</v>
      </c>
      <c r="F91" s="6">
        <v>105.72</v>
      </c>
      <c r="G91" s="6">
        <v>152.72399999999999</v>
      </c>
      <c r="H91" s="6">
        <v>182.876</v>
      </c>
      <c r="I91" s="6">
        <v>23.756</v>
      </c>
      <c r="J91" s="6">
        <v>8.0649999999999995</v>
      </c>
      <c r="K91" s="6">
        <v>68.507999999999996</v>
      </c>
      <c r="L91" s="6">
        <v>16.308</v>
      </c>
      <c r="M91" s="6">
        <v>216.28700000000001</v>
      </c>
      <c r="N91" s="6">
        <f>AVERAGE(D91:M91)</f>
        <v>80.928300000000007</v>
      </c>
      <c r="O91" s="6">
        <f>STDEV(D91:M91)/SQRT(10)</f>
        <v>24.818049525407016</v>
      </c>
      <c r="Q91" s="6">
        <v>8.0039999999999996</v>
      </c>
      <c r="R91" s="6">
        <v>58.677000000000007</v>
      </c>
      <c r="S91" s="6">
        <v>48.911500000000004</v>
      </c>
      <c r="T91" s="6">
        <v>202.30099999999999</v>
      </c>
      <c r="U91" s="6">
        <v>487.07849999999996</v>
      </c>
      <c r="V91" s="6">
        <v>396.13249999999999</v>
      </c>
      <c r="W91" s="6">
        <v>71.271000000000001</v>
      </c>
      <c r="X91" s="6">
        <v>22.5365</v>
      </c>
      <c r="Y91" s="6">
        <v>163.6925</v>
      </c>
      <c r="Z91" s="6">
        <v>33.127499999999998</v>
      </c>
      <c r="AA91" s="6">
        <v>381.74850000000004</v>
      </c>
      <c r="AB91" s="6">
        <f>AVERAGE(R91:AA91)</f>
        <v>186.54765000000003</v>
      </c>
      <c r="AC91" s="6">
        <f>STDEV(R91:AA91)/SQRT(10)</f>
        <v>54.988808721363654</v>
      </c>
      <c r="AE91" s="6">
        <v>8.0039999999999996</v>
      </c>
      <c r="AF91" s="6">
        <v>14.161199999999999</v>
      </c>
      <c r="AG91" s="6">
        <v>16.396142857142859</v>
      </c>
      <c r="AH91" s="6">
        <v>66.221666666666664</v>
      </c>
      <c r="AI91" s="6">
        <v>48.472714285714282</v>
      </c>
      <c r="AJ91" s="6">
        <v>243.25640000000004</v>
      </c>
      <c r="AK91" s="6">
        <v>22.435000000000002</v>
      </c>
      <c r="AL91" s="6">
        <v>9.9581428571428567</v>
      </c>
      <c r="AM91" s="6">
        <v>167.16166666666666</v>
      </c>
      <c r="AN91" s="6">
        <v>12.163166666666669</v>
      </c>
      <c r="AO91" s="6">
        <v>163.67840000000001</v>
      </c>
      <c r="AP91" s="6">
        <f>AVERAGE(AF91:AO91)</f>
        <v>76.390450000000016</v>
      </c>
      <c r="AQ91" s="6">
        <f>STDEV(AF91:AO91)/SQRT(10)</f>
        <v>26.563766418054126</v>
      </c>
    </row>
    <row r="92" spans="3:43" x14ac:dyDescent="0.3">
      <c r="C92" s="6">
        <v>8.5039999999999996</v>
      </c>
      <c r="D92" s="6">
        <v>19.954999999999998</v>
      </c>
      <c r="E92" s="6">
        <v>18.062999999999999</v>
      </c>
      <c r="F92" s="6">
        <v>118.309</v>
      </c>
      <c r="G92" s="6">
        <v>166.93299999999999</v>
      </c>
      <c r="H92" s="6">
        <v>193.43799999999999</v>
      </c>
      <c r="I92" s="6">
        <v>26.082999999999998</v>
      </c>
      <c r="J92" s="6">
        <v>9.2260000000000009</v>
      </c>
      <c r="K92" s="6">
        <v>73.703000000000003</v>
      </c>
      <c r="L92" s="6">
        <v>20.541</v>
      </c>
      <c r="M92" s="6">
        <v>226.11199999999999</v>
      </c>
      <c r="N92" s="6">
        <f>AVERAGE(D92:M92)</f>
        <v>87.2363</v>
      </c>
      <c r="O92" s="6">
        <f>STDEV(D92:M92)/SQRT(10)</f>
        <v>26.172675070279784</v>
      </c>
      <c r="Q92" s="6">
        <v>8.5039999999999996</v>
      </c>
      <c r="R92" s="6">
        <v>65.435500000000005</v>
      </c>
      <c r="S92" s="6">
        <v>49.329499999999996</v>
      </c>
      <c r="T92" s="6">
        <v>229.75900000000001</v>
      </c>
      <c r="U92" s="6">
        <v>532.35050000000001</v>
      </c>
      <c r="V92" s="6">
        <v>427.84749999999997</v>
      </c>
      <c r="W92" s="6">
        <v>88.990000000000009</v>
      </c>
      <c r="X92" s="6">
        <v>26.638500000000001</v>
      </c>
      <c r="Y92" s="6">
        <v>178.952</v>
      </c>
      <c r="Z92" s="6">
        <v>41.871499999999997</v>
      </c>
      <c r="AA92" s="6">
        <v>395.04150000000004</v>
      </c>
      <c r="AB92" s="6">
        <f>AVERAGE(R92:AA92)</f>
        <v>203.62155000000001</v>
      </c>
      <c r="AC92" s="6">
        <f>STDEV(R92:AA92)/SQRT(10)</f>
        <v>58.670571981258668</v>
      </c>
      <c r="AE92" s="6">
        <v>8.5039999999999996</v>
      </c>
      <c r="AF92" s="6">
        <v>18.768899999999999</v>
      </c>
      <c r="AG92" s="6">
        <v>18.434142857142859</v>
      </c>
      <c r="AH92" s="6">
        <v>72.177111111111103</v>
      </c>
      <c r="AI92" s="6">
        <v>53.500428571428579</v>
      </c>
      <c r="AJ92" s="6">
        <v>266.29499999999996</v>
      </c>
      <c r="AK92" s="6">
        <v>27.28725</v>
      </c>
      <c r="AL92" s="6">
        <v>11.960428571428574</v>
      </c>
      <c r="AM92" s="6">
        <v>164.39483333333331</v>
      </c>
      <c r="AN92" s="6">
        <v>18.026666666666667</v>
      </c>
      <c r="AO92" s="6">
        <v>168.33800000000002</v>
      </c>
      <c r="AP92" s="6">
        <f>AVERAGE(AF92:AO92)</f>
        <v>81.918276111111098</v>
      </c>
      <c r="AQ92" s="6">
        <f>STDEV(AF92:AO92)/SQRT(10)</f>
        <v>27.718196573646477</v>
      </c>
    </row>
    <row r="93" spans="3:43" x14ac:dyDescent="0.3">
      <c r="C93" s="6">
        <v>9.0039999999999996</v>
      </c>
      <c r="D93" s="6">
        <v>21.867999999999999</v>
      </c>
      <c r="E93" s="6">
        <v>20.527000000000001</v>
      </c>
      <c r="F93" s="6">
        <v>126.98699999999999</v>
      </c>
      <c r="G93" s="6">
        <v>179.726</v>
      </c>
      <c r="H93" s="6">
        <v>203.02799999999999</v>
      </c>
      <c r="I93" s="6">
        <v>28.4</v>
      </c>
      <c r="J93" s="6">
        <v>10.52</v>
      </c>
      <c r="K93" s="6">
        <v>82.251999999999995</v>
      </c>
      <c r="L93" s="6">
        <v>26.212</v>
      </c>
      <c r="M93" s="6">
        <v>235.50299999999999</v>
      </c>
      <c r="N93" s="6">
        <f>AVERAGE(D93:M93)</f>
        <v>93.502299999999991</v>
      </c>
      <c r="O93" s="6">
        <f>STDEV(D93:M93)/SQRT(10)</f>
        <v>27.27465693563655</v>
      </c>
      <c r="Q93" s="6">
        <v>9.0039999999999996</v>
      </c>
      <c r="R93" s="6">
        <v>70.989000000000004</v>
      </c>
      <c r="S93" s="6">
        <v>61.982000000000006</v>
      </c>
      <c r="T93" s="6">
        <v>245.86850000000001</v>
      </c>
      <c r="U93" s="6">
        <v>576.64</v>
      </c>
      <c r="V93" s="6">
        <v>452.06700000000001</v>
      </c>
      <c r="W93" s="6">
        <v>108.29300000000001</v>
      </c>
      <c r="X93" s="6">
        <v>30.9175</v>
      </c>
      <c r="Y93" s="6">
        <v>198.357</v>
      </c>
      <c r="Z93" s="6">
        <v>53.884</v>
      </c>
      <c r="AA93" s="6">
        <v>403.85799999999995</v>
      </c>
      <c r="AB93" s="6">
        <f>AVERAGE(R93:AA93)</f>
        <v>220.28559999999999</v>
      </c>
      <c r="AC93" s="6">
        <f>STDEV(R93:AA93)/SQRT(10)</f>
        <v>61.37198663133421</v>
      </c>
      <c r="AE93" s="6">
        <v>9.0039999999999996</v>
      </c>
      <c r="AF93" s="6">
        <v>21.786999999999999</v>
      </c>
      <c r="AG93" s="6">
        <v>21.821285714285718</v>
      </c>
      <c r="AH93" s="6">
        <v>80.662555555555556</v>
      </c>
      <c r="AI93" s="6">
        <v>63.196285714285708</v>
      </c>
      <c r="AJ93" s="6">
        <v>278.37799999999999</v>
      </c>
      <c r="AK93" s="6">
        <v>31.429750000000006</v>
      </c>
      <c r="AL93" s="6">
        <v>14.790714285714285</v>
      </c>
      <c r="AM93" s="6">
        <v>194.62716666666665</v>
      </c>
      <c r="AN93" s="6">
        <v>24.074833333333334</v>
      </c>
      <c r="AO93" s="6">
        <v>177.3502</v>
      </c>
      <c r="AP93" s="6">
        <f>AVERAGE(AF93:AO93)</f>
        <v>90.811779126984135</v>
      </c>
      <c r="AQ93" s="6">
        <f>STDEV(AF93:AO93)/SQRT(10)</f>
        <v>29.362977130484886</v>
      </c>
    </row>
    <row r="94" spans="3:43" x14ac:dyDescent="0.3">
      <c r="C94" s="6">
        <v>9.5039999999999996</v>
      </c>
      <c r="D94" s="6">
        <v>23.411999999999999</v>
      </c>
      <c r="E94" s="6">
        <v>22.795000000000002</v>
      </c>
      <c r="F94" s="6">
        <v>137.48599999999999</v>
      </c>
      <c r="G94" s="6">
        <v>184.84200000000001</v>
      </c>
      <c r="H94" s="6">
        <v>217.136</v>
      </c>
      <c r="I94" s="6">
        <v>29.707999999999998</v>
      </c>
      <c r="J94" s="6">
        <v>11.521000000000001</v>
      </c>
      <c r="K94" s="6">
        <v>87.421999999999997</v>
      </c>
      <c r="L94" s="6">
        <v>32.476999999999997</v>
      </c>
      <c r="M94" s="6">
        <v>238.458</v>
      </c>
      <c r="N94" s="6">
        <f>AVERAGE(D94:M94)</f>
        <v>98.525699999999986</v>
      </c>
      <c r="O94" s="6">
        <f>STDEV(D94:M94)/SQRT(10)</f>
        <v>28.044901279931647</v>
      </c>
      <c r="Q94" s="6">
        <v>9.5039999999999996</v>
      </c>
      <c r="R94" s="6">
        <v>77.72999999999999</v>
      </c>
      <c r="S94" s="6">
        <v>69.532000000000011</v>
      </c>
      <c r="T94" s="6">
        <v>259.27</v>
      </c>
      <c r="U94" s="6">
        <v>587.28499999999997</v>
      </c>
      <c r="V94" s="6">
        <v>503.25</v>
      </c>
      <c r="W94" s="6">
        <v>115.75149999999999</v>
      </c>
      <c r="X94" s="6">
        <v>34.485999999999997</v>
      </c>
      <c r="Y94" s="6">
        <v>217.76749999999998</v>
      </c>
      <c r="Z94" s="6">
        <v>62.854500000000002</v>
      </c>
      <c r="AA94" s="6">
        <v>401.97749999999996</v>
      </c>
      <c r="AB94" s="6">
        <f>AVERAGE(R94:AA94)</f>
        <v>232.99039999999999</v>
      </c>
      <c r="AC94" s="6">
        <f>STDEV(R94:AA94)/SQRT(10)</f>
        <v>63.330134156778435</v>
      </c>
      <c r="AE94" s="6">
        <v>9.5039999999999996</v>
      </c>
      <c r="AF94" s="6">
        <v>24.352200000000003</v>
      </c>
      <c r="AG94" s="6">
        <v>26.18357142857143</v>
      </c>
      <c r="AH94" s="6">
        <v>87.095111111111109</v>
      </c>
      <c r="AI94" s="6">
        <v>71.473142857142861</v>
      </c>
      <c r="AJ94" s="6">
        <v>291.2278</v>
      </c>
      <c r="AK94" s="6">
        <v>35.754750000000001</v>
      </c>
      <c r="AL94" s="6">
        <v>14.478142857142858</v>
      </c>
      <c r="AM94" s="6">
        <v>214.75149999999999</v>
      </c>
      <c r="AN94" s="6">
        <v>35.38816666666667</v>
      </c>
      <c r="AO94" s="6">
        <v>180.911</v>
      </c>
      <c r="AP94" s="6">
        <f>AVERAGE(AF94:AO94)</f>
        <v>98.161538492063485</v>
      </c>
      <c r="AQ94" s="6">
        <f>STDEV(AF94:AO94)/SQRT(10)</f>
        <v>30.553535978292437</v>
      </c>
    </row>
    <row r="95" spans="3:43" x14ac:dyDescent="0.3">
      <c r="C95" s="6">
        <v>10.005000000000001</v>
      </c>
      <c r="D95" s="6">
        <v>25.617000000000001</v>
      </c>
      <c r="E95" s="6">
        <v>22.556999999999999</v>
      </c>
      <c r="F95" s="6">
        <v>145.34700000000001</v>
      </c>
      <c r="G95" s="6">
        <v>196.66900000000001</v>
      </c>
      <c r="H95" s="6">
        <v>226.035</v>
      </c>
      <c r="I95" s="6">
        <v>29.827000000000002</v>
      </c>
      <c r="J95" s="6">
        <v>12.590999999999999</v>
      </c>
      <c r="K95" s="6">
        <v>93.131</v>
      </c>
      <c r="L95" s="6">
        <v>40.613</v>
      </c>
      <c r="M95" s="6">
        <v>236.30099999999999</v>
      </c>
      <c r="N95" s="6">
        <f>AVERAGE(D95:M95)</f>
        <v>102.86879999999999</v>
      </c>
      <c r="O95" s="6">
        <f>STDEV(D95:M95)/SQRT(10)</f>
        <v>28.567767528302092</v>
      </c>
      <c r="Q95" s="6">
        <v>10.005000000000001</v>
      </c>
      <c r="R95" s="6">
        <v>80.593999999999994</v>
      </c>
      <c r="S95" s="6">
        <v>68.010000000000005</v>
      </c>
      <c r="T95" s="6">
        <v>275.43799999999999</v>
      </c>
      <c r="U95" s="6">
        <v>629.45949999999993</v>
      </c>
      <c r="V95" s="6">
        <v>517.23700000000008</v>
      </c>
      <c r="W95" s="6">
        <v>111.50049999999999</v>
      </c>
      <c r="X95" s="6">
        <v>37.8065</v>
      </c>
      <c r="Y95" s="6">
        <v>247.98700000000002</v>
      </c>
      <c r="Z95" s="6">
        <v>74.970499999999987</v>
      </c>
      <c r="AA95" s="6">
        <v>405.33000000000004</v>
      </c>
      <c r="AB95" s="6">
        <f>AVERAGE(R95:AA95)</f>
        <v>244.83330000000001</v>
      </c>
      <c r="AC95" s="6">
        <f>STDEV(R95:AA95)/SQRT(10)</f>
        <v>66.380971426899805</v>
      </c>
      <c r="AE95" s="6">
        <v>10.005000000000001</v>
      </c>
      <c r="AF95" s="6">
        <v>28.042200000000001</v>
      </c>
      <c r="AG95" s="6">
        <v>25.312714285714286</v>
      </c>
      <c r="AH95" s="6">
        <v>88.691333333333333</v>
      </c>
      <c r="AI95" s="6">
        <v>83.475428571428566</v>
      </c>
      <c r="AJ95" s="6">
        <v>301.12379999999996</v>
      </c>
      <c r="AK95" s="6">
        <v>34.641750000000002</v>
      </c>
      <c r="AL95" s="6">
        <v>15.878857142857143</v>
      </c>
      <c r="AM95" s="6">
        <v>251.6018333333333</v>
      </c>
      <c r="AN95" s="6">
        <v>59.442499999999995</v>
      </c>
      <c r="AO95" s="6">
        <v>192.48840000000001</v>
      </c>
      <c r="AP95" s="6">
        <f>AVERAGE(AF95:AO95)</f>
        <v>108.06988166666665</v>
      </c>
      <c r="AQ95" s="6">
        <f>STDEV(AF95:AO95)/SQRT(10)</f>
        <v>32.572451616132298</v>
      </c>
    </row>
    <row r="96" spans="3:43" x14ac:dyDescent="0.3">
      <c r="C96" s="6">
        <v>10.505000000000001</v>
      </c>
      <c r="D96" s="6">
        <v>29.145</v>
      </c>
      <c r="E96" s="6">
        <v>24.725000000000001</v>
      </c>
      <c r="F96" s="6">
        <v>146.208</v>
      </c>
      <c r="G96" s="6">
        <v>201.14599999999999</v>
      </c>
      <c r="H96" s="6">
        <v>235.636</v>
      </c>
      <c r="I96" s="6">
        <v>30.31</v>
      </c>
      <c r="J96" s="6">
        <v>14.106999999999999</v>
      </c>
      <c r="K96" s="6">
        <v>93.882000000000005</v>
      </c>
      <c r="L96" s="6">
        <v>48.207000000000001</v>
      </c>
      <c r="M96" s="6">
        <v>223.43199999999999</v>
      </c>
      <c r="N96" s="6">
        <f>AVERAGE(D96:M96)</f>
        <v>104.67979999999997</v>
      </c>
      <c r="O96" s="6">
        <f>STDEV(D96:M96)/SQRT(10)</f>
        <v>28.170172442891129</v>
      </c>
      <c r="Q96" s="6">
        <v>10.505000000000001</v>
      </c>
      <c r="R96" s="6">
        <v>101.5445</v>
      </c>
      <c r="S96" s="6">
        <v>77.989499999999992</v>
      </c>
      <c r="T96" s="6">
        <v>283.83150000000001</v>
      </c>
      <c r="U96" s="6">
        <v>630.60850000000005</v>
      </c>
      <c r="V96" s="6">
        <v>555.22800000000007</v>
      </c>
      <c r="W96" s="6">
        <v>113.048</v>
      </c>
      <c r="X96" s="6">
        <v>44.867999999999995</v>
      </c>
      <c r="Y96" s="6">
        <v>264.57349999999997</v>
      </c>
      <c r="Z96" s="6">
        <v>88.028999999999996</v>
      </c>
      <c r="AA96" s="6">
        <v>396.70499999999998</v>
      </c>
      <c r="AB96" s="6">
        <f>AVERAGE(R96:AA96)</f>
        <v>255.64254999999997</v>
      </c>
      <c r="AC96" s="6">
        <f>STDEV(R96:AA96)/SQRT(10)</f>
        <v>66.606984371029</v>
      </c>
      <c r="AE96" s="6">
        <v>10.505000000000001</v>
      </c>
      <c r="AF96" s="6">
        <v>31.084399999999999</v>
      </c>
      <c r="AG96" s="6">
        <v>31.30171428571429</v>
      </c>
      <c r="AH96" s="6">
        <v>103.404</v>
      </c>
      <c r="AI96" s="6">
        <v>117.35728571428571</v>
      </c>
      <c r="AJ96" s="6">
        <v>321.80799999999999</v>
      </c>
      <c r="AK96" s="6">
        <v>33.339749999999995</v>
      </c>
      <c r="AL96" s="6">
        <v>19.151428571428571</v>
      </c>
      <c r="AM96" s="6">
        <v>251.99183333333335</v>
      </c>
      <c r="AN96" s="6">
        <v>66.100749999999991</v>
      </c>
      <c r="AO96" s="6">
        <v>190.01740000000001</v>
      </c>
      <c r="AP96" s="6">
        <f>AVERAGE(AF96:AO96)</f>
        <v>116.5556561904762</v>
      </c>
      <c r="AQ96" s="6">
        <f>STDEV(AF96:AO96)/SQRT(10)</f>
        <v>33.262166963097883</v>
      </c>
    </row>
    <row r="97" spans="3:43" x14ac:dyDescent="0.3">
      <c r="C97" s="6">
        <v>11.005000000000001</v>
      </c>
      <c r="D97" s="6">
        <v>32.872</v>
      </c>
      <c r="E97" s="6">
        <v>25.625</v>
      </c>
      <c r="F97" s="6">
        <v>152.047</v>
      </c>
      <c r="G97" s="6">
        <v>210.75200000000001</v>
      </c>
      <c r="H97" s="6">
        <v>247.863</v>
      </c>
      <c r="I97" s="6">
        <v>31.338000000000001</v>
      </c>
      <c r="J97" s="6">
        <v>16.126999999999999</v>
      </c>
      <c r="K97" s="6">
        <v>99.510999999999996</v>
      </c>
      <c r="L97" s="6">
        <v>56.866</v>
      </c>
      <c r="M97" s="6">
        <v>222.26400000000001</v>
      </c>
      <c r="N97" s="6">
        <f>AVERAGE(D97:M97)</f>
        <v>109.52649999999998</v>
      </c>
      <c r="O97" s="6">
        <f>STDEV(D97:M97)/SQRT(10)</f>
        <v>28.776349589839697</v>
      </c>
      <c r="Q97" s="6">
        <v>11.005000000000001</v>
      </c>
      <c r="R97" s="6">
        <v>122.2825</v>
      </c>
      <c r="S97" s="6">
        <v>86.350500000000011</v>
      </c>
      <c r="T97" s="6">
        <v>313.21900000000005</v>
      </c>
      <c r="U97" s="6">
        <v>664.04199999999992</v>
      </c>
      <c r="V97" s="6">
        <v>583.97800000000007</v>
      </c>
      <c r="W97" s="6">
        <v>113.6955</v>
      </c>
      <c r="X97" s="6">
        <v>54.1785</v>
      </c>
      <c r="Y97" s="6">
        <v>303.27850000000001</v>
      </c>
      <c r="Z97" s="6">
        <v>102.371</v>
      </c>
      <c r="AA97" s="6">
        <v>417.0095</v>
      </c>
      <c r="AB97" s="6">
        <f>AVERAGE(R97:AA97)</f>
        <v>276.04050000000001</v>
      </c>
      <c r="AC97" s="6">
        <f>STDEV(R97:AA97)/SQRT(10)</f>
        <v>69.340595480169071</v>
      </c>
      <c r="AE97" s="6">
        <v>11.005000000000001</v>
      </c>
      <c r="AF97" s="6">
        <v>40.695999999999991</v>
      </c>
      <c r="AG97" s="6">
        <v>30.561714285714288</v>
      </c>
      <c r="AH97" s="6">
        <v>98.687777777777782</v>
      </c>
      <c r="AI97" s="6">
        <v>156.06700000000001</v>
      </c>
      <c r="AJ97" s="6">
        <v>318.58339999999998</v>
      </c>
      <c r="AK97" s="6">
        <v>28.71125</v>
      </c>
      <c r="AL97" s="6">
        <v>22.374428571428574</v>
      </c>
      <c r="AM97" s="6">
        <v>244.21066666666664</v>
      </c>
      <c r="AN97" s="6">
        <v>82.842666666666659</v>
      </c>
      <c r="AO97" s="6">
        <v>200.90979999999999</v>
      </c>
      <c r="AP97" s="6">
        <f>AVERAGE(AF97:AO97)</f>
        <v>122.3644703968254</v>
      </c>
      <c r="AQ97" s="6">
        <f>STDEV(AF97:AO97)/SQRT(10)</f>
        <v>32.768984517735802</v>
      </c>
    </row>
    <row r="98" spans="3:43" x14ac:dyDescent="0.3">
      <c r="C98" s="6">
        <v>11.505000000000001</v>
      </c>
      <c r="D98" s="6">
        <v>36.811</v>
      </c>
      <c r="E98" s="6">
        <v>27.305</v>
      </c>
      <c r="F98" s="6">
        <v>154.38499999999999</v>
      </c>
      <c r="G98" s="6">
        <v>216.51400000000001</v>
      </c>
      <c r="H98" s="6">
        <v>257.55099999999999</v>
      </c>
      <c r="I98" s="6">
        <v>32.86</v>
      </c>
      <c r="J98" s="6">
        <v>17.289000000000001</v>
      </c>
      <c r="K98" s="6">
        <v>102.65300000000001</v>
      </c>
      <c r="L98" s="6">
        <v>61.820999999999998</v>
      </c>
      <c r="M98" s="6">
        <v>211.84399999999999</v>
      </c>
      <c r="N98" s="6">
        <f>AVERAGE(D98:M98)</f>
        <v>111.90330000000002</v>
      </c>
      <c r="O98" s="6">
        <f>STDEV(D98:M98)/SQRT(10)</f>
        <v>28.778604932233172</v>
      </c>
      <c r="Q98" s="6">
        <v>11.505000000000001</v>
      </c>
      <c r="R98" s="6">
        <v>143.75200000000001</v>
      </c>
      <c r="S98" s="6">
        <v>87.552000000000007</v>
      </c>
      <c r="T98" s="6">
        <v>316.5575</v>
      </c>
      <c r="U98" s="6">
        <v>679.11450000000002</v>
      </c>
      <c r="V98" s="6">
        <v>617.49</v>
      </c>
      <c r="W98" s="6">
        <v>127.18100000000001</v>
      </c>
      <c r="X98" s="6">
        <v>58.649499999999996</v>
      </c>
      <c r="Y98" s="6">
        <v>330.99749999999995</v>
      </c>
      <c r="Z98" s="6">
        <v>111.83799999999999</v>
      </c>
      <c r="AA98" s="6">
        <v>440.62149999999997</v>
      </c>
      <c r="AB98" s="6">
        <f>AVERAGE(R98:AA98)</f>
        <v>291.37534999999997</v>
      </c>
      <c r="AC98" s="6">
        <f>STDEV(R98:AA98)/SQRT(10)</f>
        <v>71.325720736478061</v>
      </c>
      <c r="AE98" s="6">
        <v>11.505000000000001</v>
      </c>
      <c r="AF98" s="6">
        <v>37.445900000000002</v>
      </c>
      <c r="AG98" s="6">
        <v>37.796857142857142</v>
      </c>
      <c r="AH98" s="6">
        <v>95.459777777777774</v>
      </c>
      <c r="AI98" s="6">
        <v>172.69300000000001</v>
      </c>
      <c r="AJ98" s="6">
        <v>323.86160000000007</v>
      </c>
      <c r="AK98" s="6">
        <v>29.434249999999999</v>
      </c>
      <c r="AL98" s="6">
        <v>24.400714285714287</v>
      </c>
      <c r="AM98" s="6">
        <v>236.61766666666665</v>
      </c>
      <c r="AN98" s="6">
        <v>77.694333333333333</v>
      </c>
      <c r="AO98" s="6">
        <v>238.52119999999999</v>
      </c>
      <c r="AP98" s="6">
        <f>AVERAGE(AF98:AO98)</f>
        <v>127.39252992063491</v>
      </c>
      <c r="AQ98" s="6">
        <f>STDEV(AF98:AO98)/SQRT(10)</f>
        <v>34.11458971187745</v>
      </c>
    </row>
    <row r="99" spans="3:43" x14ac:dyDescent="0.3">
      <c r="C99" s="6">
        <v>12.005000000000001</v>
      </c>
      <c r="D99" s="6">
        <v>42.365000000000002</v>
      </c>
      <c r="E99" s="6">
        <v>28.436</v>
      </c>
      <c r="F99" s="6">
        <v>168.708</v>
      </c>
      <c r="G99" s="6">
        <v>220</v>
      </c>
      <c r="H99" s="6">
        <v>265.29000000000002</v>
      </c>
      <c r="I99" s="6">
        <v>34.392000000000003</v>
      </c>
      <c r="J99" s="6">
        <v>17.684000000000001</v>
      </c>
      <c r="K99" s="6">
        <v>107.973</v>
      </c>
      <c r="L99" s="6">
        <v>68.924999999999997</v>
      </c>
      <c r="M99" s="6">
        <v>209.602</v>
      </c>
      <c r="N99" s="6">
        <f>AVERAGE(D99:M99)</f>
        <v>116.33750000000001</v>
      </c>
      <c r="O99" s="6">
        <f>STDEV(D99:M99)/SQRT(10)</f>
        <v>29.123833290985431</v>
      </c>
      <c r="Q99" s="6">
        <v>12.005000000000001</v>
      </c>
      <c r="R99" s="6">
        <v>165.91800000000001</v>
      </c>
      <c r="S99" s="6">
        <v>89.613</v>
      </c>
      <c r="T99" s="6">
        <v>323.75599999999997</v>
      </c>
      <c r="U99" s="6">
        <v>680.08150000000001</v>
      </c>
      <c r="V99" s="6">
        <v>624.62400000000002</v>
      </c>
      <c r="W99" s="6">
        <v>146.0795</v>
      </c>
      <c r="X99" s="6">
        <v>60.235999999999997</v>
      </c>
      <c r="Y99" s="6">
        <v>359.39750000000004</v>
      </c>
      <c r="Z99" s="6">
        <v>129.70099999999999</v>
      </c>
      <c r="AA99" s="6">
        <v>452.07600000000002</v>
      </c>
      <c r="AB99" s="6">
        <f>AVERAGE(R99:AA99)</f>
        <v>303.14825000000002</v>
      </c>
      <c r="AC99" s="6">
        <f>STDEV(R99:AA99)/SQRT(10)</f>
        <v>70.662249191026476</v>
      </c>
      <c r="AE99" s="6">
        <v>12.005000000000001</v>
      </c>
      <c r="AF99" s="6">
        <v>44.840899999999998</v>
      </c>
      <c r="AG99" s="6">
        <v>39.004000000000005</v>
      </c>
      <c r="AH99" s="6">
        <v>114.27444444444444</v>
      </c>
      <c r="AI99" s="6">
        <v>197.00585714285714</v>
      </c>
      <c r="AJ99" s="6">
        <v>336.05160000000001</v>
      </c>
      <c r="AK99" s="6">
        <v>35.062750000000001</v>
      </c>
      <c r="AL99" s="6">
        <v>27.360285714285713</v>
      </c>
      <c r="AM99" s="6">
        <v>243.62016666666668</v>
      </c>
      <c r="AN99" s="6">
        <v>89.098666666666659</v>
      </c>
      <c r="AO99" s="6">
        <v>265.91719999999998</v>
      </c>
      <c r="AP99" s="6">
        <f>AVERAGE(AF99:AO99)</f>
        <v>139.22358706349209</v>
      </c>
      <c r="AQ99" s="6">
        <f>STDEV(AF99:AO99)/SQRT(10)</f>
        <v>35.665089931041138</v>
      </c>
    </row>
    <row r="100" spans="3:43" x14ac:dyDescent="0.3">
      <c r="C100" s="6">
        <v>12.506</v>
      </c>
      <c r="D100" s="6">
        <v>47.036999999999999</v>
      </c>
      <c r="E100" s="6">
        <v>29.568999999999999</v>
      </c>
      <c r="F100" s="6">
        <v>181.28700000000001</v>
      </c>
      <c r="G100" s="6">
        <v>223.32900000000001</v>
      </c>
      <c r="H100" s="6">
        <v>271.73599999999999</v>
      </c>
      <c r="I100" s="6">
        <v>37.040999999999997</v>
      </c>
      <c r="J100" s="6">
        <v>18.734999999999999</v>
      </c>
      <c r="K100" s="6">
        <v>109.836</v>
      </c>
      <c r="L100" s="6">
        <v>76.055999999999997</v>
      </c>
      <c r="M100" s="6">
        <v>212.17400000000001</v>
      </c>
      <c r="N100" s="6">
        <f>AVERAGE(D100:M100)</f>
        <v>120.68000000000002</v>
      </c>
      <c r="O100" s="6">
        <f>STDEV(D100:M100)/SQRT(10)</f>
        <v>29.556115676605547</v>
      </c>
      <c r="Q100" s="6">
        <v>12.506</v>
      </c>
      <c r="R100" s="6">
        <v>183.15899999999999</v>
      </c>
      <c r="S100" s="6">
        <v>83.215000000000003</v>
      </c>
      <c r="T100" s="6">
        <v>356.74549999999999</v>
      </c>
      <c r="U100" s="6">
        <v>678.97499999999991</v>
      </c>
      <c r="V100" s="6">
        <v>658.17049999999995</v>
      </c>
      <c r="W100" s="6">
        <v>170.82799999999997</v>
      </c>
      <c r="X100" s="6">
        <v>73.481000000000009</v>
      </c>
      <c r="Y100" s="6">
        <v>380.34750000000003</v>
      </c>
      <c r="Z100" s="6">
        <v>154.321</v>
      </c>
      <c r="AA100" s="6">
        <v>476.8965</v>
      </c>
      <c r="AB100" s="6">
        <f>AVERAGE(R100:AA100)</f>
        <v>321.61389999999994</v>
      </c>
      <c r="AC100" s="6">
        <f>STDEV(R100:AA100)/SQRT(10)</f>
        <v>71.34196869023792</v>
      </c>
      <c r="AE100" s="6">
        <v>12.506</v>
      </c>
      <c r="AF100" s="6">
        <v>50.123300000000008</v>
      </c>
      <c r="AG100" s="6">
        <v>44.916999999999994</v>
      </c>
      <c r="AH100" s="6">
        <v>117.75077777777778</v>
      </c>
      <c r="AI100" s="6">
        <v>193.41400000000002</v>
      </c>
      <c r="AJ100" s="6">
        <v>333.93180000000001</v>
      </c>
      <c r="AK100" s="6">
        <v>43.891250000000007</v>
      </c>
      <c r="AL100" s="6">
        <v>28.185571428571425</v>
      </c>
      <c r="AM100" s="6">
        <v>230.45483333333337</v>
      </c>
      <c r="AN100" s="6">
        <v>102.70758333333333</v>
      </c>
      <c r="AO100" s="6">
        <v>279.70420000000001</v>
      </c>
      <c r="AP100" s="6">
        <f>AVERAGE(AF100:AO100)</f>
        <v>142.50803158730159</v>
      </c>
      <c r="AQ100" s="6">
        <f>STDEV(AF100:AO100)/SQRT(10)</f>
        <v>34.775908835372704</v>
      </c>
    </row>
    <row r="101" spans="3:43" x14ac:dyDescent="0.3">
      <c r="C101" s="6">
        <v>13.006</v>
      </c>
      <c r="D101" s="6">
        <v>51.804000000000002</v>
      </c>
      <c r="E101" s="6">
        <v>30.654</v>
      </c>
      <c r="F101" s="6">
        <v>189.054</v>
      </c>
      <c r="G101" s="6">
        <v>232.66800000000001</v>
      </c>
      <c r="H101" s="6">
        <v>278.85000000000002</v>
      </c>
      <c r="I101" s="6">
        <v>40.625999999999998</v>
      </c>
      <c r="J101" s="6">
        <v>19.379000000000001</v>
      </c>
      <c r="K101" s="6">
        <v>115.63200000000001</v>
      </c>
      <c r="L101" s="6">
        <v>84.715999999999994</v>
      </c>
      <c r="M101" s="6">
        <v>214.892</v>
      </c>
      <c r="N101" s="6">
        <f>AVERAGE(D101:M101)</f>
        <v>125.82749999999999</v>
      </c>
      <c r="O101" s="6">
        <f>STDEV(D101:M101)/SQRT(10)</f>
        <v>30.12621772006348</v>
      </c>
      <c r="Q101" s="6">
        <v>13.006</v>
      </c>
      <c r="R101" s="6">
        <v>211.7525</v>
      </c>
      <c r="S101" s="6">
        <v>91.332000000000008</v>
      </c>
      <c r="T101" s="6">
        <v>372.45550000000003</v>
      </c>
      <c r="U101" s="6">
        <v>719.46499999999992</v>
      </c>
      <c r="V101" s="6">
        <v>669.05799999999999</v>
      </c>
      <c r="W101" s="6">
        <v>196.62700000000001</v>
      </c>
      <c r="X101" s="6">
        <v>82.607499999999987</v>
      </c>
      <c r="Y101" s="6">
        <v>419.74699999999996</v>
      </c>
      <c r="Z101" s="6">
        <v>181.59950000000001</v>
      </c>
      <c r="AA101" s="6">
        <v>488.56150000000002</v>
      </c>
      <c r="AB101" s="6">
        <f>AVERAGE(R101:AA101)</f>
        <v>343.32055000000003</v>
      </c>
      <c r="AC101" s="6">
        <f>STDEV(R101:AA101)/SQRT(10)</f>
        <v>72.405239674059899</v>
      </c>
      <c r="AE101" s="6">
        <v>13.006</v>
      </c>
      <c r="AF101" s="6">
        <v>61.0702</v>
      </c>
      <c r="AG101" s="6">
        <v>52.829000000000001</v>
      </c>
      <c r="AH101" s="6">
        <v>120.12577777777776</v>
      </c>
      <c r="AI101" s="6">
        <v>219.17942857142856</v>
      </c>
      <c r="AJ101" s="6">
        <v>343.33239999999995</v>
      </c>
      <c r="AK101" s="6">
        <v>55.203249999999997</v>
      </c>
      <c r="AL101" s="6">
        <v>31.249142857142854</v>
      </c>
      <c r="AM101" s="6">
        <v>217.53633333333332</v>
      </c>
      <c r="AN101" s="6">
        <v>111.56191666666668</v>
      </c>
      <c r="AO101" s="6">
        <v>285.52640000000002</v>
      </c>
      <c r="AP101" s="6">
        <f>AVERAGE(AF101:AO101)</f>
        <v>149.76138492063492</v>
      </c>
      <c r="AQ101" s="6">
        <f>STDEV(AF101:AO101)/SQRT(10)</f>
        <v>34.62498457732962</v>
      </c>
    </row>
    <row r="102" spans="3:43" x14ac:dyDescent="0.3">
      <c r="C102" s="6">
        <v>13.506</v>
      </c>
      <c r="D102" s="6">
        <v>56.604999999999997</v>
      </c>
      <c r="E102" s="6">
        <v>32.441000000000003</v>
      </c>
      <c r="F102" s="6">
        <v>199.05099999999999</v>
      </c>
      <c r="G102" s="6">
        <v>237.19</v>
      </c>
      <c r="H102" s="6">
        <v>284.33800000000002</v>
      </c>
      <c r="I102" s="6">
        <v>44.398000000000003</v>
      </c>
      <c r="J102" s="6">
        <v>20.606000000000002</v>
      </c>
      <c r="K102" s="6">
        <v>120.881</v>
      </c>
      <c r="L102" s="6">
        <v>94.066000000000003</v>
      </c>
      <c r="M102" s="6">
        <v>219.89500000000001</v>
      </c>
      <c r="N102" s="6">
        <f>AVERAGE(D102:M102)</f>
        <v>130.94710000000001</v>
      </c>
      <c r="O102" s="6">
        <f>STDEV(D102:M102)/SQRT(10)</f>
        <v>30.500243833069042</v>
      </c>
      <c r="Q102" s="6">
        <v>13.506</v>
      </c>
      <c r="R102" s="6">
        <v>229.39499999999998</v>
      </c>
      <c r="S102" s="6">
        <v>97.630499999999998</v>
      </c>
      <c r="T102" s="6">
        <v>389.18200000000002</v>
      </c>
      <c r="U102" s="6">
        <v>715.37750000000005</v>
      </c>
      <c r="V102" s="6">
        <v>697.18149999999991</v>
      </c>
      <c r="W102" s="6">
        <v>222.50549999999998</v>
      </c>
      <c r="X102" s="6">
        <v>84.662999999999997</v>
      </c>
      <c r="Y102" s="6">
        <v>445.81150000000002</v>
      </c>
      <c r="Z102" s="6">
        <v>210.3845</v>
      </c>
      <c r="AA102" s="6">
        <v>509.36500000000001</v>
      </c>
      <c r="AB102" s="6">
        <f>AVERAGE(R102:AA102)</f>
        <v>360.14960000000002</v>
      </c>
      <c r="AC102" s="6">
        <f>STDEV(R102:AA102)/SQRT(10)</f>
        <v>72.5338873311334</v>
      </c>
      <c r="AE102" s="6">
        <v>13.506</v>
      </c>
      <c r="AF102" s="6">
        <v>74.294299999999993</v>
      </c>
      <c r="AG102" s="6">
        <v>59.958999999999996</v>
      </c>
      <c r="AH102" s="6">
        <v>133.20244444444444</v>
      </c>
      <c r="AI102" s="6">
        <v>225.47214285714287</v>
      </c>
      <c r="AJ102" s="6">
        <v>340.19320000000005</v>
      </c>
      <c r="AK102" s="6">
        <v>72.246749999999992</v>
      </c>
      <c r="AL102" s="6">
        <v>34.000428571428571</v>
      </c>
      <c r="AM102" s="6">
        <v>207.2945</v>
      </c>
      <c r="AN102" s="6">
        <v>120.46241666666668</v>
      </c>
      <c r="AO102" s="6">
        <v>288.0258</v>
      </c>
      <c r="AP102" s="6">
        <f>AVERAGE(AF102:AO102)</f>
        <v>155.51509825396829</v>
      </c>
      <c r="AQ102" s="6">
        <f>STDEV(AF102:AO102)/SQRT(10)</f>
        <v>33.06457413314304</v>
      </c>
    </row>
    <row r="103" spans="3:43" x14ac:dyDescent="0.3">
      <c r="C103" s="6">
        <v>14.006</v>
      </c>
      <c r="D103" s="6">
        <v>61.283999999999999</v>
      </c>
      <c r="E103" s="6">
        <v>33.659999999999997</v>
      </c>
      <c r="F103" s="6">
        <v>201.01599999999999</v>
      </c>
      <c r="G103" s="6">
        <v>236.96600000000001</v>
      </c>
      <c r="H103" s="6">
        <v>293.07299999999998</v>
      </c>
      <c r="I103" s="6">
        <v>48.61</v>
      </c>
      <c r="J103" s="6">
        <v>23.195</v>
      </c>
      <c r="K103" s="6">
        <v>125.685</v>
      </c>
      <c r="L103" s="6">
        <v>105.318</v>
      </c>
      <c r="M103" s="6">
        <v>223.33099999999999</v>
      </c>
      <c r="N103" s="6">
        <f>AVERAGE(D103:M103)</f>
        <v>135.21379999999999</v>
      </c>
      <c r="O103" s="6">
        <f>STDEV(D103:M103)/SQRT(10)</f>
        <v>30.583107887924736</v>
      </c>
      <c r="Q103" s="6">
        <v>14.006</v>
      </c>
      <c r="R103" s="6">
        <v>252.73099999999999</v>
      </c>
      <c r="S103" s="6">
        <v>94.585499999999996</v>
      </c>
      <c r="T103" s="6">
        <v>394.56849999999997</v>
      </c>
      <c r="U103" s="6">
        <v>712.77700000000004</v>
      </c>
      <c r="V103" s="6">
        <v>728.15650000000005</v>
      </c>
      <c r="W103" s="6">
        <v>245.76049999999998</v>
      </c>
      <c r="X103" s="6">
        <v>99.825999999999993</v>
      </c>
      <c r="Y103" s="6">
        <v>458.678</v>
      </c>
      <c r="Z103" s="6">
        <v>243.42699999999999</v>
      </c>
      <c r="AA103" s="6">
        <v>523.82449999999994</v>
      </c>
      <c r="AB103" s="6">
        <f>AVERAGE(R103:AA103)</f>
        <v>375.43344999999999</v>
      </c>
      <c r="AC103" s="6">
        <f>STDEV(R103:AA103)/SQRT(10)</f>
        <v>72.392574453862736</v>
      </c>
      <c r="AE103" s="6">
        <v>14.006</v>
      </c>
      <c r="AF103" s="6">
        <v>81.244600000000005</v>
      </c>
      <c r="AG103" s="6">
        <v>63.349857142857147</v>
      </c>
      <c r="AH103" s="6">
        <v>157.1128888888889</v>
      </c>
      <c r="AI103" s="6">
        <v>241.94628571428569</v>
      </c>
      <c r="AJ103" s="6">
        <v>351.69680000000005</v>
      </c>
      <c r="AK103" s="6">
        <v>96.540499999999994</v>
      </c>
      <c r="AL103" s="6">
        <v>40.131714285714281</v>
      </c>
      <c r="AM103" s="6">
        <v>216.56883333333334</v>
      </c>
      <c r="AN103" s="6">
        <v>135.88666666666666</v>
      </c>
      <c r="AO103" s="6">
        <v>291.69020000000006</v>
      </c>
      <c r="AP103" s="6">
        <f>AVERAGE(AF103:AO103)</f>
        <v>167.6168346031746</v>
      </c>
      <c r="AQ103" s="6">
        <f>STDEV(AF103:AO103)/SQRT(10)</f>
        <v>32.990571433943373</v>
      </c>
    </row>
    <row r="104" spans="3:43" x14ac:dyDescent="0.3">
      <c r="C104" s="6">
        <v>14.507</v>
      </c>
      <c r="D104" s="6">
        <v>66.191999999999993</v>
      </c>
      <c r="E104" s="6">
        <v>34.311999999999998</v>
      </c>
      <c r="F104" s="6">
        <v>204.37700000000001</v>
      </c>
      <c r="G104" s="6">
        <v>239.04900000000001</v>
      </c>
      <c r="H104" s="6">
        <v>301.57400000000001</v>
      </c>
      <c r="I104" s="6">
        <v>51.427999999999997</v>
      </c>
      <c r="J104" s="6">
        <v>25.43</v>
      </c>
      <c r="K104" s="6">
        <v>132.49600000000001</v>
      </c>
      <c r="L104" s="6">
        <v>116.54300000000001</v>
      </c>
      <c r="M104" s="6">
        <v>225.85300000000001</v>
      </c>
      <c r="N104" s="6">
        <f>AVERAGE(D104:M104)</f>
        <v>139.72539999999998</v>
      </c>
      <c r="O104" s="6">
        <f>STDEV(D104:M104)/SQRT(10)</f>
        <v>30.844888415064474</v>
      </c>
      <c r="Q104" s="6">
        <v>14.507</v>
      </c>
      <c r="R104" s="6">
        <v>260.8725</v>
      </c>
      <c r="S104" s="6">
        <v>97.121000000000009</v>
      </c>
      <c r="T104" s="6">
        <v>403.83299999999997</v>
      </c>
      <c r="U104" s="6">
        <v>712.84550000000002</v>
      </c>
      <c r="V104" s="6">
        <v>751.74850000000004</v>
      </c>
      <c r="W104" s="6">
        <v>255.76949999999999</v>
      </c>
      <c r="X104" s="6">
        <v>107.51549999999999</v>
      </c>
      <c r="Y104" s="6">
        <v>484.82550000000003</v>
      </c>
      <c r="Z104" s="6">
        <v>274.61399999999998</v>
      </c>
      <c r="AA104" s="6">
        <v>536.36149999999998</v>
      </c>
      <c r="AB104" s="6">
        <f>AVERAGE(R104:AA104)</f>
        <v>388.55065000000002</v>
      </c>
      <c r="AC104" s="6">
        <f>STDEV(R104:AA104)/SQRT(10)</f>
        <v>72.973082765993212</v>
      </c>
      <c r="AE104" s="6">
        <v>14.507</v>
      </c>
      <c r="AF104" s="6">
        <v>99.630300000000005</v>
      </c>
      <c r="AG104" s="6">
        <v>65.033000000000001</v>
      </c>
      <c r="AH104" s="6">
        <v>153.80855555555556</v>
      </c>
      <c r="AI104" s="6">
        <v>239.65442857142855</v>
      </c>
      <c r="AJ104" s="6">
        <v>358.23520000000002</v>
      </c>
      <c r="AK104" s="6">
        <v>124.68325</v>
      </c>
      <c r="AL104" s="6">
        <v>44.754428571428583</v>
      </c>
      <c r="AM104" s="6">
        <v>214.84016666666665</v>
      </c>
      <c r="AN104" s="6">
        <v>154.6980833333333</v>
      </c>
      <c r="AO104" s="6">
        <v>281.65600000000001</v>
      </c>
      <c r="AP104" s="6">
        <f>AVERAGE(AF104:AO104)</f>
        <v>173.69934126984126</v>
      </c>
      <c r="AQ104" s="6">
        <f>STDEV(AF104:AO104)/SQRT(10)</f>
        <v>31.416807223387121</v>
      </c>
    </row>
    <row r="105" spans="3:43" x14ac:dyDescent="0.3">
      <c r="C105" s="6">
        <v>15.007</v>
      </c>
      <c r="D105" s="6">
        <v>69.650999999999996</v>
      </c>
      <c r="E105" s="6">
        <v>36.104999999999997</v>
      </c>
      <c r="F105" s="6">
        <v>208.44300000000001</v>
      </c>
      <c r="G105" s="6">
        <v>246.23400000000001</v>
      </c>
      <c r="H105" s="6">
        <v>304.86500000000001</v>
      </c>
      <c r="I105" s="6">
        <v>51.905000000000001</v>
      </c>
      <c r="J105" s="6">
        <v>27.027999999999999</v>
      </c>
      <c r="K105" s="6">
        <v>138.001</v>
      </c>
      <c r="L105" s="6">
        <v>127.578</v>
      </c>
      <c r="M105" s="6">
        <v>230.833</v>
      </c>
      <c r="N105" s="6">
        <f>AVERAGE(D105:M105)</f>
        <v>144.0643</v>
      </c>
      <c r="O105" s="6">
        <f>STDEV(D105:M105)/SQRT(10)</f>
        <v>31.209129806320743</v>
      </c>
      <c r="Q105" s="6">
        <v>15.007</v>
      </c>
      <c r="R105" s="6">
        <v>270.65899999999999</v>
      </c>
      <c r="S105" s="6">
        <v>100.34049999999999</v>
      </c>
      <c r="T105" s="6">
        <v>412.66800000000001</v>
      </c>
      <c r="U105" s="6">
        <v>720.37699999999995</v>
      </c>
      <c r="V105" s="6">
        <v>761.8895</v>
      </c>
      <c r="W105" s="6">
        <v>257.79399999999998</v>
      </c>
      <c r="X105" s="6">
        <v>112.6515</v>
      </c>
      <c r="Y105" s="6">
        <v>502.17600000000004</v>
      </c>
      <c r="Z105" s="6">
        <v>294.55250000000001</v>
      </c>
      <c r="AA105" s="6">
        <v>548.07899999999995</v>
      </c>
      <c r="AB105" s="6">
        <f>AVERAGE(R105:AA105)</f>
        <v>398.11869999999999</v>
      </c>
      <c r="AC105" s="6">
        <f>STDEV(R105:AA105)/SQRT(10)</f>
        <v>73.525024859197131</v>
      </c>
      <c r="AE105" s="6">
        <v>15.007</v>
      </c>
      <c r="AF105" s="6">
        <v>117.14679999999998</v>
      </c>
      <c r="AG105" s="6">
        <v>71.809571428571431</v>
      </c>
      <c r="AH105" s="6">
        <v>164.87566666666669</v>
      </c>
      <c r="AI105" s="6">
        <v>261.54814285714286</v>
      </c>
      <c r="AJ105" s="6">
        <v>344.65620000000001</v>
      </c>
      <c r="AK105" s="6">
        <v>127.77324999999999</v>
      </c>
      <c r="AL105" s="6">
        <v>66.720571428571432</v>
      </c>
      <c r="AM105" s="6">
        <v>227.59800000000004</v>
      </c>
      <c r="AN105" s="6">
        <v>178.0465833333333</v>
      </c>
      <c r="AO105" s="6">
        <v>286.06260000000003</v>
      </c>
      <c r="AP105" s="6">
        <f>AVERAGE(AF105:AO105)</f>
        <v>184.62373857142856</v>
      </c>
      <c r="AQ105" s="6">
        <f>STDEV(AF105:AO105)/SQRT(10)</f>
        <v>29.535465719495146</v>
      </c>
    </row>
    <row r="107" spans="3:43" x14ac:dyDescent="0.3">
      <c r="C107" s="91"/>
    </row>
    <row r="108" spans="3:43" x14ac:dyDescent="0.3">
      <c r="C108" s="55" t="s">
        <v>276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Q108" s="55" t="s">
        <v>275</v>
      </c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E108" s="55" t="s">
        <v>274</v>
      </c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</row>
    <row r="109" spans="3:43" x14ac:dyDescent="0.3">
      <c r="C109" s="3" t="s">
        <v>0</v>
      </c>
      <c r="D109" s="3" t="s">
        <v>3</v>
      </c>
      <c r="E109" s="3" t="s">
        <v>4</v>
      </c>
      <c r="F109" s="3" t="s">
        <v>5</v>
      </c>
      <c r="G109" s="3" t="s">
        <v>65</v>
      </c>
      <c r="H109" s="3" t="s">
        <v>7</v>
      </c>
      <c r="I109" s="3" t="s">
        <v>8</v>
      </c>
      <c r="J109" s="3" t="s">
        <v>9</v>
      </c>
      <c r="K109" s="3" t="s">
        <v>10</v>
      </c>
      <c r="L109" s="3" t="s">
        <v>11</v>
      </c>
      <c r="M109" s="3" t="s">
        <v>12</v>
      </c>
      <c r="N109" s="3" t="s">
        <v>1</v>
      </c>
      <c r="O109" s="3" t="s">
        <v>2</v>
      </c>
      <c r="Q109" s="3" t="s">
        <v>0</v>
      </c>
      <c r="R109" s="3" t="s">
        <v>3</v>
      </c>
      <c r="S109" s="3" t="s">
        <v>4</v>
      </c>
      <c r="T109" s="3" t="s">
        <v>5</v>
      </c>
      <c r="U109" s="3" t="s">
        <v>65</v>
      </c>
      <c r="V109" s="3" t="s">
        <v>7</v>
      </c>
      <c r="W109" s="3" t="s">
        <v>8</v>
      </c>
      <c r="X109" s="3" t="s">
        <v>9</v>
      </c>
      <c r="Y109" s="3" t="s">
        <v>10</v>
      </c>
      <c r="Z109" s="3" t="s">
        <v>11</v>
      </c>
      <c r="AA109" s="3" t="s">
        <v>12</v>
      </c>
      <c r="AB109" s="3" t="s">
        <v>1</v>
      </c>
      <c r="AC109" s="3" t="s">
        <v>2</v>
      </c>
      <c r="AE109" s="3" t="s">
        <v>0</v>
      </c>
      <c r="AF109" s="3" t="s">
        <v>3</v>
      </c>
      <c r="AG109" s="3" t="s">
        <v>4</v>
      </c>
      <c r="AH109" s="3" t="s">
        <v>5</v>
      </c>
      <c r="AI109" s="3" t="s">
        <v>65</v>
      </c>
      <c r="AJ109" s="3" t="s">
        <v>7</v>
      </c>
      <c r="AK109" s="3" t="s">
        <v>8</v>
      </c>
      <c r="AL109" s="3" t="s">
        <v>9</v>
      </c>
      <c r="AM109" s="3" t="s">
        <v>10</v>
      </c>
      <c r="AN109" s="3" t="s">
        <v>11</v>
      </c>
      <c r="AO109" s="3" t="s">
        <v>12</v>
      </c>
      <c r="AP109" s="3" t="s">
        <v>1</v>
      </c>
      <c r="AQ109" s="3" t="s">
        <v>2</v>
      </c>
    </row>
    <row r="110" spans="3:43" x14ac:dyDescent="0.3">
      <c r="C110" s="6">
        <v>0</v>
      </c>
      <c r="D110" s="6">
        <v>3.2519999999999998</v>
      </c>
      <c r="E110" s="6">
        <v>3.65</v>
      </c>
      <c r="F110" s="6">
        <v>3.7360000000000002</v>
      </c>
      <c r="G110" s="6">
        <v>3.5870000000000002</v>
      </c>
      <c r="H110" s="6">
        <v>3.589</v>
      </c>
      <c r="I110" s="6">
        <v>3.6139999999999999</v>
      </c>
      <c r="J110" s="6">
        <v>4.282</v>
      </c>
      <c r="K110" s="6">
        <v>3.1</v>
      </c>
      <c r="L110" s="6">
        <v>2.585</v>
      </c>
      <c r="M110" s="6">
        <v>3.036</v>
      </c>
      <c r="N110" s="6">
        <f>AVERAGE(D110:M110)</f>
        <v>3.4431000000000003</v>
      </c>
      <c r="O110" s="6">
        <f>STDEV(D110:M110)/SQRT(10)</f>
        <v>0.14756749491522528</v>
      </c>
      <c r="Q110" s="6">
        <v>0</v>
      </c>
      <c r="R110" s="6">
        <v>3.5816666666666666</v>
      </c>
      <c r="S110" s="6">
        <v>3.4885000000000002</v>
      </c>
      <c r="T110" s="6">
        <v>3.8274999999999997</v>
      </c>
      <c r="U110" s="6">
        <v>3.6520000000000001</v>
      </c>
      <c r="V110" s="6">
        <v>3.766</v>
      </c>
      <c r="W110" s="6">
        <v>3.8289999999999997</v>
      </c>
      <c r="X110" s="6">
        <v>4.9975000000000005</v>
      </c>
      <c r="Y110" s="6">
        <v>3.1915</v>
      </c>
      <c r="Z110" s="6">
        <v>2.7365000000000004</v>
      </c>
      <c r="AA110" s="6">
        <v>3.0795000000000003</v>
      </c>
      <c r="AB110" s="6">
        <f>AVERAGE(R110:AA110)</f>
        <v>3.6149666666666675</v>
      </c>
      <c r="AC110" s="6">
        <f>STDEV(R110:AA110)/SQRT(10)</f>
        <v>0.19094550124169934</v>
      </c>
      <c r="AE110" s="6">
        <v>0</v>
      </c>
      <c r="AF110" s="6">
        <v>2.9253333333333331</v>
      </c>
      <c r="AG110" s="6">
        <v>2.9969999999999999</v>
      </c>
      <c r="AH110" s="6">
        <v>4.089833333333333</v>
      </c>
      <c r="AI110" s="6">
        <v>3.7423333333333333</v>
      </c>
      <c r="AJ110" s="6">
        <v>3.7853333333333334</v>
      </c>
      <c r="AK110" s="6">
        <v>3.6056666666666666</v>
      </c>
      <c r="AL110" s="6">
        <v>3.5852500000000003</v>
      </c>
      <c r="AM110" s="6">
        <v>3.3656666666666664</v>
      </c>
      <c r="AN110" s="6">
        <v>3.0078333333333327</v>
      </c>
      <c r="AO110" s="6">
        <v>3.7673999999999999</v>
      </c>
      <c r="AP110" s="6">
        <f>AVERAGE(AF110:AO110)</f>
        <v>3.4871650000000001</v>
      </c>
      <c r="AQ110" s="6">
        <f>STDEV(AF110:AO110)/SQRT(10)</f>
        <v>0.12560328027214507</v>
      </c>
    </row>
    <row r="111" spans="3:43" x14ac:dyDescent="0.3">
      <c r="C111" s="6">
        <v>0.5</v>
      </c>
      <c r="D111" s="6">
        <v>4.3339999999999996</v>
      </c>
      <c r="E111" s="6">
        <v>5.8449999999999998</v>
      </c>
      <c r="F111" s="6">
        <v>11.041</v>
      </c>
      <c r="G111" s="6">
        <v>4.8310000000000004</v>
      </c>
      <c r="H111" s="6">
        <v>6.181</v>
      </c>
      <c r="I111" s="6">
        <v>8.4329999999999998</v>
      </c>
      <c r="J111" s="6">
        <v>7.7350000000000003</v>
      </c>
      <c r="K111" s="6">
        <v>3.8130000000000002</v>
      </c>
      <c r="L111" s="6">
        <v>3.1469999999999998</v>
      </c>
      <c r="M111" s="6">
        <v>3.0590000000000002</v>
      </c>
      <c r="N111" s="6">
        <f>AVERAGE(D111:M111)</f>
        <v>5.8418999999999999</v>
      </c>
      <c r="O111" s="6">
        <f>STDEV(D111:M111)/SQRT(10)</f>
        <v>0.81555980024629582</v>
      </c>
      <c r="Q111" s="6">
        <v>0.5</v>
      </c>
      <c r="R111" s="6">
        <v>6.512666666666667</v>
      </c>
      <c r="S111" s="6">
        <v>6.4529999999999994</v>
      </c>
      <c r="T111" s="6">
        <v>19.2775</v>
      </c>
      <c r="U111" s="6">
        <v>8.82</v>
      </c>
      <c r="V111" s="6">
        <v>7.0750000000000002</v>
      </c>
      <c r="W111" s="6">
        <v>17.5245</v>
      </c>
      <c r="X111" s="6">
        <v>9.9555000000000007</v>
      </c>
      <c r="Y111" s="6">
        <v>4.0339999999999998</v>
      </c>
      <c r="Z111" s="6">
        <v>3.9489999999999998</v>
      </c>
      <c r="AA111" s="6">
        <v>3.1150000000000002</v>
      </c>
      <c r="AB111" s="6">
        <f>AVERAGE(R111:AA111)</f>
        <v>8.671616666666667</v>
      </c>
      <c r="AC111" s="6">
        <f>STDEV(R111:AA111)/SQRT(10)</f>
        <v>1.7617786899891819</v>
      </c>
      <c r="AE111" s="6">
        <v>0.5</v>
      </c>
      <c r="AF111" s="6">
        <v>3.7559999999999998</v>
      </c>
      <c r="AG111" s="6">
        <v>3.3233333333333337</v>
      </c>
      <c r="AH111" s="6">
        <v>4.8029999999999999</v>
      </c>
      <c r="AI111" s="6">
        <v>3.9616666666666664</v>
      </c>
      <c r="AJ111" s="6">
        <v>4.3999999999999995</v>
      </c>
      <c r="AK111" s="6">
        <v>3.7061666666666668</v>
      </c>
      <c r="AL111" s="6">
        <v>3.8872500000000003</v>
      </c>
      <c r="AM111" s="6">
        <v>3.609666666666667</v>
      </c>
      <c r="AN111" s="6">
        <v>3.1851666666666669</v>
      </c>
      <c r="AO111" s="6">
        <v>3.7237999999999998</v>
      </c>
      <c r="AP111" s="6">
        <f>AVERAGE(AF111:AO111)</f>
        <v>3.8356049999999997</v>
      </c>
      <c r="AQ111" s="6">
        <f>STDEV(AF111:AO111)/SQRT(10)</f>
        <v>0.15074207421480024</v>
      </c>
    </row>
    <row r="112" spans="3:43" x14ac:dyDescent="0.3">
      <c r="C112" s="6">
        <v>1.0009999999999999</v>
      </c>
      <c r="D112" s="6">
        <v>6.0190000000000001</v>
      </c>
      <c r="E112" s="6">
        <v>8.6999999999999993</v>
      </c>
      <c r="F112" s="6">
        <v>17.600999999999999</v>
      </c>
      <c r="G112" s="6">
        <v>5.2770000000000001</v>
      </c>
      <c r="H112" s="6">
        <v>13.913</v>
      </c>
      <c r="I112" s="6">
        <v>14.622999999999999</v>
      </c>
      <c r="J112" s="6">
        <v>12.481999999999999</v>
      </c>
      <c r="K112" s="6">
        <v>12.468999999999999</v>
      </c>
      <c r="L112" s="6">
        <v>3.7040000000000002</v>
      </c>
      <c r="M112" s="6">
        <v>4.7329999999999997</v>
      </c>
      <c r="N112" s="6">
        <f>AVERAGE(D112:M112)</f>
        <v>9.9520999999999997</v>
      </c>
      <c r="O112" s="6">
        <f>STDEV(D112:M112)/SQRT(10)</f>
        <v>1.5417098548905575</v>
      </c>
      <c r="Q112" s="6">
        <v>1.0009999999999999</v>
      </c>
      <c r="R112" s="6">
        <v>11.030666666666667</v>
      </c>
      <c r="S112" s="6">
        <v>10.946000000000002</v>
      </c>
      <c r="T112" s="6">
        <v>30.383500000000002</v>
      </c>
      <c r="U112" s="6">
        <v>10.353</v>
      </c>
      <c r="V112" s="6">
        <v>18.495000000000001</v>
      </c>
      <c r="W112" s="6">
        <v>35.342500000000001</v>
      </c>
      <c r="X112" s="6">
        <v>18.038</v>
      </c>
      <c r="Y112" s="6">
        <v>16.539000000000001</v>
      </c>
      <c r="Z112" s="6">
        <v>5.92</v>
      </c>
      <c r="AA112" s="6">
        <v>6.6259999999999994</v>
      </c>
      <c r="AB112" s="6">
        <f>AVERAGE(R112:AA112)</f>
        <v>16.367366666666669</v>
      </c>
      <c r="AC112" s="6">
        <f>STDEV(R112:AA112)/SQRT(10)</f>
        <v>3.0946923390433057</v>
      </c>
      <c r="AE112" s="6">
        <v>1.0009999999999999</v>
      </c>
      <c r="AF112" s="6">
        <v>3.6673333333333336</v>
      </c>
      <c r="AG112" s="6">
        <v>3.7389999999999994</v>
      </c>
      <c r="AH112" s="6">
        <v>4.7576666666666663</v>
      </c>
      <c r="AI112" s="6">
        <v>4.1506666666666669</v>
      </c>
      <c r="AJ112" s="6">
        <v>3.9516666666666667</v>
      </c>
      <c r="AK112" s="6">
        <v>3.9373333333333331</v>
      </c>
      <c r="AL112" s="6">
        <v>4.7409999999999997</v>
      </c>
      <c r="AM112" s="6">
        <v>4.3906666666666672</v>
      </c>
      <c r="AN112" s="6">
        <v>2.7606666666666668</v>
      </c>
      <c r="AO112" s="6">
        <v>3.6712000000000002</v>
      </c>
      <c r="AP112" s="6">
        <f>AVERAGE(AF112:AO112)</f>
        <v>3.9767199999999994</v>
      </c>
      <c r="AQ112" s="6">
        <f>STDEV(AF112:AO112)/SQRT(10)</f>
        <v>0.18625397735085475</v>
      </c>
    </row>
    <row r="113" spans="3:43" x14ac:dyDescent="0.3">
      <c r="C113" s="6">
        <v>1.5009999999999999</v>
      </c>
      <c r="D113" s="6">
        <v>9.0030000000000001</v>
      </c>
      <c r="E113" s="6">
        <v>12.869</v>
      </c>
      <c r="F113" s="6">
        <v>26.309000000000001</v>
      </c>
      <c r="G113" s="6">
        <v>5.7809999999999997</v>
      </c>
      <c r="H113" s="6">
        <v>19.352</v>
      </c>
      <c r="I113" s="6">
        <v>19.420000000000002</v>
      </c>
      <c r="J113" s="6">
        <v>17.774000000000001</v>
      </c>
      <c r="K113" s="6">
        <v>25.920999999999999</v>
      </c>
      <c r="L113" s="6">
        <v>4.3150000000000004</v>
      </c>
      <c r="M113" s="6">
        <v>7.7220000000000004</v>
      </c>
      <c r="N113" s="6">
        <f>AVERAGE(D113:M113)</f>
        <v>14.8466</v>
      </c>
      <c r="O113" s="6">
        <f>STDEV(D113:M113)/SQRT(10)</f>
        <v>2.5511030869018203</v>
      </c>
      <c r="Q113" s="6">
        <v>1.5009999999999999</v>
      </c>
      <c r="R113" s="6">
        <v>19.564333333333334</v>
      </c>
      <c r="S113" s="6">
        <v>19.170500000000001</v>
      </c>
      <c r="T113" s="6">
        <v>48.098999999999997</v>
      </c>
      <c r="U113" s="6">
        <v>9.6829999999999998</v>
      </c>
      <c r="V113" s="6">
        <v>34.521999999999998</v>
      </c>
      <c r="W113" s="6">
        <v>47.695999999999998</v>
      </c>
      <c r="X113" s="6">
        <v>31.3125</v>
      </c>
      <c r="Y113" s="6">
        <v>34.433999999999997</v>
      </c>
      <c r="Z113" s="6">
        <v>6.601</v>
      </c>
      <c r="AA113" s="6">
        <v>11.872999999999999</v>
      </c>
      <c r="AB113" s="6">
        <f>AVERAGE(R113:AA113)</f>
        <v>26.295533333333331</v>
      </c>
      <c r="AC113" s="6">
        <f>STDEV(R113:AA113)/SQRT(10)</f>
        <v>4.7846815851717297</v>
      </c>
      <c r="AE113" s="6">
        <v>1.5009999999999999</v>
      </c>
      <c r="AF113" s="6">
        <v>3.9689999999999999</v>
      </c>
      <c r="AG113" s="6">
        <v>4.0966666666666667</v>
      </c>
      <c r="AH113" s="6">
        <v>5.1559999999999997</v>
      </c>
      <c r="AI113" s="6">
        <v>4.6433333333333335</v>
      </c>
      <c r="AJ113" s="6">
        <v>4.258</v>
      </c>
      <c r="AK113" s="6">
        <v>4.3721666666666659</v>
      </c>
      <c r="AL113" s="6">
        <v>5.21075</v>
      </c>
      <c r="AM113" s="6">
        <v>6.5286666666666671</v>
      </c>
      <c r="AN113" s="6">
        <v>2.960666666666667</v>
      </c>
      <c r="AO113" s="6">
        <v>3.9502000000000002</v>
      </c>
      <c r="AP113" s="6">
        <f>AVERAGE(AF113:AO113)</f>
        <v>4.514545</v>
      </c>
      <c r="AQ113" s="6">
        <f>STDEV(AF113:AO113)/SQRT(10)</f>
        <v>0.30296296383732862</v>
      </c>
    </row>
    <row r="114" spans="3:43" x14ac:dyDescent="0.3">
      <c r="C114" s="6">
        <v>2.0009999999999999</v>
      </c>
      <c r="D114" s="6">
        <v>12.412000000000001</v>
      </c>
      <c r="E114" s="6">
        <v>16.940000000000001</v>
      </c>
      <c r="F114" s="6">
        <v>31.722000000000001</v>
      </c>
      <c r="G114" s="6">
        <v>6.5629999999999997</v>
      </c>
      <c r="H114" s="6">
        <v>23.201000000000001</v>
      </c>
      <c r="I114" s="6">
        <v>26.26</v>
      </c>
      <c r="J114" s="6">
        <v>21.276</v>
      </c>
      <c r="K114" s="6">
        <v>41.005000000000003</v>
      </c>
      <c r="L114" s="6">
        <v>5.1420000000000003</v>
      </c>
      <c r="M114" s="6">
        <v>10.849</v>
      </c>
      <c r="N114" s="6">
        <f>AVERAGE(D114:M114)</f>
        <v>19.536999999999999</v>
      </c>
      <c r="O114" s="6">
        <f>STDEV(D114:M114)/SQRT(10)</f>
        <v>3.6202042207588248</v>
      </c>
      <c r="Q114" s="6">
        <v>2.0009999999999999</v>
      </c>
      <c r="R114" s="6">
        <v>29.136666666666667</v>
      </c>
      <c r="S114" s="6">
        <v>29.948499999999999</v>
      </c>
      <c r="T114" s="6">
        <v>51.725499999999997</v>
      </c>
      <c r="U114" s="6">
        <v>11.662000000000001</v>
      </c>
      <c r="V114" s="6">
        <v>35.814999999999998</v>
      </c>
      <c r="W114" s="6">
        <v>71.772500000000008</v>
      </c>
      <c r="X114" s="6">
        <v>38.615499999999997</v>
      </c>
      <c r="Y114" s="6">
        <v>52.186</v>
      </c>
      <c r="Z114" s="6">
        <v>8.3490000000000002</v>
      </c>
      <c r="AA114" s="6">
        <v>19.465</v>
      </c>
      <c r="AB114" s="6">
        <f>AVERAGE(R114:AA114)</f>
        <v>34.867566666666661</v>
      </c>
      <c r="AC114" s="6">
        <f>STDEV(R114:AA114)/SQRT(10)</f>
        <v>6.233466114361172</v>
      </c>
      <c r="AE114" s="6">
        <v>2.0009999999999999</v>
      </c>
      <c r="AF114" s="6">
        <v>4.8613333333333335</v>
      </c>
      <c r="AG114" s="6">
        <v>4.8736666666666677</v>
      </c>
      <c r="AH114" s="6">
        <v>5.4928333333333326</v>
      </c>
      <c r="AI114" s="6">
        <v>4.8220000000000001</v>
      </c>
      <c r="AJ114" s="6">
        <v>4.4536666666666669</v>
      </c>
      <c r="AK114" s="6">
        <v>4.8008333333333324</v>
      </c>
      <c r="AL114" s="6">
        <v>5.4435000000000002</v>
      </c>
      <c r="AM114" s="6">
        <v>9.0903333333333336</v>
      </c>
      <c r="AN114" s="6">
        <v>3.3986666666666667</v>
      </c>
      <c r="AO114" s="6">
        <v>4.0640000000000001</v>
      </c>
      <c r="AP114" s="6">
        <f>AVERAGE(AF114:AO114)</f>
        <v>5.1300833333333333</v>
      </c>
      <c r="AQ114" s="6">
        <f>STDEV(AF114:AO114)/SQRT(10)</f>
        <v>0.48127806074997864</v>
      </c>
    </row>
    <row r="115" spans="3:43" x14ac:dyDescent="0.3">
      <c r="C115" s="6">
        <v>2.5009999999999999</v>
      </c>
      <c r="D115" s="6">
        <v>14.948</v>
      </c>
      <c r="E115" s="6">
        <v>21.556999999999999</v>
      </c>
      <c r="F115" s="6">
        <v>39.664999999999999</v>
      </c>
      <c r="G115" s="6">
        <v>7.617</v>
      </c>
      <c r="H115" s="6">
        <v>29.382000000000001</v>
      </c>
      <c r="I115" s="6">
        <v>33.581000000000003</v>
      </c>
      <c r="J115" s="6">
        <v>25.398</v>
      </c>
      <c r="K115" s="6">
        <v>56.828000000000003</v>
      </c>
      <c r="L115" s="6">
        <v>5.4619999999999997</v>
      </c>
      <c r="M115" s="6">
        <v>13.882999999999999</v>
      </c>
      <c r="N115" s="6">
        <f>AVERAGE(D115:M115)</f>
        <v>24.832100000000001</v>
      </c>
      <c r="O115" s="6">
        <f>STDEV(D115:M115)/SQRT(10)</f>
        <v>4.9901932370734245</v>
      </c>
      <c r="Q115" s="6">
        <v>2.5009999999999999</v>
      </c>
      <c r="R115" s="6">
        <v>36.865000000000002</v>
      </c>
      <c r="S115" s="6">
        <v>39.989000000000004</v>
      </c>
      <c r="T115" s="6">
        <v>58.049500000000002</v>
      </c>
      <c r="U115" s="6">
        <v>14.026999999999999</v>
      </c>
      <c r="V115" s="6">
        <v>46.103999999999999</v>
      </c>
      <c r="W115" s="6">
        <v>94.544499999999999</v>
      </c>
      <c r="X115" s="6">
        <v>47.855499999999999</v>
      </c>
      <c r="Y115" s="6">
        <v>71.917999999999992</v>
      </c>
      <c r="Z115" s="6">
        <v>9.0910000000000011</v>
      </c>
      <c r="AA115" s="6">
        <v>26.5185</v>
      </c>
      <c r="AB115" s="6">
        <f>AVERAGE(R115:AA115)</f>
        <v>44.496200000000002</v>
      </c>
      <c r="AC115" s="6">
        <f>STDEV(R115:AA115)/SQRT(10)</f>
        <v>8.190778964854994</v>
      </c>
      <c r="AE115" s="6">
        <v>2.5009999999999999</v>
      </c>
      <c r="AF115" s="6">
        <v>5.1336666666666657</v>
      </c>
      <c r="AG115" s="6">
        <v>4.8973333333333331</v>
      </c>
      <c r="AH115" s="6">
        <v>5.6728333333333332</v>
      </c>
      <c r="AI115" s="6">
        <v>4.8899999999999997</v>
      </c>
      <c r="AJ115" s="6">
        <v>4.6950000000000003</v>
      </c>
      <c r="AK115" s="6">
        <v>4.9884999999999993</v>
      </c>
      <c r="AL115" s="6">
        <v>5.9452499999999997</v>
      </c>
      <c r="AM115" s="6">
        <v>11.325333333333333</v>
      </c>
      <c r="AN115" s="6">
        <v>4.6960000000000006</v>
      </c>
      <c r="AO115" s="6">
        <v>4.4866000000000001</v>
      </c>
      <c r="AP115" s="6">
        <f>AVERAGE(AF115:AO115)</f>
        <v>5.6730516666666668</v>
      </c>
      <c r="AQ115" s="6">
        <f>STDEV(AF115:AO115)/SQRT(10)</f>
        <v>0.64390922934246508</v>
      </c>
    </row>
    <row r="116" spans="3:43" x14ac:dyDescent="0.3">
      <c r="C116" s="6">
        <v>3.0009999999999999</v>
      </c>
      <c r="D116" s="6">
        <v>19.181999999999999</v>
      </c>
      <c r="E116" s="6">
        <v>26.120999999999999</v>
      </c>
      <c r="F116" s="6">
        <v>45.953000000000003</v>
      </c>
      <c r="G116" s="6">
        <v>8.1219999999999999</v>
      </c>
      <c r="H116" s="6">
        <v>34.466999999999999</v>
      </c>
      <c r="I116" s="6">
        <v>39.548000000000002</v>
      </c>
      <c r="J116" s="6">
        <v>29.149000000000001</v>
      </c>
      <c r="K116" s="6">
        <v>72.838999999999999</v>
      </c>
      <c r="L116" s="6">
        <v>6.3380000000000001</v>
      </c>
      <c r="M116" s="6">
        <v>16.318999999999999</v>
      </c>
      <c r="N116" s="6">
        <f>AVERAGE(D116:M116)</f>
        <v>29.803800000000003</v>
      </c>
      <c r="O116" s="6">
        <f>STDEV(D116:M116)/SQRT(10)</f>
        <v>6.288365300386987</v>
      </c>
      <c r="Q116" s="6">
        <v>3.0009999999999999</v>
      </c>
      <c r="R116" s="6">
        <v>49.104333333333336</v>
      </c>
      <c r="S116" s="6">
        <v>50.023499999999999</v>
      </c>
      <c r="T116" s="6">
        <v>63.054000000000002</v>
      </c>
      <c r="U116" s="6">
        <v>15.653</v>
      </c>
      <c r="V116" s="6">
        <v>66.628</v>
      </c>
      <c r="W116" s="6">
        <v>117.29400000000001</v>
      </c>
      <c r="X116" s="6">
        <v>61.061</v>
      </c>
      <c r="Y116" s="6">
        <v>96.327500000000001</v>
      </c>
      <c r="Z116" s="6">
        <v>11.382</v>
      </c>
      <c r="AA116" s="6">
        <v>31.675000000000001</v>
      </c>
      <c r="AB116" s="6">
        <f>AVERAGE(R116:AA116)</f>
        <v>56.220233333333326</v>
      </c>
      <c r="AC116" s="6">
        <f>STDEV(R116:AA116)/SQRT(10)</f>
        <v>10.469386278875014</v>
      </c>
      <c r="AE116" s="6">
        <v>3.0009999999999999</v>
      </c>
      <c r="AF116" s="6">
        <v>5.562666666666666</v>
      </c>
      <c r="AG116" s="6">
        <v>5.5750000000000002</v>
      </c>
      <c r="AH116" s="6">
        <v>6.1783333333333319</v>
      </c>
      <c r="AI116" s="6">
        <v>5.3056666666666663</v>
      </c>
      <c r="AJ116" s="6">
        <v>5.0503333333333336</v>
      </c>
      <c r="AK116" s="6">
        <v>5.1288333333333336</v>
      </c>
      <c r="AL116" s="6">
        <v>6.7584999999999997</v>
      </c>
      <c r="AM116" s="6">
        <v>12.507</v>
      </c>
      <c r="AN116" s="6">
        <v>3.4410000000000003</v>
      </c>
      <c r="AO116" s="6">
        <v>4.2889999999999997</v>
      </c>
      <c r="AP116" s="6">
        <f>AVERAGE(AF116:AO116)</f>
        <v>5.979633333333334</v>
      </c>
      <c r="AQ116" s="6">
        <f>STDEV(AF116:AO116)/SQRT(10)</f>
        <v>0.78127254013903991</v>
      </c>
    </row>
    <row r="117" spans="3:43" x14ac:dyDescent="0.3">
      <c r="C117" s="6">
        <v>3.5019999999999998</v>
      </c>
      <c r="D117" s="6">
        <v>23.623000000000001</v>
      </c>
      <c r="E117" s="6">
        <v>31.43</v>
      </c>
      <c r="F117" s="6">
        <v>51.478000000000002</v>
      </c>
      <c r="G117" s="6">
        <v>9.7230000000000008</v>
      </c>
      <c r="H117" s="6">
        <v>36.645000000000003</v>
      </c>
      <c r="I117" s="6">
        <v>47.783000000000001</v>
      </c>
      <c r="J117" s="6">
        <v>35.469000000000001</v>
      </c>
      <c r="K117" s="6">
        <v>88.71</v>
      </c>
      <c r="L117" s="6">
        <v>7.5640000000000001</v>
      </c>
      <c r="M117" s="6">
        <v>18.55</v>
      </c>
      <c r="N117" s="6">
        <f>AVERAGE(D117:M117)</f>
        <v>35.097500000000004</v>
      </c>
      <c r="O117" s="6">
        <f>STDEV(D117:M117)/SQRT(10)</f>
        <v>7.5476037039726851</v>
      </c>
      <c r="Q117" s="6">
        <v>3.5019999999999998</v>
      </c>
      <c r="R117" s="6">
        <v>63.860666666666667</v>
      </c>
      <c r="S117" s="6">
        <v>63.225000000000001</v>
      </c>
      <c r="T117" s="6">
        <v>69.525000000000006</v>
      </c>
      <c r="U117" s="6">
        <v>20.61</v>
      </c>
      <c r="V117" s="6">
        <v>90.906000000000006</v>
      </c>
      <c r="W117" s="6">
        <v>146.16200000000001</v>
      </c>
      <c r="X117" s="6">
        <v>77.52000000000001</v>
      </c>
      <c r="Y117" s="6">
        <v>120.7705</v>
      </c>
      <c r="Z117" s="6">
        <v>15.282499999999999</v>
      </c>
      <c r="AA117" s="6">
        <v>37.061499999999995</v>
      </c>
      <c r="AB117" s="6">
        <f>AVERAGE(R117:AA117)</f>
        <v>70.492316666666667</v>
      </c>
      <c r="AC117" s="6">
        <f>STDEV(R117:AA117)/SQRT(10)</f>
        <v>13.111327056118311</v>
      </c>
      <c r="AE117" s="6">
        <v>3.5019999999999998</v>
      </c>
      <c r="AF117" s="6">
        <v>6.7623333333333333</v>
      </c>
      <c r="AG117" s="6">
        <v>6.4406666666666661</v>
      </c>
      <c r="AH117" s="6">
        <v>6.0573333333333332</v>
      </c>
      <c r="AI117" s="6">
        <v>5.926000000000001</v>
      </c>
      <c r="AJ117" s="6">
        <v>5.011333333333333</v>
      </c>
      <c r="AK117" s="6">
        <v>5.2670000000000003</v>
      </c>
      <c r="AL117" s="6">
        <v>7.7822499999999994</v>
      </c>
      <c r="AM117" s="6">
        <v>15.190666666666667</v>
      </c>
      <c r="AN117" s="6">
        <v>4.7944999999999993</v>
      </c>
      <c r="AO117" s="6">
        <v>4.4394000000000009</v>
      </c>
      <c r="AP117" s="6">
        <f>AVERAGE(AF117:AO117)</f>
        <v>6.7671483333333331</v>
      </c>
      <c r="AQ117" s="6">
        <f>STDEV(AF117:AO117)/SQRT(10)</f>
        <v>0.98852954155839134</v>
      </c>
    </row>
    <row r="118" spans="3:43" x14ac:dyDescent="0.3">
      <c r="C118" s="6">
        <v>4.0019999999999998</v>
      </c>
      <c r="D118" s="6">
        <v>25.879000000000001</v>
      </c>
      <c r="E118" s="6">
        <v>35.729999999999997</v>
      </c>
      <c r="F118" s="6">
        <v>67.221999999999994</v>
      </c>
      <c r="G118" s="6">
        <v>12.015000000000001</v>
      </c>
      <c r="H118" s="6">
        <v>41.515999999999998</v>
      </c>
      <c r="I118" s="6">
        <v>55.133000000000003</v>
      </c>
      <c r="J118" s="6">
        <v>41.146999999999998</v>
      </c>
      <c r="K118" s="6">
        <v>107.065</v>
      </c>
      <c r="L118" s="6">
        <v>8.43</v>
      </c>
      <c r="M118" s="6">
        <v>20.073</v>
      </c>
      <c r="N118" s="6">
        <f>AVERAGE(D118:M118)</f>
        <v>41.420999999999999</v>
      </c>
      <c r="O118" s="6">
        <f>STDEV(D118:M118)/SQRT(10)</f>
        <v>9.3367414301421761</v>
      </c>
      <c r="Q118" s="6">
        <v>4.0019999999999998</v>
      </c>
      <c r="R118" s="6">
        <v>69.846000000000004</v>
      </c>
      <c r="S118" s="6">
        <v>71.533999999999992</v>
      </c>
      <c r="T118" s="6">
        <v>101.2765</v>
      </c>
      <c r="U118" s="6">
        <v>26.173999999999999</v>
      </c>
      <c r="V118" s="6">
        <v>127.79300000000001</v>
      </c>
      <c r="W118" s="6">
        <v>166.572</v>
      </c>
      <c r="X118" s="6">
        <v>87.893500000000003</v>
      </c>
      <c r="Y118" s="6">
        <v>149.2655</v>
      </c>
      <c r="Z118" s="6">
        <v>18.202500000000001</v>
      </c>
      <c r="AA118" s="6">
        <v>40.947000000000003</v>
      </c>
      <c r="AB118" s="6">
        <f>AVERAGE(R118:AA118)</f>
        <v>85.950400000000002</v>
      </c>
      <c r="AC118" s="6">
        <f>STDEV(R118:AA118)/SQRT(10)</f>
        <v>16.039395485768431</v>
      </c>
      <c r="AE118" s="6">
        <v>4.0019999999999998</v>
      </c>
      <c r="AF118" s="6">
        <v>6.3440000000000003</v>
      </c>
      <c r="AG118" s="6">
        <v>6.2290000000000001</v>
      </c>
      <c r="AH118" s="6">
        <v>6.3398333333333339</v>
      </c>
      <c r="AI118" s="6">
        <v>5.7283333333333326</v>
      </c>
      <c r="AJ118" s="6">
        <v>5.0803333333333329</v>
      </c>
      <c r="AK118" s="6">
        <v>6.0041666666666664</v>
      </c>
      <c r="AL118" s="6">
        <v>8.2387499999999996</v>
      </c>
      <c r="AM118" s="6">
        <v>18.951999999999998</v>
      </c>
      <c r="AN118" s="6">
        <v>4.3408333333333333</v>
      </c>
      <c r="AO118" s="6">
        <v>4.383</v>
      </c>
      <c r="AP118" s="6">
        <f>AVERAGE(AF118:AO118)</f>
        <v>7.1640249999999996</v>
      </c>
      <c r="AQ118" s="6">
        <f>STDEV(AF118:AO118)/SQRT(10)</f>
        <v>1.3572445828677175</v>
      </c>
    </row>
    <row r="119" spans="3:43" x14ac:dyDescent="0.3">
      <c r="C119" s="6">
        <v>4.5019999999999998</v>
      </c>
      <c r="D119" s="6">
        <v>31.97</v>
      </c>
      <c r="E119" s="6">
        <v>42.264000000000003</v>
      </c>
      <c r="F119" s="6">
        <v>72.206999999999994</v>
      </c>
      <c r="G119" s="6">
        <v>14.472</v>
      </c>
      <c r="H119" s="6">
        <v>56.174999999999997</v>
      </c>
      <c r="I119" s="6">
        <v>61.079000000000001</v>
      </c>
      <c r="J119" s="6">
        <v>43.582000000000001</v>
      </c>
      <c r="K119" s="6">
        <v>133.82400000000001</v>
      </c>
      <c r="L119" s="6">
        <v>9.5660000000000007</v>
      </c>
      <c r="M119" s="6">
        <v>22.103000000000002</v>
      </c>
      <c r="N119" s="6">
        <f>AVERAGE(D119:M119)</f>
        <v>48.724200000000003</v>
      </c>
      <c r="O119" s="6">
        <f>STDEV(D119:M119)/SQRT(10)</f>
        <v>11.433731335929764</v>
      </c>
      <c r="Q119" s="6">
        <v>4.5019999999999998</v>
      </c>
      <c r="R119" s="6">
        <v>92.769000000000005</v>
      </c>
      <c r="S119" s="6">
        <v>88.311000000000007</v>
      </c>
      <c r="T119" s="6">
        <v>106.87950000000001</v>
      </c>
      <c r="U119" s="6">
        <v>34.234999999999999</v>
      </c>
      <c r="V119" s="6">
        <v>184.517</v>
      </c>
      <c r="W119" s="6">
        <v>177.72749999999999</v>
      </c>
      <c r="X119" s="6">
        <v>90.780500000000004</v>
      </c>
      <c r="Y119" s="6">
        <v>193.23849999999999</v>
      </c>
      <c r="Z119" s="6">
        <v>23.4605</v>
      </c>
      <c r="AA119" s="6">
        <v>46.47</v>
      </c>
      <c r="AB119" s="6">
        <f>AVERAGE(R119:AA119)</f>
        <v>103.83885000000001</v>
      </c>
      <c r="AC119" s="6">
        <f>STDEV(R119:AA119)/SQRT(10)</f>
        <v>19.748635874697499</v>
      </c>
      <c r="AE119" s="6">
        <v>4.5019999999999998</v>
      </c>
      <c r="AF119" s="6">
        <v>7.663333333333334</v>
      </c>
      <c r="AG119" s="6">
        <v>6.6619999999999999</v>
      </c>
      <c r="AH119" s="6">
        <v>5.8455000000000004</v>
      </c>
      <c r="AI119" s="6">
        <v>5.8649999999999993</v>
      </c>
      <c r="AJ119" s="6">
        <v>5.8380000000000001</v>
      </c>
      <c r="AK119" s="6">
        <v>6.3416666666666659</v>
      </c>
      <c r="AL119" s="6">
        <v>7.9397500000000001</v>
      </c>
      <c r="AM119" s="6">
        <v>24.684333333333331</v>
      </c>
      <c r="AN119" s="6">
        <v>4.5283333333333333</v>
      </c>
      <c r="AO119" s="6">
        <v>5.0352000000000006</v>
      </c>
      <c r="AP119" s="6">
        <f>AVERAGE(AF119:AO119)</f>
        <v>8.0403116666666659</v>
      </c>
      <c r="AQ119" s="6">
        <f>STDEV(AF119:AO119)/SQRT(10)</f>
        <v>1.8789029427919914</v>
      </c>
    </row>
    <row r="120" spans="3:43" x14ac:dyDescent="0.3">
      <c r="C120" s="6">
        <v>5.0030000000000001</v>
      </c>
      <c r="D120" s="6">
        <v>40.100999999999999</v>
      </c>
      <c r="E120" s="6">
        <v>49.970999999999997</v>
      </c>
      <c r="F120" s="6">
        <v>87.381</v>
      </c>
      <c r="G120" s="6">
        <v>14.207000000000001</v>
      </c>
      <c r="H120" s="6">
        <v>61.494999999999997</v>
      </c>
      <c r="I120" s="6">
        <v>71.122</v>
      </c>
      <c r="J120" s="6">
        <v>53.674999999999997</v>
      </c>
      <c r="K120" s="6">
        <v>169.851</v>
      </c>
      <c r="L120" s="6">
        <v>10.563000000000001</v>
      </c>
      <c r="M120" s="6">
        <v>24.451000000000001</v>
      </c>
      <c r="N120" s="6">
        <f>AVERAGE(D120:M120)</f>
        <v>58.281700000000001</v>
      </c>
      <c r="O120" s="6">
        <f>STDEV(D120:M120)/SQRT(10)</f>
        <v>14.626715894819919</v>
      </c>
      <c r="Q120" s="6">
        <v>5.0030000000000001</v>
      </c>
      <c r="R120" s="6">
        <v>120.351</v>
      </c>
      <c r="S120" s="6">
        <v>110.982</v>
      </c>
      <c r="T120" s="6">
        <v>136.46850000000001</v>
      </c>
      <c r="U120" s="6">
        <v>34.776000000000003</v>
      </c>
      <c r="V120" s="6">
        <v>225.02</v>
      </c>
      <c r="W120" s="6">
        <v>207.25</v>
      </c>
      <c r="X120" s="6">
        <v>119.48400000000001</v>
      </c>
      <c r="Y120" s="6">
        <v>261.38900000000001</v>
      </c>
      <c r="Z120" s="6">
        <v>26.518999999999998</v>
      </c>
      <c r="AA120" s="6">
        <v>53.176000000000002</v>
      </c>
      <c r="AB120" s="6">
        <f>AVERAGE(R120:AA120)</f>
        <v>129.54155</v>
      </c>
      <c r="AC120" s="6">
        <f>STDEV(R120:AA120)/SQRT(10)</f>
        <v>25.504335196464364</v>
      </c>
      <c r="AE120" s="6">
        <v>5.0030000000000001</v>
      </c>
      <c r="AF120" s="6">
        <v>7.8676666666666675</v>
      </c>
      <c r="AG120" s="6">
        <v>6.8916666666666657</v>
      </c>
      <c r="AH120" s="6">
        <v>5.9758333333333331</v>
      </c>
      <c r="AI120" s="6">
        <v>5.6586666666666661</v>
      </c>
      <c r="AJ120" s="6">
        <v>6.057666666666667</v>
      </c>
      <c r="AK120" s="6">
        <v>6.7600000000000007</v>
      </c>
      <c r="AL120" s="6">
        <v>9.3892500000000005</v>
      </c>
      <c r="AM120" s="6">
        <v>27.24</v>
      </c>
      <c r="AN120" s="6">
        <v>4.6955</v>
      </c>
      <c r="AO120" s="6">
        <v>4.9916</v>
      </c>
      <c r="AP120" s="6">
        <f>AVERAGE(AF120:AO120)</f>
        <v>8.5527850000000001</v>
      </c>
      <c r="AQ120" s="6">
        <f>STDEV(AF120:AO120)/SQRT(10)</f>
        <v>2.1217324157111142</v>
      </c>
    </row>
    <row r="121" spans="3:43" x14ac:dyDescent="0.3">
      <c r="C121" s="6">
        <v>5.5030000000000001</v>
      </c>
      <c r="D121" s="6">
        <v>45.899000000000001</v>
      </c>
      <c r="E121" s="6">
        <v>55.723999999999997</v>
      </c>
      <c r="F121" s="6">
        <v>97.92</v>
      </c>
      <c r="G121" s="6">
        <v>14.827</v>
      </c>
      <c r="H121" s="6">
        <v>67.528999999999996</v>
      </c>
      <c r="I121" s="6">
        <v>82.049000000000007</v>
      </c>
      <c r="J121" s="6">
        <v>65.444000000000003</v>
      </c>
      <c r="K121" s="6">
        <v>194.053</v>
      </c>
      <c r="L121" s="6">
        <v>11.382999999999999</v>
      </c>
      <c r="M121" s="6">
        <v>28.414000000000001</v>
      </c>
      <c r="N121" s="6">
        <f>AVERAGE(D121:M121)</f>
        <v>66.32419999999999</v>
      </c>
      <c r="O121" s="6">
        <f>STDEV(D121:M121)/SQRT(10)</f>
        <v>16.733090941670703</v>
      </c>
      <c r="Q121" s="6">
        <v>5.5030000000000001</v>
      </c>
      <c r="R121" s="6">
        <v>138.21433333333334</v>
      </c>
      <c r="S121" s="6">
        <v>123.90950000000001</v>
      </c>
      <c r="T121" s="6">
        <v>159.79150000000001</v>
      </c>
      <c r="U121" s="6">
        <v>39.981000000000002</v>
      </c>
      <c r="V121" s="6">
        <v>268.55700000000002</v>
      </c>
      <c r="W121" s="6">
        <v>244.20650000000001</v>
      </c>
      <c r="X121" s="6">
        <v>153.613</v>
      </c>
      <c r="Y121" s="6">
        <v>340.74950000000001</v>
      </c>
      <c r="Z121" s="6">
        <v>27.973500000000001</v>
      </c>
      <c r="AA121" s="6">
        <v>67.902000000000001</v>
      </c>
      <c r="AB121" s="6">
        <f>AVERAGE(R121:AA121)</f>
        <v>156.48978333333335</v>
      </c>
      <c r="AC121" s="6">
        <f>STDEV(R121:AA121)/SQRT(10)</f>
        <v>32.241811673989694</v>
      </c>
      <c r="AE121" s="6">
        <v>5.5030000000000001</v>
      </c>
      <c r="AF121" s="6">
        <v>8.6449999999999996</v>
      </c>
      <c r="AG121" s="6">
        <v>7.4856666666666669</v>
      </c>
      <c r="AH121" s="6">
        <v>6.6066666666666665</v>
      </c>
      <c r="AI121" s="6">
        <v>5.5966666666666667</v>
      </c>
      <c r="AJ121" s="6">
        <v>5.4016666666666664</v>
      </c>
      <c r="AK121" s="6">
        <v>7.2176666666666662</v>
      </c>
      <c r="AL121" s="6">
        <v>10.376249999999999</v>
      </c>
      <c r="AM121" s="6">
        <v>28.980333333333334</v>
      </c>
      <c r="AN121" s="6">
        <v>4.9161666666666672</v>
      </c>
      <c r="AO121" s="6">
        <v>5.3133999999999997</v>
      </c>
      <c r="AP121" s="6">
        <f>AVERAGE(AF121:AO121)</f>
        <v>9.0539483333333344</v>
      </c>
      <c r="AQ121" s="6">
        <f>STDEV(AF121:AO121)/SQRT(10)</f>
        <v>2.278406026045686</v>
      </c>
    </row>
    <row r="122" spans="3:43" x14ac:dyDescent="0.3">
      <c r="C122" s="6">
        <v>6.0030000000000001</v>
      </c>
      <c r="D122" s="6">
        <v>48.965000000000003</v>
      </c>
      <c r="E122" s="6">
        <v>59.698999999999998</v>
      </c>
      <c r="F122" s="6">
        <v>105.459</v>
      </c>
      <c r="G122" s="6">
        <v>16.23</v>
      </c>
      <c r="H122" s="6">
        <v>61.658000000000001</v>
      </c>
      <c r="I122" s="6">
        <v>92.16</v>
      </c>
      <c r="J122" s="6">
        <v>70.113</v>
      </c>
      <c r="K122" s="6">
        <v>214.59</v>
      </c>
      <c r="L122" s="6">
        <v>12.459</v>
      </c>
      <c r="M122" s="6">
        <v>30.760999999999999</v>
      </c>
      <c r="N122" s="6">
        <f>AVERAGE(D122:M122)</f>
        <v>71.209399999999988</v>
      </c>
      <c r="O122" s="6">
        <f>STDEV(D122:M122)/SQRT(10)</f>
        <v>18.55924751779196</v>
      </c>
      <c r="Q122" s="6">
        <v>6.0030000000000001</v>
      </c>
      <c r="R122" s="6">
        <v>144.96299999999999</v>
      </c>
      <c r="S122" s="6">
        <v>130.483</v>
      </c>
      <c r="T122" s="6">
        <v>170.334</v>
      </c>
      <c r="U122" s="6">
        <v>47.134</v>
      </c>
      <c r="V122" s="6">
        <v>195.49600000000001</v>
      </c>
      <c r="W122" s="6">
        <v>285.21199999999999</v>
      </c>
      <c r="X122" s="6">
        <v>171.3</v>
      </c>
      <c r="Y122" s="6">
        <v>441.85649999999998</v>
      </c>
      <c r="Z122" s="6">
        <v>32.525000000000006</v>
      </c>
      <c r="AA122" s="6">
        <v>78.246499999999997</v>
      </c>
      <c r="AB122" s="6">
        <f>AVERAGE(R122:AA122)</f>
        <v>169.755</v>
      </c>
      <c r="AC122" s="6">
        <f>STDEV(R122:AA122)/SQRT(10)</f>
        <v>38.359931042039157</v>
      </c>
      <c r="AE122" s="6">
        <v>6.0030000000000001</v>
      </c>
      <c r="AF122" s="6">
        <v>9.048</v>
      </c>
      <c r="AG122" s="6">
        <v>8.0233333333333334</v>
      </c>
      <c r="AH122" s="6">
        <v>6.7286666666666664</v>
      </c>
      <c r="AI122" s="6">
        <v>6.1020000000000003</v>
      </c>
      <c r="AJ122" s="6">
        <v>5.9383333333333326</v>
      </c>
      <c r="AK122" s="6">
        <v>7.6791666666666671</v>
      </c>
      <c r="AL122" s="6">
        <v>11.275499999999999</v>
      </c>
      <c r="AM122" s="6">
        <v>29.780666666666665</v>
      </c>
      <c r="AN122" s="6">
        <v>4.4204999999999997</v>
      </c>
      <c r="AO122" s="6">
        <v>5.55</v>
      </c>
      <c r="AP122" s="6">
        <f>AVERAGE(AF122:AO122)</f>
        <v>9.4546166666666664</v>
      </c>
      <c r="AQ122" s="6">
        <f>STDEV(AF122:AO122)/SQRT(10)</f>
        <v>2.3415415360069267</v>
      </c>
    </row>
    <row r="123" spans="3:43" x14ac:dyDescent="0.3">
      <c r="C123" s="6">
        <v>6.5030000000000001</v>
      </c>
      <c r="D123" s="6">
        <v>59.295000000000002</v>
      </c>
      <c r="E123" s="6">
        <v>70.078999999999994</v>
      </c>
      <c r="F123" s="6">
        <v>116.313</v>
      </c>
      <c r="G123" s="6">
        <v>17.091000000000001</v>
      </c>
      <c r="H123" s="6">
        <v>63.363999999999997</v>
      </c>
      <c r="I123" s="6">
        <v>104.39700000000001</v>
      </c>
      <c r="J123" s="6">
        <v>81.259</v>
      </c>
      <c r="K123" s="6">
        <v>222.55600000000001</v>
      </c>
      <c r="L123" s="6">
        <v>14.045999999999999</v>
      </c>
      <c r="M123" s="6">
        <v>34.218000000000004</v>
      </c>
      <c r="N123" s="6">
        <f>AVERAGE(D123:M123)</f>
        <v>78.261800000000008</v>
      </c>
      <c r="O123" s="6">
        <f>STDEV(D123:M123)/SQRT(10)</f>
        <v>19.268505127279592</v>
      </c>
      <c r="Q123" s="6">
        <v>6.5030000000000001</v>
      </c>
      <c r="R123" s="6">
        <v>176.30433333333335</v>
      </c>
      <c r="S123" s="6">
        <v>159.78899999999999</v>
      </c>
      <c r="T123" s="6">
        <v>195.19749999999999</v>
      </c>
      <c r="U123" s="6">
        <v>52.802</v>
      </c>
      <c r="V123" s="6">
        <v>211.464</v>
      </c>
      <c r="W123" s="6">
        <v>326.05500000000001</v>
      </c>
      <c r="X123" s="6">
        <v>201.935</v>
      </c>
      <c r="Y123" s="6">
        <v>502.53300000000002</v>
      </c>
      <c r="Z123" s="6">
        <v>36.866500000000002</v>
      </c>
      <c r="AA123" s="6">
        <v>88.907499999999999</v>
      </c>
      <c r="AB123" s="6">
        <f>AVERAGE(R123:AA123)</f>
        <v>195.18538333333333</v>
      </c>
      <c r="AC123" s="6">
        <f>STDEV(R123:AA123)/SQRT(10)</f>
        <v>43.479528775308388</v>
      </c>
      <c r="AE123" s="6">
        <v>6.5030000000000001</v>
      </c>
      <c r="AF123" s="6">
        <v>8.9420000000000002</v>
      </c>
      <c r="AG123" s="6">
        <v>8.4600000000000009</v>
      </c>
      <c r="AH123" s="6">
        <v>7.0545000000000009</v>
      </c>
      <c r="AI123" s="6">
        <v>5.6663333333333341</v>
      </c>
      <c r="AJ123" s="6">
        <v>6.0683333333333325</v>
      </c>
      <c r="AK123" s="6">
        <v>7.8604999999999992</v>
      </c>
      <c r="AL123" s="6">
        <v>12.3825</v>
      </c>
      <c r="AM123" s="6">
        <v>32.990666666666669</v>
      </c>
      <c r="AN123" s="6">
        <v>5.0611666666666668</v>
      </c>
      <c r="AO123" s="6">
        <v>5.4631999999999996</v>
      </c>
      <c r="AP123" s="6">
        <f>AVERAGE(AF123:AO123)</f>
        <v>9.9949200000000005</v>
      </c>
      <c r="AQ123" s="6">
        <f>STDEV(AF123:AO123)/SQRT(10)</f>
        <v>2.6461806752663519</v>
      </c>
    </row>
    <row r="124" spans="3:43" x14ac:dyDescent="0.3">
      <c r="C124" s="6">
        <v>7.0030000000000001</v>
      </c>
      <c r="D124" s="6">
        <v>64.228999999999999</v>
      </c>
      <c r="E124" s="6">
        <v>78.5</v>
      </c>
      <c r="F124" s="6">
        <v>122.026</v>
      </c>
      <c r="G124" s="6">
        <v>17.495999999999999</v>
      </c>
      <c r="H124" s="6">
        <v>79.775999999999996</v>
      </c>
      <c r="I124" s="6">
        <v>113.431</v>
      </c>
      <c r="J124" s="6">
        <v>80.838999999999999</v>
      </c>
      <c r="K124" s="6">
        <v>220.77</v>
      </c>
      <c r="L124" s="6">
        <v>14.909000000000001</v>
      </c>
      <c r="M124" s="6">
        <v>36.482999999999997</v>
      </c>
      <c r="N124" s="6">
        <f>AVERAGE(D124:M124)</f>
        <v>82.8459</v>
      </c>
      <c r="O124" s="6">
        <f>STDEV(D124:M124)/SQRT(10)</f>
        <v>19.121850210601135</v>
      </c>
      <c r="Q124" s="6">
        <v>7.0030000000000001</v>
      </c>
      <c r="R124" s="6">
        <v>193.96333333333334</v>
      </c>
      <c r="S124" s="6">
        <v>178.667</v>
      </c>
      <c r="T124" s="6">
        <v>204.226</v>
      </c>
      <c r="U124" s="6">
        <v>51.273000000000003</v>
      </c>
      <c r="V124" s="6">
        <v>300.03500000000003</v>
      </c>
      <c r="W124" s="6">
        <v>358.78999999999996</v>
      </c>
      <c r="X124" s="6">
        <v>202.06150000000002</v>
      </c>
      <c r="Y124" s="6">
        <v>528.29499999999996</v>
      </c>
      <c r="Z124" s="6">
        <v>41.491</v>
      </c>
      <c r="AA124" s="6">
        <v>98.360500000000002</v>
      </c>
      <c r="AB124" s="6">
        <f>AVERAGE(R124:AA124)</f>
        <v>215.71623333333338</v>
      </c>
      <c r="AC124" s="6">
        <f>STDEV(R124:AA124)/SQRT(10)</f>
        <v>46.977291335526786</v>
      </c>
      <c r="AE124" s="6">
        <v>7.0030000000000001</v>
      </c>
      <c r="AF124" s="6">
        <v>8.8036666666666665</v>
      </c>
      <c r="AG124" s="6">
        <v>9.3383333333333329</v>
      </c>
      <c r="AH124" s="6">
        <v>7.3096666666666659</v>
      </c>
      <c r="AI124" s="6">
        <v>6.3679999999999994</v>
      </c>
      <c r="AJ124" s="6">
        <v>6.3656666666666659</v>
      </c>
      <c r="AK124" s="6">
        <v>8.753166666666667</v>
      </c>
      <c r="AL124" s="6">
        <v>13.16225</v>
      </c>
      <c r="AM124" s="6">
        <v>31.469333333333335</v>
      </c>
      <c r="AN124" s="6">
        <v>4.769333333333333</v>
      </c>
      <c r="AO124" s="6">
        <v>5.8975999999999997</v>
      </c>
      <c r="AP124" s="6">
        <f>AVERAGE(AF124:AO124)</f>
        <v>10.223701666666667</v>
      </c>
      <c r="AQ124" s="6">
        <f>STDEV(AF124:AO124)/SQRT(10)</f>
        <v>2.4758445019986319</v>
      </c>
    </row>
    <row r="125" spans="3:43" x14ac:dyDescent="0.3">
      <c r="C125" s="6">
        <v>7.5030000000000001</v>
      </c>
      <c r="D125" s="6">
        <v>76.268000000000001</v>
      </c>
      <c r="E125" s="6">
        <v>87.683000000000007</v>
      </c>
      <c r="F125" s="6">
        <v>134.685</v>
      </c>
      <c r="G125" s="6">
        <v>19.491</v>
      </c>
      <c r="H125" s="6">
        <v>85.105999999999995</v>
      </c>
      <c r="I125" s="6">
        <v>123.697</v>
      </c>
      <c r="J125" s="6">
        <v>96.326999999999998</v>
      </c>
      <c r="K125" s="6">
        <v>223.553</v>
      </c>
      <c r="L125" s="6">
        <v>16.606999999999999</v>
      </c>
      <c r="M125" s="6">
        <v>38.103999999999999</v>
      </c>
      <c r="N125" s="6">
        <f>AVERAGE(D125:M125)</f>
        <v>90.152100000000004</v>
      </c>
      <c r="O125" s="6">
        <f>STDEV(D125:M125)/SQRT(10)</f>
        <v>19.515684382596245</v>
      </c>
      <c r="Q125" s="6">
        <v>7.5030000000000001</v>
      </c>
      <c r="R125" s="6">
        <v>222.28266666666664</v>
      </c>
      <c r="S125" s="6">
        <v>199.53649999999999</v>
      </c>
      <c r="T125" s="6">
        <v>244.404</v>
      </c>
      <c r="U125" s="6">
        <v>61.226999999999997</v>
      </c>
      <c r="V125" s="6">
        <v>330.56099999999998</v>
      </c>
      <c r="W125" s="6">
        <v>394.54650000000004</v>
      </c>
      <c r="X125" s="6">
        <v>255.2045</v>
      </c>
      <c r="Y125" s="6">
        <v>569.86249999999995</v>
      </c>
      <c r="Z125" s="6">
        <v>49.685000000000002</v>
      </c>
      <c r="AA125" s="6">
        <v>108.6425</v>
      </c>
      <c r="AB125" s="6">
        <f>AVERAGE(R125:AA125)</f>
        <v>243.59521666666666</v>
      </c>
      <c r="AC125" s="6">
        <f>STDEV(R125:AA125)/SQRT(10)</f>
        <v>50.376590329447836</v>
      </c>
      <c r="AE125" s="6">
        <v>7.5030000000000001</v>
      </c>
      <c r="AF125" s="6">
        <v>10.061333333333334</v>
      </c>
      <c r="AG125" s="6">
        <v>9.24</v>
      </c>
      <c r="AH125" s="6">
        <v>7.4533333333333331</v>
      </c>
      <c r="AI125" s="6">
        <v>6.0479999999999992</v>
      </c>
      <c r="AJ125" s="6">
        <v>6.4156666666666666</v>
      </c>
      <c r="AK125" s="6">
        <v>8.9316666666666666</v>
      </c>
      <c r="AL125" s="6">
        <v>16.377749999999999</v>
      </c>
      <c r="AM125" s="6">
        <v>31.99666666666667</v>
      </c>
      <c r="AN125" s="6">
        <v>4.8076666666666661</v>
      </c>
      <c r="AO125" s="6">
        <v>6.1589999999999998</v>
      </c>
      <c r="AP125" s="6">
        <f>AVERAGE(AF125:AO125)</f>
        <v>10.749108333333334</v>
      </c>
      <c r="AQ125" s="6">
        <f>STDEV(AF125:AO125)/SQRT(10)</f>
        <v>2.5761835930201067</v>
      </c>
    </row>
    <row r="126" spans="3:43" x14ac:dyDescent="0.3">
      <c r="C126" s="6">
        <v>8.0039999999999996</v>
      </c>
      <c r="D126" s="6">
        <v>82.521000000000001</v>
      </c>
      <c r="E126" s="6">
        <v>96.070999999999998</v>
      </c>
      <c r="F126" s="6">
        <v>137.755</v>
      </c>
      <c r="G126" s="6">
        <v>17.106000000000002</v>
      </c>
      <c r="H126" s="6">
        <v>92.156999999999996</v>
      </c>
      <c r="I126" s="6">
        <v>136.15600000000001</v>
      </c>
      <c r="J126" s="6">
        <v>105.54</v>
      </c>
      <c r="K126" s="6">
        <v>231.09299999999999</v>
      </c>
      <c r="L126" s="6">
        <v>18.155000000000001</v>
      </c>
      <c r="M126" s="6">
        <v>39.738999999999997</v>
      </c>
      <c r="N126" s="6">
        <f>AVERAGE(D126:M126)</f>
        <v>95.629299999999986</v>
      </c>
      <c r="O126" s="6">
        <f>STDEV(D126:M126)/SQRT(10)</f>
        <v>20.369259228907772</v>
      </c>
      <c r="Q126" s="6">
        <v>8.0039999999999996</v>
      </c>
      <c r="R126" s="6">
        <v>236.53800000000001</v>
      </c>
      <c r="S126" s="6">
        <v>217.827</v>
      </c>
      <c r="T126" s="6">
        <v>251.15</v>
      </c>
      <c r="U126" s="6">
        <v>51.997</v>
      </c>
      <c r="V126" s="6">
        <v>363.00799999999998</v>
      </c>
      <c r="W126" s="6">
        <v>450.52049999999997</v>
      </c>
      <c r="X126" s="6">
        <v>273.73900000000003</v>
      </c>
      <c r="Y126" s="6">
        <v>638.54649999999992</v>
      </c>
      <c r="Z126" s="6">
        <v>55.768999999999998</v>
      </c>
      <c r="AA126" s="6">
        <v>109.16749999999999</v>
      </c>
      <c r="AB126" s="6">
        <f>AVERAGE(R126:AA126)</f>
        <v>264.82624999999996</v>
      </c>
      <c r="AC126" s="6">
        <f>STDEV(R126:AA126)/SQRT(10)</f>
        <v>57.76343876114457</v>
      </c>
      <c r="AE126" s="6">
        <v>8.0039999999999996</v>
      </c>
      <c r="AF126" s="6">
        <v>11.055</v>
      </c>
      <c r="AG126" s="6">
        <v>9.9819999999999993</v>
      </c>
      <c r="AH126" s="6">
        <v>7.9549999999999992</v>
      </c>
      <c r="AI126" s="6">
        <v>6.9079999999999986</v>
      </c>
      <c r="AJ126" s="6">
        <v>7.174666666666667</v>
      </c>
      <c r="AK126" s="6">
        <v>8.8573333333333348</v>
      </c>
      <c r="AL126" s="6">
        <v>16.623000000000001</v>
      </c>
      <c r="AM126" s="6">
        <v>32.65</v>
      </c>
      <c r="AN126" s="6">
        <v>4.9690000000000003</v>
      </c>
      <c r="AO126" s="6">
        <v>6.5230000000000006</v>
      </c>
      <c r="AP126" s="6">
        <f>AVERAGE(AF126:AO126)</f>
        <v>11.2697</v>
      </c>
      <c r="AQ126" s="6">
        <f>STDEV(AF126:AO126)/SQRT(10)</f>
        <v>2.58695396096893</v>
      </c>
    </row>
    <row r="127" spans="3:43" x14ac:dyDescent="0.3">
      <c r="C127" s="6">
        <v>8.5039999999999996</v>
      </c>
      <c r="D127" s="6">
        <v>92.34</v>
      </c>
      <c r="E127" s="6">
        <v>103.613</v>
      </c>
      <c r="F127" s="6">
        <v>146.077</v>
      </c>
      <c r="G127" s="6">
        <v>20.891999999999999</v>
      </c>
      <c r="H127" s="6">
        <v>97.558999999999997</v>
      </c>
      <c r="I127" s="6">
        <v>143.59200000000001</v>
      </c>
      <c r="J127" s="6">
        <v>123.34699999999999</v>
      </c>
      <c r="K127" s="6">
        <v>243.238</v>
      </c>
      <c r="L127" s="6">
        <v>19.527999999999999</v>
      </c>
      <c r="M127" s="6">
        <v>41.899000000000001</v>
      </c>
      <c r="N127" s="6">
        <f>AVERAGE(D127:M127)</f>
        <v>103.2085</v>
      </c>
      <c r="O127" s="6">
        <f>STDEV(D127:M127)/SQRT(10)</f>
        <v>21.387911233139775</v>
      </c>
      <c r="Q127" s="6">
        <v>8.5039999999999996</v>
      </c>
      <c r="R127" s="6">
        <v>261.26633333333336</v>
      </c>
      <c r="S127" s="6">
        <v>238.86750000000001</v>
      </c>
      <c r="T127" s="6">
        <v>282.8605</v>
      </c>
      <c r="U127" s="6">
        <v>66.364999999999995</v>
      </c>
      <c r="V127" s="6">
        <v>350.21699999999998</v>
      </c>
      <c r="W127" s="6">
        <v>473.60849999999994</v>
      </c>
      <c r="X127" s="6">
        <v>335.13499999999999</v>
      </c>
      <c r="Y127" s="6">
        <v>708.10050000000001</v>
      </c>
      <c r="Z127" s="6">
        <v>60.134999999999998</v>
      </c>
      <c r="AA127" s="6">
        <v>117.21850000000001</v>
      </c>
      <c r="AB127" s="6">
        <f>AVERAGE(R127:AA127)</f>
        <v>289.37738333333334</v>
      </c>
      <c r="AC127" s="6">
        <f>STDEV(R127:AA127)/SQRT(10)</f>
        <v>62.394319095057298</v>
      </c>
      <c r="AE127" s="6">
        <v>8.5039999999999996</v>
      </c>
      <c r="AF127" s="6">
        <v>11.950333333333333</v>
      </c>
      <c r="AG127" s="6">
        <v>10.739666666666666</v>
      </c>
      <c r="AH127" s="6">
        <v>7.5533333333333319</v>
      </c>
      <c r="AI127" s="6">
        <v>7.0526666666666671</v>
      </c>
      <c r="AJ127" s="6">
        <v>7.1280000000000001</v>
      </c>
      <c r="AK127" s="6">
        <v>9.3245000000000005</v>
      </c>
      <c r="AL127" s="6">
        <v>18.878500000000003</v>
      </c>
      <c r="AM127" s="6">
        <v>34.346666666666664</v>
      </c>
      <c r="AN127" s="6">
        <v>5.339500000000001</v>
      </c>
      <c r="AO127" s="6">
        <v>5.8658000000000001</v>
      </c>
      <c r="AP127" s="6">
        <f>AVERAGE(AF127:AO127)</f>
        <v>11.817896666666666</v>
      </c>
      <c r="AQ127" s="6">
        <f>STDEV(AF127:AO127)/SQRT(10)</f>
        <v>2.7989697900506254</v>
      </c>
    </row>
    <row r="128" spans="3:43" x14ac:dyDescent="0.3">
      <c r="C128" s="6">
        <v>9.0039999999999996</v>
      </c>
      <c r="D128" s="6">
        <v>97.725999999999999</v>
      </c>
      <c r="E128" s="6">
        <v>112.282</v>
      </c>
      <c r="F128" s="6">
        <v>172.27199999999999</v>
      </c>
      <c r="G128" s="6">
        <v>25.364000000000001</v>
      </c>
      <c r="H128" s="6">
        <v>102.221</v>
      </c>
      <c r="I128" s="6">
        <v>154.761</v>
      </c>
      <c r="J128" s="6">
        <v>131.06</v>
      </c>
      <c r="K128" s="6">
        <v>256.86599999999999</v>
      </c>
      <c r="L128" s="6">
        <v>21.018999999999998</v>
      </c>
      <c r="M128" s="6">
        <v>44.44</v>
      </c>
      <c r="N128" s="6">
        <f>AVERAGE(D128:M128)</f>
        <v>111.80109999999999</v>
      </c>
      <c r="O128" s="6">
        <f>STDEV(D128:M128)/SQRT(10)</f>
        <v>22.963113161691869</v>
      </c>
      <c r="Q128" s="6">
        <v>9.0039999999999996</v>
      </c>
      <c r="R128" s="6">
        <v>289.34699999999998</v>
      </c>
      <c r="S128" s="6">
        <v>265.29449999999997</v>
      </c>
      <c r="T128" s="6">
        <v>360.69050000000004</v>
      </c>
      <c r="U128" s="6">
        <v>85.709000000000003</v>
      </c>
      <c r="V128" s="6">
        <v>333.12200000000001</v>
      </c>
      <c r="W128" s="6">
        <v>534.95000000000005</v>
      </c>
      <c r="X128" s="6">
        <v>354.62900000000002</v>
      </c>
      <c r="Y128" s="6">
        <v>785.83349999999996</v>
      </c>
      <c r="Z128" s="6">
        <v>67.134500000000003</v>
      </c>
      <c r="AA128" s="6">
        <v>128.88400000000001</v>
      </c>
      <c r="AB128" s="6">
        <f>AVERAGE(R128:AA128)</f>
        <v>320.55939999999998</v>
      </c>
      <c r="AC128" s="6">
        <f>STDEV(R128:AA128)/SQRT(10)</f>
        <v>68.760385205145553</v>
      </c>
      <c r="AE128" s="6">
        <v>9.0039999999999996</v>
      </c>
      <c r="AF128" s="6">
        <v>11.549333333333335</v>
      </c>
      <c r="AG128" s="6">
        <v>10.857666666666667</v>
      </c>
      <c r="AH128" s="6">
        <v>8.0076666666666672</v>
      </c>
      <c r="AI128" s="6">
        <v>7.8316666666666661</v>
      </c>
      <c r="AJ128" s="6">
        <v>6.916666666666667</v>
      </c>
      <c r="AK128" s="6">
        <v>9.7086666666666677</v>
      </c>
      <c r="AL128" s="6">
        <v>20.464749999999999</v>
      </c>
      <c r="AM128" s="6">
        <v>38.301333333333332</v>
      </c>
      <c r="AN128" s="6">
        <v>5.1768333333333336</v>
      </c>
      <c r="AO128" s="6">
        <v>6.8108000000000004</v>
      </c>
      <c r="AP128" s="6">
        <f>AVERAGE(AF128:AO128)</f>
        <v>12.562538333333332</v>
      </c>
      <c r="AQ128" s="6">
        <f>STDEV(AF128:AO128)/SQRT(10)</f>
        <v>3.161650894782944</v>
      </c>
    </row>
    <row r="129" spans="2:44" x14ac:dyDescent="0.3">
      <c r="C129" s="6">
        <v>9.5039999999999996</v>
      </c>
      <c r="D129" s="6">
        <v>111.105</v>
      </c>
      <c r="E129" s="6">
        <v>123.01300000000001</v>
      </c>
      <c r="F129" s="6">
        <v>194.81899999999999</v>
      </c>
      <c r="G129" s="6">
        <v>27.048999999999999</v>
      </c>
      <c r="H129" s="6">
        <v>103.179</v>
      </c>
      <c r="I129" s="6">
        <v>164.005</v>
      </c>
      <c r="J129" s="6">
        <v>133.59200000000001</v>
      </c>
      <c r="K129" s="6">
        <v>268.84500000000003</v>
      </c>
      <c r="L129" s="6">
        <v>22.061</v>
      </c>
      <c r="M129" s="6">
        <v>46.526000000000003</v>
      </c>
      <c r="N129" s="6">
        <f>AVERAGE(D129:M129)</f>
        <v>119.4194</v>
      </c>
      <c r="O129" s="6">
        <f>STDEV(D129:M129)/SQRT(10)</f>
        <v>24.465857921329206</v>
      </c>
      <c r="Q129" s="6">
        <v>9.5039999999999996</v>
      </c>
      <c r="R129" s="6">
        <v>325.80633333333333</v>
      </c>
      <c r="S129" s="6">
        <v>294.91750000000002</v>
      </c>
      <c r="T129" s="6">
        <v>454.34</v>
      </c>
      <c r="U129" s="6">
        <v>95.108000000000004</v>
      </c>
      <c r="V129" s="6">
        <v>325.13099999999997</v>
      </c>
      <c r="W129" s="6">
        <v>568.28549999999996</v>
      </c>
      <c r="X129" s="6">
        <v>362.41250000000002</v>
      </c>
      <c r="Y129" s="6">
        <v>863.37699999999995</v>
      </c>
      <c r="Z129" s="6">
        <v>71.912999999999997</v>
      </c>
      <c r="AA129" s="6">
        <v>137.04250000000002</v>
      </c>
      <c r="AB129" s="6">
        <f>AVERAGE(R129:AA129)</f>
        <v>349.83333333333331</v>
      </c>
      <c r="AC129" s="6">
        <f>STDEV(R129:AA129)/SQRT(10)</f>
        <v>75.581907162656648</v>
      </c>
      <c r="AE129" s="6">
        <v>9.5039999999999996</v>
      </c>
      <c r="AF129" s="6">
        <v>12.958999999999998</v>
      </c>
      <c r="AG129" s="6">
        <v>11.733000000000002</v>
      </c>
      <c r="AH129" s="6">
        <v>8.3115000000000006</v>
      </c>
      <c r="AI129" s="6">
        <v>9.3793333333333333</v>
      </c>
      <c r="AJ129" s="6">
        <v>6.9490000000000007</v>
      </c>
      <c r="AK129" s="6">
        <v>10.45</v>
      </c>
      <c r="AL129" s="6">
        <v>20.644500000000001</v>
      </c>
      <c r="AM129" s="6">
        <v>39.836666666666666</v>
      </c>
      <c r="AN129" s="6">
        <v>6.0476666666666672</v>
      </c>
      <c r="AO129" s="6">
        <v>6.7921999999999993</v>
      </c>
      <c r="AP129" s="6">
        <f>AVERAGE(AF129:AO129)</f>
        <v>13.310286666666666</v>
      </c>
      <c r="AQ129" s="6">
        <f>STDEV(AF129:AO129)/SQRT(10)</f>
        <v>3.2392888963329853</v>
      </c>
    </row>
    <row r="130" spans="2:44" x14ac:dyDescent="0.3">
      <c r="C130" s="6">
        <v>10.005000000000001</v>
      </c>
      <c r="D130" s="6">
        <v>122.428</v>
      </c>
      <c r="E130" s="6">
        <v>136.77600000000001</v>
      </c>
      <c r="F130" s="6">
        <v>200.52699999999999</v>
      </c>
      <c r="G130" s="6">
        <v>29.521000000000001</v>
      </c>
      <c r="H130" s="6">
        <v>108.965</v>
      </c>
      <c r="I130" s="6">
        <v>177.34</v>
      </c>
      <c r="J130" s="6">
        <v>155.77199999999999</v>
      </c>
      <c r="K130" s="6">
        <v>282.74599999999998</v>
      </c>
      <c r="L130" s="6">
        <v>24.085999999999999</v>
      </c>
      <c r="M130" s="6">
        <v>49.283000000000001</v>
      </c>
      <c r="N130" s="6">
        <f>AVERAGE(D130:M130)</f>
        <v>128.74439999999998</v>
      </c>
      <c r="O130" s="6">
        <f>STDEV(D130:M130)/SQRT(10)</f>
        <v>25.727128791392353</v>
      </c>
      <c r="Q130" s="6">
        <v>10.005000000000001</v>
      </c>
      <c r="R130" s="6">
        <v>347.79066666666671</v>
      </c>
      <c r="S130" s="6">
        <v>328.43849999999998</v>
      </c>
      <c r="T130" s="6">
        <v>460.44349999999997</v>
      </c>
      <c r="U130" s="6">
        <v>115.285</v>
      </c>
      <c r="V130" s="6">
        <v>348.48500000000001</v>
      </c>
      <c r="W130" s="6">
        <v>609.13549999999998</v>
      </c>
      <c r="X130" s="6">
        <v>426.94799999999998</v>
      </c>
      <c r="Y130" s="6">
        <v>921.91599999999994</v>
      </c>
      <c r="Z130" s="6">
        <v>76.205500000000001</v>
      </c>
      <c r="AA130" s="6">
        <v>145.19749999999999</v>
      </c>
      <c r="AB130" s="6">
        <f>AVERAGE(R130:AA130)</f>
        <v>377.98451666666671</v>
      </c>
      <c r="AC130" s="6">
        <f>STDEV(R130:AA130)/SQRT(10)</f>
        <v>80.069223259513109</v>
      </c>
      <c r="AE130" s="6">
        <v>10.005000000000001</v>
      </c>
      <c r="AF130" s="6">
        <v>13.160666666666666</v>
      </c>
      <c r="AG130" s="6">
        <v>13.600999999999999</v>
      </c>
      <c r="AH130" s="6">
        <v>9.155166666666668</v>
      </c>
      <c r="AI130" s="6">
        <v>10.036</v>
      </c>
      <c r="AJ130" s="6">
        <v>7.4656666666666673</v>
      </c>
      <c r="AK130" s="6">
        <v>10.414499999999999</v>
      </c>
      <c r="AL130" s="6">
        <v>23.420500000000001</v>
      </c>
      <c r="AM130" s="6">
        <v>42.202666666666666</v>
      </c>
      <c r="AN130" s="6">
        <v>5.9898333333333333</v>
      </c>
      <c r="AO130" s="6">
        <v>6.9938000000000002</v>
      </c>
      <c r="AP130" s="6">
        <f>AVERAGE(AF130:AO130)</f>
        <v>14.243979999999999</v>
      </c>
      <c r="AQ130" s="6">
        <f>STDEV(AF130:AO130)/SQRT(10)</f>
        <v>3.4839206574366166</v>
      </c>
    </row>
    <row r="131" spans="2:44" x14ac:dyDescent="0.3">
      <c r="C131" s="6">
        <v>10.505000000000001</v>
      </c>
      <c r="D131" s="6">
        <v>139.42699999999999</v>
      </c>
      <c r="E131" s="6">
        <v>153.69999999999999</v>
      </c>
      <c r="F131" s="6">
        <v>209.24600000000001</v>
      </c>
      <c r="G131" s="6">
        <v>30.952000000000002</v>
      </c>
      <c r="H131" s="6">
        <v>110.79300000000001</v>
      </c>
      <c r="I131" s="6">
        <v>180.77099999999999</v>
      </c>
      <c r="J131" s="6">
        <v>159.61199999999999</v>
      </c>
      <c r="K131" s="6">
        <v>296.36900000000003</v>
      </c>
      <c r="L131" s="6">
        <v>25.943000000000001</v>
      </c>
      <c r="M131" s="6">
        <v>50.212000000000003</v>
      </c>
      <c r="N131" s="6">
        <f>AVERAGE(D131:M131)</f>
        <v>135.70249999999999</v>
      </c>
      <c r="O131" s="6">
        <f>STDEV(D131:M131)/SQRT(10)</f>
        <v>26.897317147192716</v>
      </c>
      <c r="Q131" s="6">
        <v>10.505000000000001</v>
      </c>
      <c r="R131" s="6">
        <v>392.31533333333329</v>
      </c>
      <c r="S131" s="6">
        <v>361.71749999999997</v>
      </c>
      <c r="T131" s="6">
        <v>479.89800000000002</v>
      </c>
      <c r="U131" s="6">
        <v>127.925</v>
      </c>
      <c r="V131" s="6">
        <v>332.4</v>
      </c>
      <c r="W131" s="6">
        <v>605.05150000000003</v>
      </c>
      <c r="X131" s="6">
        <v>432.94050000000004</v>
      </c>
      <c r="Y131" s="6">
        <v>980.84500000000003</v>
      </c>
      <c r="Z131" s="6">
        <v>82.265000000000001</v>
      </c>
      <c r="AA131" s="6">
        <v>145.636</v>
      </c>
      <c r="AB131" s="6">
        <f>AVERAGE(R131:AA131)</f>
        <v>394.09938333333332</v>
      </c>
      <c r="AC131" s="6">
        <f>STDEV(R131:AA131)/SQRT(10)</f>
        <v>83.820136145138434</v>
      </c>
      <c r="AE131" s="6">
        <v>10.505000000000001</v>
      </c>
      <c r="AF131" s="6">
        <v>15.333666666666668</v>
      </c>
      <c r="AG131" s="6">
        <v>14.776666666666666</v>
      </c>
      <c r="AH131" s="6">
        <v>9.2236666666666665</v>
      </c>
      <c r="AI131" s="6">
        <v>9.9206666666666674</v>
      </c>
      <c r="AJ131" s="6">
        <v>7.2473333333333327</v>
      </c>
      <c r="AK131" s="6">
        <v>10.529833333333332</v>
      </c>
      <c r="AL131" s="6">
        <v>25.43075</v>
      </c>
      <c r="AM131" s="6">
        <v>48.905666666666662</v>
      </c>
      <c r="AN131" s="6">
        <v>6.1340000000000003</v>
      </c>
      <c r="AO131" s="6">
        <v>7.1388000000000007</v>
      </c>
      <c r="AP131" s="6">
        <f>AVERAGE(AF131:AO131)</f>
        <v>15.464105</v>
      </c>
      <c r="AQ131" s="6">
        <f>STDEV(AF131:AO131)/SQRT(10)</f>
        <v>4.1312607171643716</v>
      </c>
    </row>
    <row r="132" spans="2:44" x14ac:dyDescent="0.3">
      <c r="C132" s="6">
        <v>11.005000000000001</v>
      </c>
      <c r="D132" s="6">
        <v>148.52600000000001</v>
      </c>
      <c r="E132" s="6">
        <v>164.017</v>
      </c>
      <c r="F132" s="6">
        <v>220.21299999999999</v>
      </c>
      <c r="G132" s="6">
        <v>31.666</v>
      </c>
      <c r="H132" s="6">
        <v>114.52500000000001</v>
      </c>
      <c r="I132" s="6">
        <v>188.34800000000001</v>
      </c>
      <c r="J132" s="6">
        <v>175.63300000000001</v>
      </c>
      <c r="K132" s="6">
        <v>314.173</v>
      </c>
      <c r="L132" s="6">
        <v>27.413</v>
      </c>
      <c r="M132" s="6">
        <v>51.241999999999997</v>
      </c>
      <c r="N132" s="6">
        <f>AVERAGE(D132:M132)</f>
        <v>143.57560000000001</v>
      </c>
      <c r="O132" s="6">
        <f>STDEV(D132:M132)/SQRT(10)</f>
        <v>28.643072696824181</v>
      </c>
      <c r="Q132" s="6">
        <v>11.005000000000001</v>
      </c>
      <c r="R132" s="6">
        <v>420.14966666666669</v>
      </c>
      <c r="S132" s="6">
        <v>385.28500000000003</v>
      </c>
      <c r="T132" s="6">
        <v>504.76599999999996</v>
      </c>
      <c r="U132" s="6">
        <v>121.24299999999999</v>
      </c>
      <c r="V132" s="6">
        <v>369.90600000000001</v>
      </c>
      <c r="W132" s="6">
        <v>632.19299999999998</v>
      </c>
      <c r="X132" s="6">
        <v>479.23200000000003</v>
      </c>
      <c r="Y132" s="6">
        <v>1045.1859999999999</v>
      </c>
      <c r="Z132" s="6">
        <v>87.078000000000003</v>
      </c>
      <c r="AA132" s="6">
        <v>152.59949999999998</v>
      </c>
      <c r="AB132" s="6">
        <f>AVERAGE(R132:AA132)</f>
        <v>419.76381666666657</v>
      </c>
      <c r="AC132" s="6">
        <f>STDEV(R132:AA132)/SQRT(10)</f>
        <v>89.559846136144714</v>
      </c>
      <c r="AE132" s="6">
        <v>11.005000000000001</v>
      </c>
      <c r="AF132" s="6">
        <v>15.685333333333332</v>
      </c>
      <c r="AG132" s="6">
        <v>15.229999999999999</v>
      </c>
      <c r="AH132" s="6">
        <v>9.3045000000000009</v>
      </c>
      <c r="AI132" s="6">
        <v>11.692666666666668</v>
      </c>
      <c r="AJ132" s="6">
        <v>7.5636666666666672</v>
      </c>
      <c r="AK132" s="6">
        <v>10.937833333333332</v>
      </c>
      <c r="AL132" s="6">
        <v>26.922750000000001</v>
      </c>
      <c r="AM132" s="6">
        <v>49.238333333333323</v>
      </c>
      <c r="AN132" s="6">
        <v>6.9004999999999983</v>
      </c>
      <c r="AO132" s="6">
        <v>7.391799999999999</v>
      </c>
      <c r="AP132" s="6">
        <f>AVERAGE(AF132:AO132)</f>
        <v>16.086738333333329</v>
      </c>
      <c r="AQ132" s="6">
        <f>STDEV(AF132:AO132)/SQRT(10)</f>
        <v>4.138963973593393</v>
      </c>
    </row>
    <row r="133" spans="2:44" x14ac:dyDescent="0.3">
      <c r="C133" s="6">
        <v>11.505000000000001</v>
      </c>
      <c r="D133" s="6">
        <v>163.642</v>
      </c>
      <c r="E133" s="6">
        <v>178.876</v>
      </c>
      <c r="F133" s="6">
        <v>231.60599999999999</v>
      </c>
      <c r="G133" s="6">
        <v>32.039000000000001</v>
      </c>
      <c r="H133" s="6">
        <v>122.24299999999999</v>
      </c>
      <c r="I133" s="6">
        <v>199.154</v>
      </c>
      <c r="J133" s="6">
        <v>185.97300000000001</v>
      </c>
      <c r="K133" s="6">
        <v>334.46899999999999</v>
      </c>
      <c r="L133" s="6">
        <v>28.710999999999999</v>
      </c>
      <c r="M133" s="6">
        <v>53.137999999999998</v>
      </c>
      <c r="N133" s="6">
        <f>AVERAGE(D133:M133)</f>
        <v>152.98509999999999</v>
      </c>
      <c r="O133" s="6">
        <f>STDEV(D133:M133)/SQRT(10)</f>
        <v>30.570112509679202</v>
      </c>
      <c r="Q133" s="6">
        <v>11.505000000000001</v>
      </c>
      <c r="R133" s="6">
        <v>454.875</v>
      </c>
      <c r="S133" s="6">
        <v>423.41150000000005</v>
      </c>
      <c r="T133" s="6">
        <v>551.15449999999998</v>
      </c>
      <c r="U133" s="6">
        <v>117.79900000000001</v>
      </c>
      <c r="V133" s="6">
        <v>388.89600000000002</v>
      </c>
      <c r="W133" s="6">
        <v>693.66949999999997</v>
      </c>
      <c r="X133" s="6">
        <v>489.70950000000005</v>
      </c>
      <c r="Y133" s="6">
        <v>1111.2629999999999</v>
      </c>
      <c r="Z133" s="6">
        <v>91.294000000000011</v>
      </c>
      <c r="AA133" s="6">
        <v>159.727</v>
      </c>
      <c r="AB133" s="6">
        <f>AVERAGE(R133:AA133)</f>
        <v>448.17989999999998</v>
      </c>
      <c r="AC133" s="6">
        <f>STDEV(R133:AA133)/SQRT(10)</f>
        <v>96.38867246488735</v>
      </c>
      <c r="AE133" s="6">
        <v>11.505000000000001</v>
      </c>
      <c r="AF133" s="6">
        <v>15.941000000000001</v>
      </c>
      <c r="AG133" s="6">
        <v>17.617999999999999</v>
      </c>
      <c r="AH133" s="6">
        <v>9.2073333333333327</v>
      </c>
      <c r="AI133" s="6">
        <v>11.792666666666667</v>
      </c>
      <c r="AJ133" s="6">
        <v>7.6706666666666665</v>
      </c>
      <c r="AK133" s="6">
        <v>11.749333333333333</v>
      </c>
      <c r="AL133" s="6">
        <v>30.005749999999999</v>
      </c>
      <c r="AM133" s="6">
        <v>49.896666666666668</v>
      </c>
      <c r="AN133" s="6">
        <v>6.6178333333333335</v>
      </c>
      <c r="AO133" s="6">
        <v>7.3054000000000006</v>
      </c>
      <c r="AP133" s="6">
        <f>AVERAGE(AF133:AO133)</f>
        <v>16.780465</v>
      </c>
      <c r="AQ133" s="6">
        <f>STDEV(AF133:AO133)/SQRT(10)</f>
        <v>4.2902787382168279</v>
      </c>
    </row>
    <row r="134" spans="2:44" x14ac:dyDescent="0.3">
      <c r="C134" s="6">
        <v>12.005000000000001</v>
      </c>
      <c r="D134" s="6">
        <v>168.21</v>
      </c>
      <c r="E134" s="6">
        <v>187.00200000000001</v>
      </c>
      <c r="F134" s="6">
        <v>240.751</v>
      </c>
      <c r="G134" s="6">
        <v>33.249000000000002</v>
      </c>
      <c r="H134" s="6">
        <v>124.754</v>
      </c>
      <c r="I134" s="6">
        <v>204.923</v>
      </c>
      <c r="J134" s="6">
        <v>194.32499999999999</v>
      </c>
      <c r="K134" s="6">
        <v>350.95</v>
      </c>
      <c r="L134" s="6">
        <v>30.097000000000001</v>
      </c>
      <c r="M134" s="6">
        <v>55.219000000000001</v>
      </c>
      <c r="N134" s="6">
        <f>AVERAGE(D134:M134)</f>
        <v>158.94800000000001</v>
      </c>
      <c r="O134" s="6">
        <f>STDEV(D134:M134)/SQRT(10)</f>
        <v>31.99414825071748</v>
      </c>
      <c r="Q134" s="6">
        <v>12.005000000000001</v>
      </c>
      <c r="R134" s="6">
        <v>479.37999999999994</v>
      </c>
      <c r="S134" s="6">
        <v>453.51499999999999</v>
      </c>
      <c r="T134" s="6">
        <v>576.57100000000003</v>
      </c>
      <c r="U134" s="6">
        <v>121.645</v>
      </c>
      <c r="V134" s="6">
        <v>374.03699999999998</v>
      </c>
      <c r="W134" s="6">
        <v>707.048</v>
      </c>
      <c r="X134" s="6">
        <v>535.11799999999994</v>
      </c>
      <c r="Y134" s="6">
        <v>1186.2325000000001</v>
      </c>
      <c r="Z134" s="6">
        <v>99.93950000000001</v>
      </c>
      <c r="AA134" s="6">
        <v>166.4085</v>
      </c>
      <c r="AB134" s="6">
        <f>AVERAGE(R134:AA134)</f>
        <v>469.98945000000003</v>
      </c>
      <c r="AC134" s="6">
        <f>STDEV(R134:AA134)/SQRT(10)</f>
        <v>102.45925449029995</v>
      </c>
      <c r="AE134" s="6">
        <v>12.005000000000001</v>
      </c>
      <c r="AF134" s="6">
        <v>16.333666666666669</v>
      </c>
      <c r="AG134" s="6">
        <v>19.167666666666666</v>
      </c>
      <c r="AH134" s="6">
        <v>9.7388333333333339</v>
      </c>
      <c r="AI134" s="6">
        <v>12.335333333333333</v>
      </c>
      <c r="AJ134" s="6">
        <v>8.0006666666666675</v>
      </c>
      <c r="AK134" s="6">
        <v>12.345833333333333</v>
      </c>
      <c r="AL134" s="6">
        <v>30.011749999999999</v>
      </c>
      <c r="AM134" s="6">
        <v>53.903999999999996</v>
      </c>
      <c r="AN134" s="6">
        <v>7.3310000000000004</v>
      </c>
      <c r="AO134" s="6">
        <v>7.8251999999999997</v>
      </c>
      <c r="AP134" s="6">
        <f>AVERAGE(AF134:AO134)</f>
        <v>17.699394999999999</v>
      </c>
      <c r="AQ134" s="6">
        <f>STDEV(AF134:AO134)/SQRT(10)</f>
        <v>4.5780412352020354</v>
      </c>
    </row>
    <row r="135" spans="2:44" x14ac:dyDescent="0.3">
      <c r="C135" s="6">
        <v>12.506</v>
      </c>
      <c r="D135" s="6">
        <v>184.10900000000001</v>
      </c>
      <c r="E135" s="6">
        <v>200.685</v>
      </c>
      <c r="F135" s="6">
        <v>247.50700000000001</v>
      </c>
      <c r="G135" s="6">
        <v>36.918999999999997</v>
      </c>
      <c r="H135" s="6">
        <v>124.753</v>
      </c>
      <c r="I135" s="6">
        <v>216.65799999999999</v>
      </c>
      <c r="J135" s="6">
        <v>205.667</v>
      </c>
      <c r="K135" s="6">
        <v>366.03199999999998</v>
      </c>
      <c r="L135" s="6">
        <v>32.180999999999997</v>
      </c>
      <c r="M135" s="6">
        <v>55.695999999999998</v>
      </c>
      <c r="N135" s="6">
        <f>AVERAGE(D135:M135)</f>
        <v>167.02069999999998</v>
      </c>
      <c r="O135" s="6">
        <f>STDEV(D135:M135)/SQRT(10)</f>
        <v>33.458793810712592</v>
      </c>
      <c r="Q135" s="6">
        <v>12.506</v>
      </c>
      <c r="R135" s="6">
        <v>513.33266666666668</v>
      </c>
      <c r="S135" s="6">
        <v>480.05549999999999</v>
      </c>
      <c r="T135" s="6">
        <v>625.66149999999993</v>
      </c>
      <c r="U135" s="6">
        <v>159.17599999999999</v>
      </c>
      <c r="V135" s="6">
        <v>338.01299999999998</v>
      </c>
      <c r="W135" s="6">
        <v>751.37</v>
      </c>
      <c r="X135" s="6">
        <v>565.15550000000007</v>
      </c>
      <c r="Y135" s="6">
        <v>1223.6315</v>
      </c>
      <c r="Z135" s="6">
        <v>111.0745</v>
      </c>
      <c r="AA135" s="6">
        <v>173.07650000000001</v>
      </c>
      <c r="AB135" s="6">
        <f>AVERAGE(R135:AA135)</f>
        <v>494.05466666666672</v>
      </c>
      <c r="AC135" s="6">
        <f>STDEV(R135:AA135)/SQRT(10)</f>
        <v>105.81064618765915</v>
      </c>
      <c r="AE135" s="6">
        <v>12.506</v>
      </c>
      <c r="AF135" s="6">
        <v>17.653666666666666</v>
      </c>
      <c r="AG135" s="6">
        <v>21.793333333333333</v>
      </c>
      <c r="AH135" s="6">
        <v>10.016</v>
      </c>
      <c r="AI135" s="6">
        <v>14.405666666666667</v>
      </c>
      <c r="AJ135" s="6">
        <v>8.7169999999999987</v>
      </c>
      <c r="AK135" s="6">
        <v>12.219333333333333</v>
      </c>
      <c r="AL135" s="6">
        <v>31.266999999999996</v>
      </c>
      <c r="AM135" s="6">
        <v>53.415333333333336</v>
      </c>
      <c r="AN135" s="6">
        <v>7.0880000000000001</v>
      </c>
      <c r="AO135" s="6">
        <v>7.8731999999999998</v>
      </c>
      <c r="AP135" s="6">
        <f>AVERAGE(AF135:AO135)</f>
        <v>18.444853333333334</v>
      </c>
      <c r="AQ135" s="6">
        <f>STDEV(AF135:AO135)/SQRT(10)</f>
        <v>4.5468756186676771</v>
      </c>
    </row>
    <row r="136" spans="2:44" x14ac:dyDescent="0.3">
      <c r="C136" s="6">
        <v>13.006</v>
      </c>
      <c r="D136" s="6">
        <v>202.76</v>
      </c>
      <c r="E136" s="6">
        <v>218.31299999999999</v>
      </c>
      <c r="F136" s="6">
        <v>249.233</v>
      </c>
      <c r="G136" s="6">
        <v>36.320999999999998</v>
      </c>
      <c r="H136" s="6">
        <v>122.837</v>
      </c>
      <c r="I136" s="6">
        <v>224.49299999999999</v>
      </c>
      <c r="J136" s="6">
        <v>217.066</v>
      </c>
      <c r="K136" s="6">
        <v>378.738</v>
      </c>
      <c r="L136" s="6">
        <v>32.71</v>
      </c>
      <c r="M136" s="6">
        <v>57.981000000000002</v>
      </c>
      <c r="N136" s="6">
        <f>AVERAGE(D136:M136)</f>
        <v>174.04520000000002</v>
      </c>
      <c r="O136" s="6">
        <f>STDEV(D136:M136)/SQRT(10)</f>
        <v>34.92357808249956</v>
      </c>
      <c r="Q136" s="6">
        <v>13.006</v>
      </c>
      <c r="R136" s="6">
        <v>540.34033333333332</v>
      </c>
      <c r="S136" s="6">
        <v>517.60400000000004</v>
      </c>
      <c r="T136" s="6">
        <v>621.51149999999996</v>
      </c>
      <c r="U136" s="6">
        <v>148.41399999999999</v>
      </c>
      <c r="V136" s="6">
        <v>328.91</v>
      </c>
      <c r="W136" s="6">
        <v>805.77800000000002</v>
      </c>
      <c r="X136" s="6">
        <v>609.93650000000002</v>
      </c>
      <c r="Y136" s="6">
        <v>1259.4430000000002</v>
      </c>
      <c r="Z136" s="6">
        <v>113.62950000000001</v>
      </c>
      <c r="AA136" s="6">
        <v>180.839</v>
      </c>
      <c r="AB136" s="6">
        <f>AVERAGE(R136:AA136)</f>
        <v>512.64058333333332</v>
      </c>
      <c r="AC136" s="6">
        <f>STDEV(R136:AA136)/SQRT(10)</f>
        <v>110.62824356696846</v>
      </c>
      <c r="AE136" s="6">
        <v>13.006</v>
      </c>
      <c r="AF136" s="6">
        <v>19.858666666666668</v>
      </c>
      <c r="AG136" s="6">
        <v>25.729333333333333</v>
      </c>
      <c r="AH136" s="6">
        <v>9.9655000000000005</v>
      </c>
      <c r="AI136" s="6">
        <v>14.954333333333333</v>
      </c>
      <c r="AJ136" s="6">
        <v>8.0499999999999989</v>
      </c>
      <c r="AK136" s="6">
        <v>13.036833333333334</v>
      </c>
      <c r="AL136" s="6">
        <v>34.252249999999997</v>
      </c>
      <c r="AM136" s="6">
        <v>53.537000000000006</v>
      </c>
      <c r="AN136" s="6">
        <v>7.6448333333333336</v>
      </c>
      <c r="AO136" s="6">
        <v>7.9082000000000008</v>
      </c>
      <c r="AP136" s="6">
        <f>AVERAGE(AF136:AO136)</f>
        <v>19.493694999999999</v>
      </c>
      <c r="AQ136" s="6">
        <f>STDEV(AF136:AO136)/SQRT(10)</f>
        <v>4.6838240431864202</v>
      </c>
    </row>
    <row r="137" spans="2:44" x14ac:dyDescent="0.3">
      <c r="C137" s="6">
        <v>13.506</v>
      </c>
      <c r="D137" s="6">
        <v>198.982</v>
      </c>
      <c r="E137" s="6">
        <v>218.28100000000001</v>
      </c>
      <c r="F137" s="6">
        <v>260.03699999999998</v>
      </c>
      <c r="G137" s="6">
        <v>40.851999999999997</v>
      </c>
      <c r="H137" s="6">
        <v>126.59399999999999</v>
      </c>
      <c r="I137" s="6">
        <v>230.81800000000001</v>
      </c>
      <c r="J137" s="6">
        <v>222.291</v>
      </c>
      <c r="K137" s="6">
        <v>394.03699999999998</v>
      </c>
      <c r="L137" s="6">
        <v>35.365000000000002</v>
      </c>
      <c r="M137" s="6">
        <v>60.338000000000001</v>
      </c>
      <c r="N137" s="6">
        <f>AVERAGE(D137:M137)</f>
        <v>178.75949999999997</v>
      </c>
      <c r="O137" s="6">
        <f>STDEV(D137:M137)/SQRT(10)</f>
        <v>35.878152379423213</v>
      </c>
      <c r="Q137" s="6">
        <v>13.506</v>
      </c>
      <c r="R137" s="6">
        <v>561.26433333333341</v>
      </c>
      <c r="S137" s="6">
        <v>505.6705</v>
      </c>
      <c r="T137" s="6">
        <v>649.73450000000003</v>
      </c>
      <c r="U137" s="6">
        <v>179.82599999999999</v>
      </c>
      <c r="V137" s="6">
        <v>360.90199999999999</v>
      </c>
      <c r="W137" s="6">
        <v>846.245</v>
      </c>
      <c r="X137" s="6">
        <v>600.30799999999999</v>
      </c>
      <c r="Y137" s="6">
        <v>1302.4344999999998</v>
      </c>
      <c r="Z137" s="6">
        <v>120.09950000000001</v>
      </c>
      <c r="AA137" s="6">
        <v>187.279</v>
      </c>
      <c r="AB137" s="6">
        <f>AVERAGE(R137:AA137)</f>
        <v>531.37633333333338</v>
      </c>
      <c r="AC137" s="6">
        <f>STDEV(R137:AA137)/SQRT(10)</f>
        <v>113.24447643951223</v>
      </c>
      <c r="AE137" s="6">
        <v>13.506</v>
      </c>
      <c r="AF137" s="6">
        <v>19.616666666666667</v>
      </c>
      <c r="AG137" s="6">
        <v>23.231333333333335</v>
      </c>
      <c r="AH137" s="6">
        <v>9.9751666666666665</v>
      </c>
      <c r="AI137" s="6">
        <v>14.209666666666669</v>
      </c>
      <c r="AJ137" s="6">
        <v>8.7663333333333338</v>
      </c>
      <c r="AK137" s="6">
        <v>13.394333333333334</v>
      </c>
      <c r="AL137" s="6">
        <v>35.366249999999994</v>
      </c>
      <c r="AM137" s="6">
        <v>53.137</v>
      </c>
      <c r="AN137" s="6">
        <v>7.8346666666666662</v>
      </c>
      <c r="AO137" s="6">
        <v>8.254999999999999</v>
      </c>
      <c r="AP137" s="6">
        <f>AVERAGE(AF137:AO137)</f>
        <v>19.378641666666667</v>
      </c>
      <c r="AQ137" s="6">
        <f>STDEV(AF137:AO137)/SQRT(10)</f>
        <v>4.6316612190279223</v>
      </c>
    </row>
    <row r="138" spans="2:44" x14ac:dyDescent="0.3">
      <c r="C138" s="6">
        <v>14.006</v>
      </c>
      <c r="D138" s="6">
        <v>224.816</v>
      </c>
      <c r="E138" s="6">
        <v>238.904</v>
      </c>
      <c r="F138" s="6">
        <v>270.07600000000002</v>
      </c>
      <c r="G138" s="6">
        <v>48.335999999999999</v>
      </c>
      <c r="H138" s="6">
        <v>130.893</v>
      </c>
      <c r="I138" s="6">
        <v>244.709</v>
      </c>
      <c r="J138" s="6">
        <v>238.78399999999999</v>
      </c>
      <c r="K138" s="6">
        <v>410.88299999999998</v>
      </c>
      <c r="L138" s="6">
        <v>36.039000000000001</v>
      </c>
      <c r="M138" s="6">
        <v>67.47</v>
      </c>
      <c r="N138" s="6">
        <f>AVERAGE(D138:M138)</f>
        <v>191.09100000000001</v>
      </c>
      <c r="O138" s="6">
        <f>STDEV(D138:M138)/SQRT(10)</f>
        <v>37.482764606623597</v>
      </c>
      <c r="Q138" s="6">
        <v>14.006</v>
      </c>
      <c r="R138" s="6">
        <v>585.976</v>
      </c>
      <c r="S138" s="6">
        <v>516.25149999999996</v>
      </c>
      <c r="T138" s="6">
        <v>664.98250000000007</v>
      </c>
      <c r="U138" s="6">
        <v>218.50299999999999</v>
      </c>
      <c r="V138" s="6">
        <v>362.41500000000002</v>
      </c>
      <c r="W138" s="6">
        <v>903.48249999999996</v>
      </c>
      <c r="X138" s="6">
        <v>632.36099999999999</v>
      </c>
      <c r="Y138" s="6">
        <v>1355.1599999999999</v>
      </c>
      <c r="Z138" s="6">
        <v>122.01050000000001</v>
      </c>
      <c r="AA138" s="6">
        <v>214.012</v>
      </c>
      <c r="AB138" s="6">
        <f>AVERAGE(R138:AA138)</f>
        <v>557.5154</v>
      </c>
      <c r="AC138" s="6">
        <f>STDEV(R138:AA138)/SQRT(10)</f>
        <v>117.2009943064762</v>
      </c>
      <c r="AE138" s="6">
        <v>14.006</v>
      </c>
      <c r="AF138" s="6">
        <v>23.498999999999999</v>
      </c>
      <c r="AG138" s="6">
        <v>29.547333333333331</v>
      </c>
      <c r="AH138" s="6">
        <v>10.246499999999999</v>
      </c>
      <c r="AI138" s="6">
        <v>15.605666666666666</v>
      </c>
      <c r="AJ138" s="6">
        <v>8.402333333333333</v>
      </c>
      <c r="AK138" s="6">
        <v>13.459833333333334</v>
      </c>
      <c r="AL138" s="6">
        <v>37.448499999999996</v>
      </c>
      <c r="AM138" s="6">
        <v>56.981999999999999</v>
      </c>
      <c r="AN138" s="6">
        <v>8.5348333333333333</v>
      </c>
      <c r="AO138" s="6">
        <v>8.8387999999999991</v>
      </c>
      <c r="AP138" s="6">
        <f>AVERAGE(AF138:AO138)</f>
        <v>21.256479999999996</v>
      </c>
      <c r="AQ138" s="6">
        <f>STDEV(AF138:AO138)/SQRT(10)</f>
        <v>5.0634514393637744</v>
      </c>
    </row>
    <row r="139" spans="2:44" x14ac:dyDescent="0.3">
      <c r="C139" s="6">
        <v>14.507</v>
      </c>
      <c r="D139" s="6">
        <v>238.06299999999999</v>
      </c>
      <c r="E139" s="6">
        <v>243.68600000000001</v>
      </c>
      <c r="F139" s="6">
        <v>275.97899999999998</v>
      </c>
      <c r="G139" s="6">
        <v>53.801000000000002</v>
      </c>
      <c r="H139" s="6">
        <v>136.721</v>
      </c>
      <c r="I139" s="6">
        <v>253.745</v>
      </c>
      <c r="J139" s="6">
        <v>252.233</v>
      </c>
      <c r="K139" s="6">
        <v>432.70800000000003</v>
      </c>
      <c r="L139" s="6">
        <v>37.927999999999997</v>
      </c>
      <c r="M139" s="6">
        <v>68.81</v>
      </c>
      <c r="N139" s="6">
        <f>AVERAGE(D139:M139)</f>
        <v>199.3674</v>
      </c>
      <c r="O139" s="6">
        <f>STDEV(D139:M139)/SQRT(10)</f>
        <v>39.122658748891595</v>
      </c>
      <c r="Q139" s="6">
        <v>14.507</v>
      </c>
      <c r="R139" s="6">
        <v>596.70400000000006</v>
      </c>
      <c r="S139" s="6">
        <v>514.726</v>
      </c>
      <c r="T139" s="6">
        <v>674.7835</v>
      </c>
      <c r="U139" s="6">
        <v>235.19200000000001</v>
      </c>
      <c r="V139" s="6">
        <v>396.74599999999998</v>
      </c>
      <c r="W139" s="6">
        <v>931.62350000000004</v>
      </c>
      <c r="X139" s="6">
        <v>684.00400000000002</v>
      </c>
      <c r="Y139" s="6">
        <v>1386.5214999999998</v>
      </c>
      <c r="Z139" s="6">
        <v>128.9255</v>
      </c>
      <c r="AA139" s="6">
        <v>219.55099999999999</v>
      </c>
      <c r="AB139" s="6">
        <f>AVERAGE(R139:AA139)</f>
        <v>576.8777</v>
      </c>
      <c r="AC139" s="6">
        <f>STDEV(R139:AA139)/SQRT(10)</f>
        <v>119.45362941572763</v>
      </c>
      <c r="AE139" s="6">
        <v>14.507</v>
      </c>
      <c r="AF139" s="6">
        <v>25.171333333333333</v>
      </c>
      <c r="AG139" s="6">
        <v>29.762</v>
      </c>
      <c r="AH139" s="6">
        <v>10.080999999999998</v>
      </c>
      <c r="AI139" s="6">
        <v>12.820666666666668</v>
      </c>
      <c r="AJ139" s="6">
        <v>8.5909999999999993</v>
      </c>
      <c r="AK139" s="6">
        <v>14.286666666666667</v>
      </c>
      <c r="AL139" s="6">
        <v>41.194749999999999</v>
      </c>
      <c r="AM139" s="6">
        <v>58.967000000000006</v>
      </c>
      <c r="AN139" s="6">
        <v>8.5648333333333326</v>
      </c>
      <c r="AO139" s="6">
        <v>8.6992000000000012</v>
      </c>
      <c r="AP139" s="6">
        <f>AVERAGE(AF139:AO139)</f>
        <v>21.813845000000001</v>
      </c>
      <c r="AQ139" s="6">
        <f>STDEV(AF139:AO139)/SQRT(10)</f>
        <v>5.4036936712976731</v>
      </c>
    </row>
    <row r="140" spans="2:44" x14ac:dyDescent="0.3">
      <c r="C140" s="6">
        <v>15.007</v>
      </c>
      <c r="D140" s="6">
        <v>237.654</v>
      </c>
      <c r="E140" s="6">
        <v>252.054</v>
      </c>
      <c r="F140" s="6">
        <v>283.51400000000001</v>
      </c>
      <c r="G140" s="6">
        <v>56.286000000000001</v>
      </c>
      <c r="H140" s="6">
        <v>141.51</v>
      </c>
      <c r="I140" s="6">
        <v>265.28699999999998</v>
      </c>
      <c r="J140" s="6">
        <v>268.536</v>
      </c>
      <c r="K140" s="6">
        <v>454.38799999999998</v>
      </c>
      <c r="L140" s="6">
        <v>39.506999999999998</v>
      </c>
      <c r="M140" s="6">
        <v>71.840999999999994</v>
      </c>
      <c r="N140" s="6">
        <f>AVERAGE(D140:M140)</f>
        <v>207.05770000000001</v>
      </c>
      <c r="O140" s="6">
        <f>STDEV(D140:M140)/SQRT(10)</f>
        <v>40.897470170347255</v>
      </c>
      <c r="Q140" s="6">
        <v>15.007</v>
      </c>
      <c r="R140" s="6">
        <v>603.9663333333333</v>
      </c>
      <c r="S140" s="6">
        <v>551.19450000000006</v>
      </c>
      <c r="T140" s="6">
        <v>684.31700000000001</v>
      </c>
      <c r="U140" s="6">
        <v>247.59</v>
      </c>
      <c r="V140" s="6">
        <v>413.65300000000002</v>
      </c>
      <c r="W140" s="6">
        <v>975.02700000000004</v>
      </c>
      <c r="X140" s="6">
        <v>718.39350000000002</v>
      </c>
      <c r="Y140" s="6">
        <v>1436.068</v>
      </c>
      <c r="Z140" s="6">
        <v>134.3605</v>
      </c>
      <c r="AA140" s="6">
        <v>233.56799999999998</v>
      </c>
      <c r="AB140" s="6">
        <f>AVERAGE(R140:AA140)</f>
        <v>599.81378333333339</v>
      </c>
      <c r="AC140" s="6">
        <f>STDEV(R140:AA140)/SQRT(10)</f>
        <v>123.52189448934823</v>
      </c>
      <c r="AE140" s="6">
        <v>15.007</v>
      </c>
      <c r="AF140" s="6">
        <v>27.013666666666666</v>
      </c>
      <c r="AG140" s="6">
        <v>32.890999999999998</v>
      </c>
      <c r="AH140" s="6">
        <v>10.5845</v>
      </c>
      <c r="AI140" s="6">
        <v>11.537666666666667</v>
      </c>
      <c r="AJ140" s="6">
        <v>9.7533333333333339</v>
      </c>
      <c r="AK140" s="6">
        <v>14.681166666666664</v>
      </c>
      <c r="AL140" s="6">
        <v>44.222500000000004</v>
      </c>
      <c r="AM140" s="6">
        <v>61.597000000000001</v>
      </c>
      <c r="AN140" s="6">
        <v>9.0251666666666654</v>
      </c>
      <c r="AO140" s="6">
        <v>9.2423999999999999</v>
      </c>
      <c r="AP140" s="6">
        <f>AVERAGE(AF140:AO140)</f>
        <v>23.054840000000002</v>
      </c>
      <c r="AQ140" s="6">
        <f>STDEV(AF140:AO140)/SQRT(10)</f>
        <v>5.7434103864627648</v>
      </c>
    </row>
    <row r="141" spans="2:44" x14ac:dyDescent="0.3">
      <c r="C141"/>
      <c r="D141"/>
      <c r="E141"/>
      <c r="F141"/>
      <c r="G141"/>
      <c r="H141"/>
      <c r="I141"/>
      <c r="J141"/>
      <c r="K141"/>
      <c r="L141"/>
      <c r="M141"/>
      <c r="N141"/>
      <c r="O141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Q141" s="14"/>
      <c r="AR141" s="14"/>
    </row>
    <row r="142" spans="2:44" ht="18" x14ac:dyDescent="0.3">
      <c r="B142" s="14" t="s">
        <v>450</v>
      </c>
      <c r="C142" s="94" t="s">
        <v>286</v>
      </c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2"/>
    </row>
    <row r="143" spans="2:44" x14ac:dyDescent="0.3">
      <c r="C143" s="4"/>
      <c r="D143" s="3" t="s">
        <v>3</v>
      </c>
      <c r="E143" s="3" t="s">
        <v>4</v>
      </c>
      <c r="F143" s="3" t="s">
        <v>5</v>
      </c>
      <c r="G143" s="3" t="s">
        <v>65</v>
      </c>
      <c r="H143" s="3" t="s">
        <v>7</v>
      </c>
      <c r="I143" s="3" t="s">
        <v>8</v>
      </c>
      <c r="J143" s="3" t="s">
        <v>9</v>
      </c>
      <c r="K143" s="3" t="s">
        <v>10</v>
      </c>
      <c r="L143" s="3" t="s">
        <v>11</v>
      </c>
      <c r="M143" s="3" t="s">
        <v>12</v>
      </c>
      <c r="N143" s="3" t="s">
        <v>1</v>
      </c>
      <c r="O143" s="3" t="s">
        <v>2</v>
      </c>
    </row>
    <row r="144" spans="2:44" x14ac:dyDescent="0.3">
      <c r="C144" s="3" t="s">
        <v>151</v>
      </c>
      <c r="D144" s="6">
        <v>0.43282063408199983</v>
      </c>
      <c r="E144" s="6">
        <v>0.7156588957457003</v>
      </c>
      <c r="F144" s="6">
        <v>0.39953586579687955</v>
      </c>
      <c r="G144" s="6">
        <v>0.36307120140862753</v>
      </c>
      <c r="H144" s="6">
        <v>0.4523703240430535</v>
      </c>
      <c r="I144" s="6">
        <v>0.49564089932271505</v>
      </c>
      <c r="J144" s="6">
        <v>0.59227415017617546</v>
      </c>
      <c r="K144" s="6">
        <v>0.45322357101892569</v>
      </c>
      <c r="L144" s="6">
        <v>0.60446468230055184</v>
      </c>
      <c r="M144" s="6">
        <v>0.52193680108159601</v>
      </c>
      <c r="N144" s="3" t="s">
        <v>252</v>
      </c>
      <c r="O144" s="3">
        <f>STDEV(D144:M144)/SQRT(10)</f>
        <v>3.4018380176964562E-2</v>
      </c>
    </row>
    <row r="145" spans="3:15" x14ac:dyDescent="0.3">
      <c r="C145" s="32" t="s">
        <v>197</v>
      </c>
      <c r="D145" s="6">
        <v>4.4727106753742897E-2</v>
      </c>
      <c r="E145" s="6">
        <v>5.9672220967371764E-2</v>
      </c>
      <c r="F145" s="6">
        <v>1.5467246904577849E-2</v>
      </c>
      <c r="G145" s="6">
        <v>4.6599889602434129E-2</v>
      </c>
      <c r="H145" s="6">
        <v>2.3578538855836495E-2</v>
      </c>
      <c r="I145" s="6">
        <v>1.5057189869271993E-2</v>
      </c>
      <c r="J145" s="6">
        <v>6.1557489036301143E-2</v>
      </c>
      <c r="K145" s="6">
        <v>4.2892815660539756E-2</v>
      </c>
      <c r="L145" s="6">
        <v>6.7171279257420641E-2</v>
      </c>
      <c r="M145" s="6">
        <v>3.9570489108097004E-2</v>
      </c>
      <c r="N145" s="3">
        <f>AVERAGE(D145:M145)</f>
        <v>4.1629426601559369E-2</v>
      </c>
      <c r="O145" s="3">
        <f>STDEV(D145:M145)/SQRT(10)</f>
        <v>5.8987482647412165E-3</v>
      </c>
    </row>
  </sheetData>
  <mergeCells count="13">
    <mergeCell ref="C142:O142"/>
    <mergeCell ref="C73:O73"/>
    <mergeCell ref="Q73:AC73"/>
    <mergeCell ref="AE73:AQ73"/>
    <mergeCell ref="C108:O108"/>
    <mergeCell ref="Q108:AC108"/>
    <mergeCell ref="AE108:AQ108"/>
    <mergeCell ref="C3:K3"/>
    <mergeCell ref="Q3:Y3"/>
    <mergeCell ref="AE3:AM3"/>
    <mergeCell ref="Q38:AA38"/>
    <mergeCell ref="C38:M38"/>
    <mergeCell ref="AE38:AO38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33B5-5E11-412B-B766-DD96B866DE43}">
  <dimension ref="B2:T68"/>
  <sheetViews>
    <sheetView zoomScale="55" zoomScaleNormal="55" workbookViewId="0">
      <selection activeCell="U53" sqref="U53:V53"/>
    </sheetView>
  </sheetViews>
  <sheetFormatPr defaultColWidth="10.625" defaultRowHeight="16.5" x14ac:dyDescent="0.3"/>
  <cols>
    <col min="1" max="16384" width="10.625" style="22"/>
  </cols>
  <sheetData>
    <row r="2" spans="2:20" x14ac:dyDescent="0.3">
      <c r="B2" s="14" t="s">
        <v>451</v>
      </c>
      <c r="C2" s="34" t="s">
        <v>290</v>
      </c>
      <c r="D2" s="34"/>
      <c r="E2" s="34"/>
      <c r="F2" s="34"/>
      <c r="G2" s="34"/>
      <c r="H2" s="34"/>
      <c r="I2" s="34"/>
      <c r="J2" s="34"/>
      <c r="L2" s="34" t="s">
        <v>289</v>
      </c>
      <c r="M2" s="34"/>
      <c r="N2" s="34"/>
      <c r="O2" s="34"/>
      <c r="P2" s="34"/>
      <c r="Q2" s="34"/>
      <c r="R2" s="34"/>
      <c r="S2" s="34"/>
    </row>
    <row r="3" spans="2:20" x14ac:dyDescent="0.3">
      <c r="C3" s="3" t="s">
        <v>0</v>
      </c>
      <c r="D3" s="3" t="s">
        <v>3</v>
      </c>
      <c r="E3" s="3" t="s">
        <v>4</v>
      </c>
      <c r="F3" s="3" t="s">
        <v>128</v>
      </c>
      <c r="G3" s="3" t="s">
        <v>65</v>
      </c>
      <c r="H3" s="3" t="s">
        <v>7</v>
      </c>
      <c r="I3" s="3" t="s">
        <v>1</v>
      </c>
      <c r="J3" s="3" t="s">
        <v>2</v>
      </c>
      <c r="K3" s="14"/>
      <c r="L3" s="3" t="s">
        <v>0</v>
      </c>
      <c r="M3" s="3" t="s">
        <v>3</v>
      </c>
      <c r="N3" s="3" t="s">
        <v>4</v>
      </c>
      <c r="O3" s="3" t="s">
        <v>128</v>
      </c>
      <c r="P3" s="3" t="s">
        <v>65</v>
      </c>
      <c r="Q3" s="3" t="s">
        <v>7</v>
      </c>
      <c r="R3" s="3" t="s">
        <v>1</v>
      </c>
      <c r="S3" s="3" t="s">
        <v>2</v>
      </c>
      <c r="T3" s="14"/>
    </row>
    <row r="4" spans="2:20" x14ac:dyDescent="0.3">
      <c r="C4" s="7">
        <v>0</v>
      </c>
      <c r="D4" s="7">
        <v>3.1840000000000002</v>
      </c>
      <c r="E4" s="7">
        <v>2.9813333333333336</v>
      </c>
      <c r="F4" s="7">
        <v>2.71</v>
      </c>
      <c r="G4" s="7">
        <v>2.1604999999999999</v>
      </c>
      <c r="H4" s="7">
        <v>2.9554999999999998</v>
      </c>
      <c r="I4" s="7">
        <f>AVERAGE(D4:H4)</f>
        <v>2.7982666666666667</v>
      </c>
      <c r="J4" s="7">
        <f>STDEV(D4:H4)/SQRT(5)</f>
        <v>0.17628999624986624</v>
      </c>
      <c r="L4" s="7">
        <v>0</v>
      </c>
      <c r="M4" s="7">
        <v>2.6492500000000003</v>
      </c>
      <c r="N4" s="7">
        <v>2.9376666666666669</v>
      </c>
      <c r="O4" s="7">
        <v>2.8641999999999999</v>
      </c>
      <c r="P4" s="7">
        <v>2.2363999999999997</v>
      </c>
      <c r="Q4" s="7">
        <v>2.8336000000000001</v>
      </c>
      <c r="R4" s="7">
        <f>AVERAGE(M4:Q4)</f>
        <v>2.7042233333333336</v>
      </c>
      <c r="S4" s="7">
        <f>STDEV(M4:Q4)/SQRT(5)</f>
        <v>0.12623537226590306</v>
      </c>
    </row>
    <row r="5" spans="2:20" x14ac:dyDescent="0.3">
      <c r="C5" s="7">
        <v>0.5</v>
      </c>
      <c r="D5" s="7">
        <v>7.1240000000000006</v>
      </c>
      <c r="E5" s="7">
        <v>3.0369999999999995</v>
      </c>
      <c r="F5" s="7">
        <v>3.3049999999999997</v>
      </c>
      <c r="G5" s="7">
        <v>2.8120000000000003</v>
      </c>
      <c r="H5" s="7">
        <v>2.9809999999999999</v>
      </c>
      <c r="I5" s="7">
        <f>AVERAGE(D5:H5)</f>
        <v>3.8517999999999999</v>
      </c>
      <c r="J5" s="7">
        <f>STDEV(D5:H5)/SQRT(5)</f>
        <v>0.82187769163057334</v>
      </c>
      <c r="L5" s="7">
        <v>0.5</v>
      </c>
      <c r="M5" s="7">
        <v>2.9050000000000002</v>
      </c>
      <c r="N5" s="7">
        <v>2.9458333333333333</v>
      </c>
      <c r="O5" s="7">
        <v>3.0223000000000004</v>
      </c>
      <c r="P5" s="7">
        <v>2.4828000000000001</v>
      </c>
      <c r="Q5" s="7">
        <v>2.7409999999999997</v>
      </c>
      <c r="R5" s="7">
        <f>AVERAGE(M5:Q5)</f>
        <v>2.8193866666666674</v>
      </c>
      <c r="S5" s="7">
        <f>STDEV(M5:Q5)/SQRT(5)</f>
        <v>9.5897673821863122E-2</v>
      </c>
    </row>
    <row r="6" spans="2:20" x14ac:dyDescent="0.3">
      <c r="C6" s="7">
        <v>1.0009999999999999</v>
      </c>
      <c r="D6" s="7">
        <v>16.497</v>
      </c>
      <c r="E6" s="7">
        <v>2.9663333333333335</v>
      </c>
      <c r="F6" s="7">
        <v>6.0474999999999994</v>
      </c>
      <c r="G6" s="7">
        <v>3.3555000000000001</v>
      </c>
      <c r="H6" s="7">
        <v>3.1814999999999998</v>
      </c>
      <c r="I6" s="7">
        <f>AVERAGE(D6:H6)</f>
        <v>6.4095666666666657</v>
      </c>
      <c r="J6" s="7">
        <f>STDEV(D6:H6)/SQRT(5)</f>
        <v>2.5835150175896238</v>
      </c>
      <c r="L6" s="7">
        <v>1.0009999999999999</v>
      </c>
      <c r="M6" s="7">
        <v>2.9904999999999999</v>
      </c>
      <c r="N6" s="7">
        <v>2.8746666666666667</v>
      </c>
      <c r="O6" s="7">
        <v>3.3984999999999999</v>
      </c>
      <c r="P6" s="7">
        <v>2.6179999999999999</v>
      </c>
      <c r="Q6" s="7">
        <v>2.7938000000000001</v>
      </c>
      <c r="R6" s="7">
        <f>AVERAGE(M6:Q6)</f>
        <v>2.9350933333333336</v>
      </c>
      <c r="S6" s="7">
        <f>STDEV(M6:Q6)/SQRT(5)</f>
        <v>0.13076295491375903</v>
      </c>
    </row>
    <row r="7" spans="2:20" x14ac:dyDescent="0.3">
      <c r="C7" s="7">
        <v>1.5009999999999999</v>
      </c>
      <c r="D7" s="7">
        <v>23.905999999999999</v>
      </c>
      <c r="E7" s="7">
        <v>3.3343333333333334</v>
      </c>
      <c r="F7" s="7">
        <v>8.2210000000000001</v>
      </c>
      <c r="G7" s="7">
        <v>4.29</v>
      </c>
      <c r="H7" s="7">
        <v>3.4240000000000004</v>
      </c>
      <c r="I7" s="7">
        <f>AVERAGE(D7:H7)</f>
        <v>8.6350666666666651</v>
      </c>
      <c r="J7" s="7">
        <f>STDEV(D7:H7)/SQRT(5)</f>
        <v>3.9211315336831594</v>
      </c>
      <c r="L7" s="7">
        <v>1.5009999999999999</v>
      </c>
      <c r="M7" s="7">
        <v>2.8694999999999999</v>
      </c>
      <c r="N7" s="7">
        <v>3.2176666666666667</v>
      </c>
      <c r="O7" s="7">
        <v>3.3166000000000002</v>
      </c>
      <c r="P7" s="7">
        <v>2.4935999999999998</v>
      </c>
      <c r="Q7" s="7">
        <v>2.931</v>
      </c>
      <c r="R7" s="7">
        <f>AVERAGE(M7:Q7)</f>
        <v>2.9656733333333336</v>
      </c>
      <c r="S7" s="7">
        <f>STDEV(M7:Q7)/SQRT(5)</f>
        <v>0.1449059949683856</v>
      </c>
    </row>
    <row r="8" spans="2:20" x14ac:dyDescent="0.3">
      <c r="C8" s="7">
        <v>2.0009999999999999</v>
      </c>
      <c r="D8" s="7">
        <v>31.358000000000001</v>
      </c>
      <c r="E8" s="7">
        <v>3.4196666666666666</v>
      </c>
      <c r="F8" s="7">
        <v>10.914</v>
      </c>
      <c r="G8" s="7">
        <v>4.3609999999999998</v>
      </c>
      <c r="H8" s="7">
        <v>3.8915000000000002</v>
      </c>
      <c r="I8" s="7">
        <f>AVERAGE(D8:H8)</f>
        <v>10.788833333333333</v>
      </c>
      <c r="J8" s="7">
        <f>STDEV(D8:H8)/SQRT(5)</f>
        <v>5.3211894811634401</v>
      </c>
      <c r="L8" s="7">
        <v>2.0009999999999999</v>
      </c>
      <c r="M8" s="7">
        <v>3.0785</v>
      </c>
      <c r="N8" s="7">
        <v>3.5325000000000002</v>
      </c>
      <c r="O8" s="7">
        <v>3.2482999999999995</v>
      </c>
      <c r="P8" s="7">
        <v>2.5522</v>
      </c>
      <c r="Q8" s="7">
        <v>2.7096</v>
      </c>
      <c r="R8" s="7">
        <f>AVERAGE(M8:Q8)</f>
        <v>3.0242200000000001</v>
      </c>
      <c r="S8" s="7">
        <f>STDEV(M8:Q8)/SQRT(5)</f>
        <v>0.17794596764186554</v>
      </c>
    </row>
    <row r="9" spans="2:20" x14ac:dyDescent="0.3">
      <c r="C9" s="7">
        <v>2.5009999999999999</v>
      </c>
      <c r="D9" s="7">
        <v>39.702500000000001</v>
      </c>
      <c r="E9" s="7">
        <v>3.3393333333333337</v>
      </c>
      <c r="F9" s="7">
        <v>12.5725</v>
      </c>
      <c r="G9" s="7">
        <v>4.0415000000000001</v>
      </c>
      <c r="H9" s="7">
        <v>5.9295</v>
      </c>
      <c r="I9" s="7">
        <f>AVERAGE(D9:H9)</f>
        <v>13.117066666666668</v>
      </c>
      <c r="J9" s="7">
        <f>STDEV(D9:H9)/SQRT(5)</f>
        <v>6.8436573278555599</v>
      </c>
      <c r="L9" s="7">
        <v>2.5009999999999999</v>
      </c>
      <c r="M9" s="7">
        <v>3.1192500000000001</v>
      </c>
      <c r="N9" s="7">
        <v>3.1048333333333336</v>
      </c>
      <c r="O9" s="7">
        <v>3.4100999999999999</v>
      </c>
      <c r="P9" s="7">
        <v>2.6043999999999996</v>
      </c>
      <c r="Q9" s="7">
        <v>3.0501999999999998</v>
      </c>
      <c r="R9" s="7">
        <f>AVERAGE(M9:Q9)</f>
        <v>3.0577566666666667</v>
      </c>
      <c r="S9" s="7">
        <f>STDEV(M9:Q9)/SQRT(5)</f>
        <v>0.12956327364565082</v>
      </c>
    </row>
    <row r="10" spans="2:20" x14ac:dyDescent="0.3">
      <c r="C10" s="7">
        <v>3.0009999999999999</v>
      </c>
      <c r="D10" s="7">
        <v>44.954999999999998</v>
      </c>
      <c r="E10" s="7">
        <v>3.5823333333333331</v>
      </c>
      <c r="F10" s="7">
        <v>13.474</v>
      </c>
      <c r="G10" s="7">
        <v>5.8294999999999995</v>
      </c>
      <c r="H10" s="7">
        <v>7.1965000000000003</v>
      </c>
      <c r="I10" s="7">
        <f>AVERAGE(D10:H10)</f>
        <v>15.007466666666664</v>
      </c>
      <c r="J10" s="7">
        <f>STDEV(D10:H10)/SQRT(5)</f>
        <v>7.6648099025858292</v>
      </c>
      <c r="L10" s="7">
        <v>3.0009999999999999</v>
      </c>
      <c r="M10" s="7">
        <v>3.1284999999999998</v>
      </c>
      <c r="N10" s="7">
        <v>3.4601666666666664</v>
      </c>
      <c r="O10" s="7">
        <v>3.1983000000000001</v>
      </c>
      <c r="P10" s="7">
        <v>2.7691999999999997</v>
      </c>
      <c r="Q10" s="7">
        <v>3.0386000000000002</v>
      </c>
      <c r="R10" s="7">
        <f>AVERAGE(M10:Q10)</f>
        <v>3.1189533333333332</v>
      </c>
      <c r="S10" s="7">
        <f>STDEV(M10:Q10)/SQRT(5)</f>
        <v>0.11216006944442294</v>
      </c>
    </row>
    <row r="11" spans="2:20" x14ac:dyDescent="0.3">
      <c r="C11" s="7">
        <v>3.5019999999999998</v>
      </c>
      <c r="D11" s="7">
        <v>47.506</v>
      </c>
      <c r="E11" s="7">
        <v>3.6656666666666666</v>
      </c>
      <c r="F11" s="7">
        <v>16.504999999999999</v>
      </c>
      <c r="G11" s="7">
        <v>4.7320000000000002</v>
      </c>
      <c r="H11" s="7">
        <v>11.1295</v>
      </c>
      <c r="I11" s="7">
        <f>AVERAGE(D11:H11)</f>
        <v>16.70763333333333</v>
      </c>
      <c r="J11" s="7">
        <f>STDEV(D11:H11)/SQRT(5)</f>
        <v>8.0411588386113717</v>
      </c>
      <c r="L11" s="7">
        <v>3.5019999999999998</v>
      </c>
      <c r="M11" s="7">
        <v>2.6844999999999999</v>
      </c>
      <c r="N11" s="7">
        <v>3.6506666666666674</v>
      </c>
      <c r="O11" s="7">
        <v>3.1185999999999998</v>
      </c>
      <c r="P11" s="7">
        <v>2.6337999999999999</v>
      </c>
      <c r="Q11" s="7">
        <v>2.9525999999999999</v>
      </c>
      <c r="R11" s="7">
        <f>AVERAGE(M11:Q11)</f>
        <v>3.0080333333333336</v>
      </c>
      <c r="S11" s="7">
        <f>STDEV(M11:Q11)/SQRT(5)</f>
        <v>0.18343934268428871</v>
      </c>
    </row>
    <row r="12" spans="2:20" x14ac:dyDescent="0.3">
      <c r="C12" s="7">
        <v>4.0019999999999998</v>
      </c>
      <c r="D12" s="7">
        <v>51.387500000000003</v>
      </c>
      <c r="E12" s="7">
        <v>3.5323333333333333</v>
      </c>
      <c r="F12" s="7">
        <v>17.081499999999998</v>
      </c>
      <c r="G12" s="7">
        <v>5.3514999999999997</v>
      </c>
      <c r="H12" s="7">
        <v>9.3765000000000001</v>
      </c>
      <c r="I12" s="7">
        <f>AVERAGE(D12:H12)</f>
        <v>17.345866666666666</v>
      </c>
      <c r="J12" s="7">
        <f>STDEV(D12:H12)/SQRT(5)</f>
        <v>8.823525456666653</v>
      </c>
      <c r="L12" s="7">
        <v>4.0019999999999998</v>
      </c>
      <c r="M12" s="7">
        <v>2.9699999999999998</v>
      </c>
      <c r="N12" s="7">
        <v>3.488666666666667</v>
      </c>
      <c r="O12" s="7">
        <v>3.3997000000000002</v>
      </c>
      <c r="P12" s="7">
        <v>2.363</v>
      </c>
      <c r="Q12" s="7">
        <v>3.1789999999999998</v>
      </c>
      <c r="R12" s="7">
        <f>AVERAGE(M12:Q12)</f>
        <v>3.0800733333333334</v>
      </c>
      <c r="S12" s="7">
        <f>STDEV(M12:Q12)/SQRT(5)</f>
        <v>0.20064975798085991</v>
      </c>
    </row>
    <row r="13" spans="2:20" x14ac:dyDescent="0.3">
      <c r="C13" s="7">
        <v>4.5019999999999998</v>
      </c>
      <c r="D13" s="7">
        <v>46.177999999999997</v>
      </c>
      <c r="E13" s="7">
        <v>4.1146666666666674</v>
      </c>
      <c r="F13" s="7">
        <v>12.7965</v>
      </c>
      <c r="G13" s="7">
        <v>5.9730000000000008</v>
      </c>
      <c r="H13" s="7">
        <v>9.5035000000000007</v>
      </c>
      <c r="I13" s="7">
        <f>AVERAGE(D13:H13)</f>
        <v>15.713133333333335</v>
      </c>
      <c r="J13" s="7">
        <f>STDEV(D13:H13)/SQRT(5)</f>
        <v>7.760699142223662</v>
      </c>
      <c r="L13" s="7">
        <v>4.5019999999999998</v>
      </c>
      <c r="M13" s="7">
        <v>3.0582500000000001</v>
      </c>
      <c r="N13" s="7">
        <v>3.8906666666666667</v>
      </c>
      <c r="O13" s="7">
        <v>3.2724000000000002</v>
      </c>
      <c r="P13" s="7">
        <v>2.6732</v>
      </c>
      <c r="Q13" s="7">
        <v>2.9503999999999997</v>
      </c>
      <c r="R13" s="7">
        <f>AVERAGE(M13:Q13)</f>
        <v>3.1689833333333333</v>
      </c>
      <c r="S13" s="7">
        <f>STDEV(M13:Q13)/SQRT(5)</f>
        <v>0.20461714235235653</v>
      </c>
    </row>
    <row r="14" spans="2:20" x14ac:dyDescent="0.3">
      <c r="C14" s="7">
        <v>5.0030000000000001</v>
      </c>
      <c r="D14" s="7">
        <v>41.283500000000004</v>
      </c>
      <c r="E14" s="7">
        <v>4.5726666666666667</v>
      </c>
      <c r="F14" s="7">
        <v>11.336500000000001</v>
      </c>
      <c r="G14" s="7">
        <v>5.8744999999999994</v>
      </c>
      <c r="H14" s="7">
        <v>9.5660000000000007</v>
      </c>
      <c r="I14" s="7">
        <f>AVERAGE(D14:H14)</f>
        <v>14.526633333333333</v>
      </c>
      <c r="J14" s="7">
        <f>STDEV(D14:H14)/SQRT(5)</f>
        <v>6.7994691380610339</v>
      </c>
      <c r="L14" s="7">
        <v>5.0030000000000001</v>
      </c>
      <c r="M14" s="7">
        <v>3.09</v>
      </c>
      <c r="N14" s="7">
        <v>4.3384999999999998</v>
      </c>
      <c r="O14" s="7">
        <v>3.1474000000000002</v>
      </c>
      <c r="P14" s="7">
        <v>3.1394000000000002</v>
      </c>
      <c r="Q14" s="7">
        <v>3.1315999999999997</v>
      </c>
      <c r="R14" s="7">
        <f>AVERAGE(M14:Q14)</f>
        <v>3.3693800000000005</v>
      </c>
      <c r="S14" s="7">
        <f>STDEV(M14:Q14)/SQRT(5)</f>
        <v>0.24248216511735413</v>
      </c>
    </row>
    <row r="15" spans="2:20" x14ac:dyDescent="0.3">
      <c r="C15" s="7">
        <v>5.5030000000000001</v>
      </c>
      <c r="D15" s="7">
        <v>42.991999999999997</v>
      </c>
      <c r="E15" s="7">
        <v>3.5356666666666663</v>
      </c>
      <c r="F15" s="7">
        <v>14.746500000000001</v>
      </c>
      <c r="G15" s="7">
        <v>6.7675000000000001</v>
      </c>
      <c r="H15" s="7">
        <v>9.2220000000000013</v>
      </c>
      <c r="I15" s="7">
        <f>AVERAGE(D15:H15)</f>
        <v>15.452733333333333</v>
      </c>
      <c r="J15" s="7">
        <f>STDEV(D15:H15)/SQRT(5)</f>
        <v>7.1245412761883191</v>
      </c>
      <c r="L15" s="7">
        <v>5.5030000000000001</v>
      </c>
      <c r="M15" s="7">
        <v>3.0332499999999998</v>
      </c>
      <c r="N15" s="7">
        <v>3.3940000000000001</v>
      </c>
      <c r="O15" s="7">
        <v>3.3098999999999998</v>
      </c>
      <c r="P15" s="7">
        <v>2.7439999999999998</v>
      </c>
      <c r="Q15" s="7">
        <v>3.4159999999999995</v>
      </c>
      <c r="R15" s="7">
        <f>AVERAGE(M15:Q15)</f>
        <v>3.17943</v>
      </c>
      <c r="S15" s="7">
        <f>STDEV(M15:Q15)/SQRT(5)</f>
        <v>0.12845153716480001</v>
      </c>
    </row>
    <row r="16" spans="2:20" x14ac:dyDescent="0.3">
      <c r="C16" s="7">
        <v>6.0030000000000001</v>
      </c>
      <c r="D16" s="7">
        <v>51.594999999999999</v>
      </c>
      <c r="E16" s="7">
        <v>3.7583333333333333</v>
      </c>
      <c r="F16" s="7">
        <v>14.870000000000001</v>
      </c>
      <c r="G16" s="7">
        <v>5.0819999999999999</v>
      </c>
      <c r="H16" s="7">
        <v>9.6470000000000002</v>
      </c>
      <c r="I16" s="7">
        <f>AVERAGE(D16:H16)</f>
        <v>16.990466666666666</v>
      </c>
      <c r="J16" s="7">
        <f>STDEV(D16:H16)/SQRT(5)</f>
        <v>8.8679127749682127</v>
      </c>
      <c r="L16" s="7">
        <v>6.0030000000000001</v>
      </c>
      <c r="M16" s="7">
        <v>3.198</v>
      </c>
      <c r="N16" s="7">
        <v>3.3565</v>
      </c>
      <c r="O16" s="7">
        <v>3.3887999999999998</v>
      </c>
      <c r="P16" s="7">
        <v>2.6206</v>
      </c>
      <c r="Q16" s="7">
        <v>3.1840000000000002</v>
      </c>
      <c r="R16" s="7">
        <f>AVERAGE(M16:Q16)</f>
        <v>3.1495800000000003</v>
      </c>
      <c r="S16" s="7">
        <f>STDEV(M16:Q16)/SQRT(5)</f>
        <v>0.13845417436827245</v>
      </c>
    </row>
    <row r="17" spans="3:19" x14ac:dyDescent="0.3">
      <c r="C17" s="7">
        <v>6.5030000000000001</v>
      </c>
      <c r="D17" s="7">
        <v>68.730500000000006</v>
      </c>
      <c r="E17" s="7">
        <v>3.2573333333333334</v>
      </c>
      <c r="F17" s="7">
        <v>21.252500000000001</v>
      </c>
      <c r="G17" s="7">
        <v>5.0415000000000001</v>
      </c>
      <c r="H17" s="7">
        <v>11.669</v>
      </c>
      <c r="I17" s="7">
        <f>AVERAGE(D17:H17)</f>
        <v>21.990166666666667</v>
      </c>
      <c r="J17" s="7">
        <f>STDEV(D17:H17)/SQRT(5)</f>
        <v>12.103523743223613</v>
      </c>
      <c r="L17" s="7">
        <v>6.5030000000000001</v>
      </c>
      <c r="M17" s="7">
        <v>2.83325</v>
      </c>
      <c r="N17" s="7">
        <v>3.0363333333333333</v>
      </c>
      <c r="O17" s="7">
        <v>3.4483999999999995</v>
      </c>
      <c r="P17" s="7">
        <v>3.0330000000000004</v>
      </c>
      <c r="Q17" s="7">
        <v>3.1090000000000004</v>
      </c>
      <c r="R17" s="7">
        <f>AVERAGE(M17:Q17)</f>
        <v>3.0919966666666663</v>
      </c>
      <c r="S17" s="7">
        <f>STDEV(M17:Q17)/SQRT(5)</f>
        <v>0.10021010433639459</v>
      </c>
    </row>
    <row r="18" spans="3:19" x14ac:dyDescent="0.3">
      <c r="C18" s="7">
        <v>7.0030000000000001</v>
      </c>
      <c r="D18" s="7">
        <v>78.372</v>
      </c>
      <c r="E18" s="7">
        <v>3.3376666666666668</v>
      </c>
      <c r="F18" s="7">
        <v>28.011499999999998</v>
      </c>
      <c r="G18" s="7">
        <v>5.8674999999999997</v>
      </c>
      <c r="H18" s="7">
        <v>11.7315</v>
      </c>
      <c r="I18" s="7">
        <f>AVERAGE(D18:H18)</f>
        <v>25.46403333333333</v>
      </c>
      <c r="J18" s="7">
        <f>STDEV(D18:H18)/SQRT(5)</f>
        <v>13.906698413933881</v>
      </c>
      <c r="L18" s="7">
        <v>7.0030000000000001</v>
      </c>
      <c r="M18" s="7">
        <v>2.8617500000000002</v>
      </c>
      <c r="N18" s="7">
        <v>3.0431666666666666</v>
      </c>
      <c r="O18" s="7">
        <v>3.7000999999999999</v>
      </c>
      <c r="P18" s="7">
        <v>2.8025999999999995</v>
      </c>
      <c r="Q18" s="7">
        <v>3.1254</v>
      </c>
      <c r="R18" s="7">
        <f>AVERAGE(M18:Q18)</f>
        <v>3.1066033333333336</v>
      </c>
      <c r="S18" s="7">
        <f>STDEV(M18:Q18)/SQRT(5)</f>
        <v>0.15952852413004701</v>
      </c>
    </row>
    <row r="19" spans="3:19" x14ac:dyDescent="0.3">
      <c r="C19" s="7">
        <v>7.5039999999999996</v>
      </c>
      <c r="D19" s="7">
        <v>86.400999999999996</v>
      </c>
      <c r="E19" s="7">
        <v>3.3060000000000005</v>
      </c>
      <c r="F19" s="7">
        <v>33.186</v>
      </c>
      <c r="G19" s="7">
        <v>7.3705000000000007</v>
      </c>
      <c r="H19" s="7">
        <v>13.3005</v>
      </c>
      <c r="I19" s="7">
        <f>AVERAGE(D19:H19)</f>
        <v>28.712799999999998</v>
      </c>
      <c r="J19" s="7">
        <f>STDEV(D19:H19)/SQRT(5)</f>
        <v>15.307638917057066</v>
      </c>
      <c r="L19" s="7">
        <v>7.5039999999999996</v>
      </c>
      <c r="M19" s="7">
        <v>2.9682500000000003</v>
      </c>
      <c r="N19" s="7">
        <v>3.0195000000000003</v>
      </c>
      <c r="O19" s="7">
        <v>3.6839999999999997</v>
      </c>
      <c r="P19" s="7">
        <v>2.8098000000000001</v>
      </c>
      <c r="Q19" s="7">
        <v>3.4335999999999998</v>
      </c>
      <c r="R19" s="7">
        <f>AVERAGE(M19:Q19)</f>
        <v>3.1830299999999996</v>
      </c>
      <c r="S19" s="7">
        <f>STDEV(M19:Q19)/SQRT(5)</f>
        <v>0.1621618648141423</v>
      </c>
    </row>
    <row r="20" spans="3:19" x14ac:dyDescent="0.3">
      <c r="C20" s="7">
        <v>8.0039999999999996</v>
      </c>
      <c r="D20" s="7">
        <v>95.481000000000009</v>
      </c>
      <c r="E20" s="7">
        <v>3.3303333333333334</v>
      </c>
      <c r="F20" s="7">
        <v>44.251999999999995</v>
      </c>
      <c r="G20" s="7">
        <v>6.7954999999999997</v>
      </c>
      <c r="H20" s="7">
        <v>14.346</v>
      </c>
      <c r="I20" s="7">
        <f>AVERAGE(D20:H20)</f>
        <v>32.840966666666667</v>
      </c>
      <c r="J20" s="7">
        <f>STDEV(D20:H20)/SQRT(5)</f>
        <v>17.241364597031687</v>
      </c>
      <c r="L20" s="7">
        <v>8.0039999999999996</v>
      </c>
      <c r="M20" s="7">
        <v>3.4584999999999999</v>
      </c>
      <c r="N20" s="7">
        <v>3.0140000000000007</v>
      </c>
      <c r="O20" s="7">
        <v>3.8549000000000007</v>
      </c>
      <c r="P20" s="7">
        <v>3.1334</v>
      </c>
      <c r="Q20" s="7">
        <v>3.2502000000000004</v>
      </c>
      <c r="R20" s="7">
        <f>AVERAGE(M20:Q20)</f>
        <v>3.3422000000000005</v>
      </c>
      <c r="S20" s="7">
        <f>STDEV(M20:Q20)/SQRT(5)</f>
        <v>0.14767593913701718</v>
      </c>
    </row>
    <row r="21" spans="3:19" x14ac:dyDescent="0.3">
      <c r="C21" s="7">
        <v>8.5039999999999996</v>
      </c>
      <c r="D21" s="7">
        <v>103.20099999999999</v>
      </c>
      <c r="E21" s="7">
        <v>3.3983333333333334</v>
      </c>
      <c r="F21" s="7">
        <v>48.042499999999997</v>
      </c>
      <c r="G21" s="7">
        <v>5.6005000000000003</v>
      </c>
      <c r="H21" s="7">
        <v>18.318000000000001</v>
      </c>
      <c r="I21" s="7">
        <f>AVERAGE(D21:H21)</f>
        <v>35.712066666666672</v>
      </c>
      <c r="J21" s="7">
        <f>STDEV(D21:H21)/SQRT(5)</f>
        <v>18.655070454064518</v>
      </c>
      <c r="L21" s="7">
        <v>8.5039999999999996</v>
      </c>
      <c r="M21" s="7">
        <v>3.7439999999999998</v>
      </c>
      <c r="N21" s="7">
        <v>3.1259999999999999</v>
      </c>
      <c r="O21" s="7">
        <v>4.3802000000000003</v>
      </c>
      <c r="P21" s="7">
        <v>2.8418000000000001</v>
      </c>
      <c r="Q21" s="7">
        <v>3.3140000000000001</v>
      </c>
      <c r="R21" s="7">
        <f>AVERAGE(M21:Q21)</f>
        <v>3.4811999999999999</v>
      </c>
      <c r="S21" s="7">
        <f>STDEV(M21:Q21)/SQRT(5)</f>
        <v>0.26834866125993784</v>
      </c>
    </row>
    <row r="22" spans="3:19" x14ac:dyDescent="0.3">
      <c r="C22" s="7">
        <v>9.0039999999999996</v>
      </c>
      <c r="D22" s="7">
        <v>111.125</v>
      </c>
      <c r="E22" s="7">
        <v>4.0653333333333332</v>
      </c>
      <c r="F22" s="7">
        <v>72.4375</v>
      </c>
      <c r="G22" s="7">
        <v>6.673</v>
      </c>
      <c r="H22" s="7">
        <v>25.7895</v>
      </c>
      <c r="I22" s="7">
        <f>AVERAGE(D22:H22)</f>
        <v>44.01806666666667</v>
      </c>
      <c r="J22" s="7">
        <f>STDEV(D22:H22)/SQRT(5)</f>
        <v>20.777584364231991</v>
      </c>
      <c r="L22" s="7">
        <v>9.0039999999999996</v>
      </c>
      <c r="M22" s="7">
        <v>4.8464999999999998</v>
      </c>
      <c r="N22" s="7">
        <v>3.1238333333333337</v>
      </c>
      <c r="O22" s="7">
        <v>5.7232000000000003</v>
      </c>
      <c r="P22" s="7">
        <v>3.2193999999999994</v>
      </c>
      <c r="Q22" s="7">
        <v>3.2644000000000006</v>
      </c>
      <c r="R22" s="7">
        <f>AVERAGE(M22:Q22)</f>
        <v>4.0354666666666672</v>
      </c>
      <c r="S22" s="7">
        <f>STDEV(M22:Q22)/SQRT(5)</f>
        <v>0.52904644482103413</v>
      </c>
    </row>
    <row r="23" spans="3:19" x14ac:dyDescent="0.3">
      <c r="C23" s="7">
        <v>9.5050000000000008</v>
      </c>
      <c r="D23" s="7">
        <v>139.69799999999998</v>
      </c>
      <c r="E23" s="7">
        <v>10.525666666666666</v>
      </c>
      <c r="F23" s="7">
        <v>100.09100000000001</v>
      </c>
      <c r="G23" s="7">
        <v>14.802499999999998</v>
      </c>
      <c r="H23" s="7">
        <v>32.340000000000003</v>
      </c>
      <c r="I23" s="7">
        <f>AVERAGE(D23:H23)</f>
        <v>59.49143333333334</v>
      </c>
      <c r="J23" s="7">
        <f>STDEV(D23:H23)/SQRT(5)</f>
        <v>25.703468199598621</v>
      </c>
      <c r="L23" s="7">
        <v>9.5050000000000008</v>
      </c>
      <c r="M23" s="7">
        <v>5.6442499999999995</v>
      </c>
      <c r="N23" s="7">
        <v>3.6960000000000002</v>
      </c>
      <c r="O23" s="7">
        <v>6.452</v>
      </c>
      <c r="P23" s="7">
        <v>4.4617999999999993</v>
      </c>
      <c r="Q23" s="7">
        <v>3.5674000000000001</v>
      </c>
      <c r="R23" s="7">
        <f>AVERAGE(M23:Q23)</f>
        <v>4.7642899999999999</v>
      </c>
      <c r="S23" s="7">
        <f>STDEV(M23:Q23)/SQRT(5)</f>
        <v>0.560713119250833</v>
      </c>
    </row>
    <row r="24" spans="3:19" x14ac:dyDescent="0.3">
      <c r="C24" s="7">
        <v>10.005000000000001</v>
      </c>
      <c r="D24" s="7">
        <v>147.19150000000002</v>
      </c>
      <c r="E24" s="7">
        <v>16.681666666666668</v>
      </c>
      <c r="F24" s="7">
        <v>116.239</v>
      </c>
      <c r="G24" s="7">
        <v>24.042999999999999</v>
      </c>
      <c r="H24" s="7">
        <v>50.393999999999998</v>
      </c>
      <c r="I24" s="7">
        <f>AVERAGE(D24:H24)</f>
        <v>70.909833333333339</v>
      </c>
      <c r="J24" s="7">
        <f>STDEV(D24:H24)/SQRT(5)</f>
        <v>25.914975944636932</v>
      </c>
      <c r="L24" s="7">
        <v>10.005000000000001</v>
      </c>
      <c r="M24" s="7">
        <v>7.1795</v>
      </c>
      <c r="N24" s="7">
        <v>3.9043333333333332</v>
      </c>
      <c r="O24" s="7">
        <v>7.4605999999999995</v>
      </c>
      <c r="P24" s="7">
        <v>4.5253999999999994</v>
      </c>
      <c r="Q24" s="7">
        <v>3.9060000000000001</v>
      </c>
      <c r="R24" s="7">
        <f>AVERAGE(M24:Q24)</f>
        <v>5.3951666666666656</v>
      </c>
      <c r="S24" s="7">
        <f>STDEV(M24:Q24)/SQRT(5)</f>
        <v>0.79519040934301666</v>
      </c>
    </row>
    <row r="25" spans="3:19" x14ac:dyDescent="0.3">
      <c r="C25" s="7">
        <v>10.505000000000001</v>
      </c>
      <c r="D25" s="7">
        <v>153.52199999999999</v>
      </c>
      <c r="E25" s="7">
        <v>22.429999999999996</v>
      </c>
      <c r="F25" s="7">
        <v>136.29349999999999</v>
      </c>
      <c r="G25" s="7">
        <v>29.623999999999999</v>
      </c>
      <c r="H25" s="7">
        <v>91.384999999999991</v>
      </c>
      <c r="I25" s="7">
        <f>AVERAGE(D25:H25)</f>
        <v>86.650900000000007</v>
      </c>
      <c r="J25" s="7">
        <f>STDEV(D25:H25)/SQRT(5)</f>
        <v>26.772126151279053</v>
      </c>
      <c r="L25" s="7">
        <v>10.505000000000001</v>
      </c>
      <c r="M25" s="7">
        <v>8.4495000000000005</v>
      </c>
      <c r="N25" s="7">
        <v>4.565833333333333</v>
      </c>
      <c r="O25" s="7">
        <v>8.4336000000000002</v>
      </c>
      <c r="P25" s="7">
        <v>7.5449999999999999</v>
      </c>
      <c r="Q25" s="7">
        <v>5.8739999999999997</v>
      </c>
      <c r="R25" s="7">
        <f>AVERAGE(M25:Q25)</f>
        <v>6.9735866666666677</v>
      </c>
      <c r="S25" s="7">
        <f>STDEV(M25:Q25)/SQRT(5)</f>
        <v>0.76298228191164941</v>
      </c>
    </row>
    <row r="26" spans="3:19" x14ac:dyDescent="0.3">
      <c r="C26" s="7">
        <v>11.005000000000001</v>
      </c>
      <c r="D26" s="7">
        <v>167.41050000000001</v>
      </c>
      <c r="E26" s="7">
        <v>34.483666666666672</v>
      </c>
      <c r="F26" s="7">
        <v>155.29349999999999</v>
      </c>
      <c r="G26" s="7">
        <v>39.169499999999999</v>
      </c>
      <c r="H26" s="7">
        <v>115.3535</v>
      </c>
      <c r="I26" s="7">
        <f>AVERAGE(D26:H26)</f>
        <v>102.34213333333334</v>
      </c>
      <c r="J26" s="7">
        <f>STDEV(D26:H26)/SQRT(5)</f>
        <v>28.109240772109871</v>
      </c>
      <c r="L26" s="7">
        <v>11.005000000000001</v>
      </c>
      <c r="M26" s="7">
        <v>9.859</v>
      </c>
      <c r="N26" s="7">
        <v>4.8635000000000002</v>
      </c>
      <c r="O26" s="7">
        <v>9.5082000000000004</v>
      </c>
      <c r="P26" s="7">
        <v>10.9696</v>
      </c>
      <c r="Q26" s="7">
        <v>7.5635999999999992</v>
      </c>
      <c r="R26" s="7">
        <f>AVERAGE(M26:Q26)</f>
        <v>8.5527800000000003</v>
      </c>
      <c r="S26" s="7">
        <f>STDEV(M26:Q26)/SQRT(5)</f>
        <v>1.0735297147261447</v>
      </c>
    </row>
    <row r="27" spans="3:19" x14ac:dyDescent="0.3">
      <c r="C27" s="7">
        <v>11.505000000000001</v>
      </c>
      <c r="D27" s="7">
        <v>184.7825</v>
      </c>
      <c r="E27" s="7">
        <v>44.644666666666666</v>
      </c>
      <c r="F27" s="7">
        <v>176.8305</v>
      </c>
      <c r="G27" s="7">
        <v>54.86</v>
      </c>
      <c r="H27" s="7">
        <v>142.607</v>
      </c>
      <c r="I27" s="7">
        <f>AVERAGE(D27:H27)</f>
        <v>120.74493333333332</v>
      </c>
      <c r="J27" s="7">
        <f>STDEV(D27:H27)/SQRT(5)</f>
        <v>29.880115226453057</v>
      </c>
      <c r="L27" s="7">
        <v>11.505000000000001</v>
      </c>
      <c r="M27" s="7">
        <v>10.601000000000001</v>
      </c>
      <c r="N27" s="7">
        <v>5.9240000000000004</v>
      </c>
      <c r="O27" s="7">
        <v>10.910900000000002</v>
      </c>
      <c r="P27" s="7">
        <v>13.823600000000003</v>
      </c>
      <c r="Q27" s="7">
        <v>9.070800000000002</v>
      </c>
      <c r="R27" s="7">
        <f>AVERAGE(M27:Q27)</f>
        <v>10.066060000000002</v>
      </c>
      <c r="S27" s="7">
        <f>STDEV(M27:Q27)/SQRT(5)</f>
        <v>1.2896942620636878</v>
      </c>
    </row>
    <row r="28" spans="3:19" x14ac:dyDescent="0.3">
      <c r="C28" s="7">
        <v>12.006</v>
      </c>
      <c r="D28" s="7">
        <v>201.57299999999998</v>
      </c>
      <c r="E28" s="7">
        <v>58.859999999999992</v>
      </c>
      <c r="F28" s="7">
        <v>200.33850000000001</v>
      </c>
      <c r="G28" s="7">
        <v>80.317000000000007</v>
      </c>
      <c r="H28" s="7">
        <v>188.14100000000002</v>
      </c>
      <c r="I28" s="7">
        <f>AVERAGE(D28:H28)</f>
        <v>145.84590000000003</v>
      </c>
      <c r="J28" s="7">
        <f>STDEV(D28:H28)/SQRT(5)</f>
        <v>31.404149524545289</v>
      </c>
      <c r="L28" s="7">
        <v>12.006</v>
      </c>
      <c r="M28" s="7">
        <v>12.701750000000001</v>
      </c>
      <c r="N28" s="7">
        <v>6.761166666666667</v>
      </c>
      <c r="O28" s="7">
        <v>12.271700000000001</v>
      </c>
      <c r="P28" s="7">
        <v>13.264199999999999</v>
      </c>
      <c r="Q28" s="7">
        <v>11.022600000000001</v>
      </c>
      <c r="R28" s="7">
        <f>AVERAGE(M28:Q28)</f>
        <v>11.204283333333333</v>
      </c>
      <c r="S28" s="7">
        <f>STDEV(M28:Q28)/SQRT(5)</f>
        <v>1.1704558081980019</v>
      </c>
    </row>
    <row r="29" spans="3:19" x14ac:dyDescent="0.3">
      <c r="C29" s="7">
        <v>12.506</v>
      </c>
      <c r="D29" s="7">
        <v>219.48699999999999</v>
      </c>
      <c r="E29" s="7">
        <v>77.326333333333324</v>
      </c>
      <c r="F29" s="7">
        <v>222.02549999999999</v>
      </c>
      <c r="G29" s="7">
        <v>94.0625</v>
      </c>
      <c r="H29" s="7">
        <v>226.06</v>
      </c>
      <c r="I29" s="7">
        <f>AVERAGE(D29:H29)</f>
        <v>167.79226666666668</v>
      </c>
      <c r="J29" s="7">
        <f>STDEV(D29:H29)/SQRT(5)</f>
        <v>33.636945005892592</v>
      </c>
      <c r="L29" s="7">
        <v>12.506</v>
      </c>
      <c r="M29" s="7">
        <v>12.89725</v>
      </c>
      <c r="N29" s="7">
        <v>7.7996666666666661</v>
      </c>
      <c r="O29" s="7">
        <v>13.769600000000001</v>
      </c>
      <c r="P29" s="7">
        <v>14.238799999999998</v>
      </c>
      <c r="Q29" s="7">
        <v>13.4024</v>
      </c>
      <c r="R29" s="7">
        <f>AVERAGE(M29:Q29)</f>
        <v>12.421543333333332</v>
      </c>
      <c r="S29" s="7">
        <f>STDEV(M29:Q29)/SQRT(5)</f>
        <v>1.1762184984989463</v>
      </c>
    </row>
    <row r="30" spans="3:19" x14ac:dyDescent="0.3">
      <c r="C30" s="7">
        <v>13.006</v>
      </c>
      <c r="D30" s="7">
        <v>239.6155</v>
      </c>
      <c r="E30" s="7">
        <v>91.564666666666668</v>
      </c>
      <c r="F30" s="7">
        <v>253.17650000000003</v>
      </c>
      <c r="G30" s="7">
        <v>106.622</v>
      </c>
      <c r="H30" s="7">
        <v>273.59799999999996</v>
      </c>
      <c r="I30" s="7">
        <f>AVERAGE(D30:H30)</f>
        <v>192.91533333333331</v>
      </c>
      <c r="J30" s="7">
        <f>STDEV(D30:H30)/SQRT(5)</f>
        <v>38.7559695316233</v>
      </c>
      <c r="L30" s="7">
        <v>13.006</v>
      </c>
      <c r="M30" s="7">
        <v>15.158999999999999</v>
      </c>
      <c r="N30" s="7">
        <v>8.8673333333333328</v>
      </c>
      <c r="O30" s="7">
        <v>15.245000000000001</v>
      </c>
      <c r="P30" s="7">
        <v>18.8736</v>
      </c>
      <c r="Q30" s="7">
        <v>16.087400000000002</v>
      </c>
      <c r="R30" s="7">
        <f>AVERAGE(M30:Q30)</f>
        <v>14.846466666666666</v>
      </c>
      <c r="S30" s="7">
        <f>STDEV(M30:Q30)/SQRT(5)</f>
        <v>1.6395770756847983</v>
      </c>
    </row>
    <row r="31" spans="3:19" x14ac:dyDescent="0.3">
      <c r="C31" s="7">
        <v>13.506</v>
      </c>
      <c r="D31" s="7">
        <v>251.81700000000001</v>
      </c>
      <c r="E31" s="7">
        <v>103.59399999999999</v>
      </c>
      <c r="F31" s="7">
        <v>288.30099999999999</v>
      </c>
      <c r="G31" s="7">
        <v>122.76650000000001</v>
      </c>
      <c r="H31" s="7">
        <v>328.005</v>
      </c>
      <c r="I31" s="7">
        <f>AVERAGE(D31:H31)</f>
        <v>218.89669999999995</v>
      </c>
      <c r="J31" s="7">
        <f>STDEV(D31:H31)/SQRT(5)</f>
        <v>44.911608810417874</v>
      </c>
      <c r="L31" s="7">
        <v>13.506</v>
      </c>
      <c r="M31" s="7">
        <v>15.485749999999999</v>
      </c>
      <c r="N31" s="7">
        <v>9.4224999999999994</v>
      </c>
      <c r="O31" s="7">
        <v>16.464600000000001</v>
      </c>
      <c r="P31" s="7">
        <v>17.061600000000002</v>
      </c>
      <c r="Q31" s="7">
        <v>16.846600000000002</v>
      </c>
      <c r="R31" s="7">
        <f>AVERAGE(M31:Q31)</f>
        <v>15.056209999999998</v>
      </c>
      <c r="S31" s="7">
        <f>STDEV(M31:Q31)/SQRT(5)</f>
        <v>1.4341171634842149</v>
      </c>
    </row>
    <row r="32" spans="3:19" x14ac:dyDescent="0.3">
      <c r="C32" s="7">
        <v>14.006</v>
      </c>
      <c r="D32" s="7">
        <v>267.39099999999996</v>
      </c>
      <c r="E32" s="7">
        <v>111.92733333333332</v>
      </c>
      <c r="F32" s="7">
        <v>316.5985</v>
      </c>
      <c r="G32" s="7">
        <v>143.53149999999999</v>
      </c>
      <c r="H32" s="7">
        <v>371.93849999999998</v>
      </c>
      <c r="I32" s="7">
        <f>AVERAGE(D32:H32)</f>
        <v>242.27736666666664</v>
      </c>
      <c r="J32" s="7">
        <f>STDEV(D32:H32)/SQRT(5)</f>
        <v>49.853892681609551</v>
      </c>
      <c r="L32" s="7">
        <v>14.006</v>
      </c>
      <c r="M32" s="7">
        <v>17.6905</v>
      </c>
      <c r="N32" s="7">
        <v>10.209</v>
      </c>
      <c r="O32" s="7">
        <v>17.6876</v>
      </c>
      <c r="P32" s="7">
        <v>14.513399999999999</v>
      </c>
      <c r="Q32" s="7">
        <v>19.703799999999998</v>
      </c>
      <c r="R32" s="7">
        <f>AVERAGE(M32:Q32)</f>
        <v>15.96086</v>
      </c>
      <c r="S32" s="7">
        <f>STDEV(M32:Q32)/SQRT(5)</f>
        <v>1.6607516267040019</v>
      </c>
    </row>
    <row r="33" spans="3:19" x14ac:dyDescent="0.3">
      <c r="C33" s="7">
        <v>14.507</v>
      </c>
      <c r="D33" s="7">
        <v>292.85950000000003</v>
      </c>
      <c r="E33" s="7">
        <v>118.62533333333333</v>
      </c>
      <c r="F33" s="7">
        <v>337.37400000000002</v>
      </c>
      <c r="G33" s="7">
        <v>163.84450000000001</v>
      </c>
      <c r="H33" s="7">
        <v>421.12950000000001</v>
      </c>
      <c r="I33" s="7">
        <f>AVERAGE(D33:H33)</f>
        <v>266.76656666666668</v>
      </c>
      <c r="J33" s="7">
        <f>STDEV(D33:H33)/SQRT(5)</f>
        <v>55.69243342662849</v>
      </c>
      <c r="L33" s="7">
        <v>14.507</v>
      </c>
      <c r="M33" s="7">
        <v>18.27675</v>
      </c>
      <c r="N33" s="7">
        <v>10.200999999999999</v>
      </c>
      <c r="O33" s="7">
        <v>18.742100000000001</v>
      </c>
      <c r="P33" s="7">
        <v>15.541400000000001</v>
      </c>
      <c r="Q33" s="7">
        <v>21.6736</v>
      </c>
      <c r="R33" s="7">
        <f>AVERAGE(M33:Q33)</f>
        <v>16.886970000000002</v>
      </c>
      <c r="S33" s="7">
        <f>STDEV(M33:Q33)/SQRT(5)</f>
        <v>1.9338766246583488</v>
      </c>
    </row>
    <row r="34" spans="3:19" x14ac:dyDescent="0.3">
      <c r="C34" s="7">
        <v>15.007</v>
      </c>
      <c r="D34" s="7">
        <v>304.65499999999997</v>
      </c>
      <c r="E34" s="7">
        <v>128.41533333333334</v>
      </c>
      <c r="F34" s="7">
        <v>368.58100000000002</v>
      </c>
      <c r="G34" s="7">
        <v>176.44650000000001</v>
      </c>
      <c r="H34" s="7">
        <v>468.07600000000002</v>
      </c>
      <c r="I34" s="7">
        <f>AVERAGE(D34:H34)</f>
        <v>289.23476666666664</v>
      </c>
      <c r="J34" s="7">
        <f>STDEV(D34:H34)/SQRT(5)</f>
        <v>62.089402604532935</v>
      </c>
      <c r="L34" s="7">
        <v>15.007</v>
      </c>
      <c r="M34" s="7">
        <v>18.388000000000002</v>
      </c>
      <c r="N34" s="7">
        <v>11.028333333333334</v>
      </c>
      <c r="O34" s="7">
        <v>19.319599999999998</v>
      </c>
      <c r="P34" s="7">
        <v>15.807400000000001</v>
      </c>
      <c r="Q34" s="7">
        <v>24.633999999999997</v>
      </c>
      <c r="R34" s="7">
        <f>AVERAGE(M34:Q34)</f>
        <v>17.835466666666669</v>
      </c>
      <c r="S34" s="7">
        <f>STDEV(M34:Q34)/SQRT(5)</f>
        <v>2.2268601094615486</v>
      </c>
    </row>
    <row r="36" spans="3:19" x14ac:dyDescent="0.3">
      <c r="C36" s="55" t="s">
        <v>288</v>
      </c>
      <c r="D36" s="55"/>
      <c r="E36" s="55"/>
      <c r="F36" s="55"/>
      <c r="G36" s="55"/>
      <c r="H36" s="55"/>
      <c r="I36" s="55"/>
      <c r="J36" s="55"/>
      <c r="L36" s="55" t="s">
        <v>287</v>
      </c>
      <c r="M36" s="55"/>
      <c r="N36" s="55"/>
      <c r="O36" s="55"/>
      <c r="P36" s="55"/>
      <c r="Q36" s="55"/>
      <c r="R36" s="55"/>
      <c r="S36" s="55"/>
    </row>
    <row r="37" spans="3:19" x14ac:dyDescent="0.3">
      <c r="C37" s="3" t="s">
        <v>0</v>
      </c>
      <c r="D37" s="3" t="s">
        <v>3</v>
      </c>
      <c r="E37" s="3" t="s">
        <v>4</v>
      </c>
      <c r="F37" s="3" t="s">
        <v>128</v>
      </c>
      <c r="G37" s="3" t="s">
        <v>65</v>
      </c>
      <c r="H37" s="3" t="s">
        <v>7</v>
      </c>
      <c r="I37" s="3" t="s">
        <v>1</v>
      </c>
      <c r="J37" s="3" t="s">
        <v>2</v>
      </c>
      <c r="K37" s="14"/>
      <c r="L37" s="3" t="s">
        <v>0</v>
      </c>
      <c r="M37" s="3" t="s">
        <v>3</v>
      </c>
      <c r="N37" s="3" t="s">
        <v>4</v>
      </c>
      <c r="O37" s="3" t="s">
        <v>128</v>
      </c>
      <c r="P37" s="3" t="s">
        <v>65</v>
      </c>
      <c r="Q37" s="3" t="s">
        <v>7</v>
      </c>
      <c r="R37" s="3" t="s">
        <v>1</v>
      </c>
      <c r="S37" s="3" t="s">
        <v>2</v>
      </c>
    </row>
    <row r="38" spans="3:19" s="14" customFormat="1" x14ac:dyDescent="0.3">
      <c r="C38" s="7">
        <v>0</v>
      </c>
      <c r="D38" s="7">
        <v>2.6550000000000002</v>
      </c>
      <c r="E38" s="7">
        <v>0.85650000000000004</v>
      </c>
      <c r="F38" s="7">
        <v>1.1665000000000001</v>
      </c>
      <c r="G38" s="7">
        <v>2.4184999999999999</v>
      </c>
      <c r="H38" s="7">
        <v>2.9009999999999998</v>
      </c>
      <c r="I38" s="7">
        <f>AVERAGE(D38:H38)</f>
        <v>1.9995000000000001</v>
      </c>
      <c r="J38" s="7">
        <f>STDEV(D38:H38)/SQRT(5)</f>
        <v>0.41341755526344032</v>
      </c>
      <c r="K38" s="22"/>
      <c r="L38" s="7">
        <v>0</v>
      </c>
      <c r="M38" s="7">
        <v>2.8472857142857144</v>
      </c>
      <c r="N38" s="7">
        <v>1.0511666666666668</v>
      </c>
      <c r="O38" s="7">
        <v>1.2735714285714284</v>
      </c>
      <c r="P38" s="7">
        <v>2.6703749999999999</v>
      </c>
      <c r="Q38" s="7">
        <v>3.0660000000000003</v>
      </c>
      <c r="R38" s="7">
        <f>AVERAGE(M38:Q38)</f>
        <v>2.1816797619047619</v>
      </c>
      <c r="S38" s="7">
        <f>STDEV(M38:Q38)/SQRT(5)</f>
        <v>0.42229120323900882</v>
      </c>
    </row>
    <row r="39" spans="3:19" x14ac:dyDescent="0.3">
      <c r="C39" s="7">
        <v>0.5</v>
      </c>
      <c r="D39" s="7">
        <v>3.5249999999999999</v>
      </c>
      <c r="E39" s="7">
        <v>3.2574999999999998</v>
      </c>
      <c r="F39" s="7">
        <v>5.1304999999999996</v>
      </c>
      <c r="G39" s="7">
        <v>8.5175000000000001</v>
      </c>
      <c r="H39" s="7">
        <v>22.018999999999998</v>
      </c>
      <c r="I39" s="7">
        <f>AVERAGE(D39:H39)</f>
        <v>8.4899000000000004</v>
      </c>
      <c r="J39" s="7">
        <f>STDEV(D39:H39)/SQRT(5)</f>
        <v>3.5096375788676526</v>
      </c>
      <c r="L39" s="7">
        <v>0.5</v>
      </c>
      <c r="M39" s="7">
        <v>3.0777142857142858</v>
      </c>
      <c r="N39" s="7">
        <v>1.4238333333333333</v>
      </c>
      <c r="O39" s="7">
        <v>1.3445714285714285</v>
      </c>
      <c r="P39" s="7">
        <v>2.766375</v>
      </c>
      <c r="Q39" s="7">
        <v>4.9115714285714285</v>
      </c>
      <c r="R39" s="7">
        <f>AVERAGE(M39:Q39)</f>
        <v>2.7048130952380953</v>
      </c>
      <c r="S39" s="7">
        <f>STDEV(M39:Q39)/SQRT(5)</f>
        <v>0.65206571945848668</v>
      </c>
    </row>
    <row r="40" spans="3:19" x14ac:dyDescent="0.3">
      <c r="C40" s="7">
        <v>1.0009999999999999</v>
      </c>
      <c r="D40" s="7">
        <v>4.0984999999999996</v>
      </c>
      <c r="E40" s="7">
        <v>7.1079999999999997</v>
      </c>
      <c r="F40" s="7">
        <v>14.577</v>
      </c>
      <c r="G40" s="7">
        <v>23.295500000000001</v>
      </c>
      <c r="H40" s="7">
        <v>44.715499999999999</v>
      </c>
      <c r="I40" s="7">
        <f>AVERAGE(D40:H40)</f>
        <v>18.758900000000001</v>
      </c>
      <c r="J40" s="7">
        <f>STDEV(D40:H40)/SQRT(5)</f>
        <v>7.2886381090708561</v>
      </c>
      <c r="L40" s="7">
        <v>1.0009999999999999</v>
      </c>
      <c r="M40" s="7">
        <v>2.8822857142857141</v>
      </c>
      <c r="N40" s="7">
        <v>1.6258333333333332</v>
      </c>
      <c r="O40" s="7">
        <v>1.8339999999999999</v>
      </c>
      <c r="P40" s="7">
        <v>2.9219999999999997</v>
      </c>
      <c r="Q40" s="7">
        <v>6.0714285714285712</v>
      </c>
      <c r="R40" s="7">
        <f>AVERAGE(M40:Q40)</f>
        <v>3.0671095238095236</v>
      </c>
      <c r="S40" s="7">
        <f>STDEV(M40:Q40)/SQRT(5)</f>
        <v>0.79620932264377076</v>
      </c>
    </row>
    <row r="41" spans="3:19" x14ac:dyDescent="0.3">
      <c r="C41" s="7">
        <v>1.5009999999999999</v>
      </c>
      <c r="D41" s="7">
        <v>4.2645</v>
      </c>
      <c r="E41" s="7">
        <v>10.0425</v>
      </c>
      <c r="F41" s="7">
        <v>24.919</v>
      </c>
      <c r="G41" s="7">
        <v>39.923999999999999</v>
      </c>
      <c r="H41" s="7">
        <v>64.492500000000007</v>
      </c>
      <c r="I41" s="7">
        <f>AVERAGE(D41:H41)</f>
        <v>28.728500000000004</v>
      </c>
      <c r="J41" s="7">
        <f>STDEV(D41:H41)/SQRT(5)</f>
        <v>10.877888348618034</v>
      </c>
      <c r="L41" s="7">
        <v>1.5009999999999999</v>
      </c>
      <c r="M41" s="7">
        <v>2.9528571428571424</v>
      </c>
      <c r="N41" s="7">
        <v>2.2324999999999999</v>
      </c>
      <c r="O41" s="7">
        <v>2.1394285714285712</v>
      </c>
      <c r="P41" s="7">
        <v>3.211125</v>
      </c>
      <c r="Q41" s="7">
        <v>7.286428571428571</v>
      </c>
      <c r="R41" s="7">
        <f>AVERAGE(M41:Q41)</f>
        <v>3.5644678571428572</v>
      </c>
      <c r="S41" s="7">
        <f>STDEV(M41:Q41)/SQRT(5)</f>
        <v>0.95280600694737394</v>
      </c>
    </row>
    <row r="42" spans="3:19" x14ac:dyDescent="0.3">
      <c r="C42" s="7">
        <v>2.0009999999999999</v>
      </c>
      <c r="D42" s="7">
        <v>4.5625</v>
      </c>
      <c r="E42" s="7">
        <v>13.221499999999999</v>
      </c>
      <c r="F42" s="7">
        <v>31.686</v>
      </c>
      <c r="G42" s="7">
        <v>46.938000000000002</v>
      </c>
      <c r="H42" s="7">
        <v>77.531999999999996</v>
      </c>
      <c r="I42" s="7">
        <f>AVERAGE(D42:H42)</f>
        <v>34.787999999999997</v>
      </c>
      <c r="J42" s="7">
        <f>STDEV(D42:H42)/SQRT(5)</f>
        <v>12.967245683837413</v>
      </c>
      <c r="L42" s="7">
        <v>2.0009999999999999</v>
      </c>
      <c r="M42" s="7">
        <v>2.9969999999999999</v>
      </c>
      <c r="N42" s="7">
        <v>2.867666666666667</v>
      </c>
      <c r="O42" s="7">
        <v>2.1459999999999999</v>
      </c>
      <c r="P42" s="7">
        <v>3.3674999999999997</v>
      </c>
      <c r="Q42" s="7">
        <v>8.2204285714285721</v>
      </c>
      <c r="R42" s="7">
        <f>AVERAGE(M42:Q42)</f>
        <v>3.9197190476190471</v>
      </c>
      <c r="S42" s="7">
        <f>STDEV(M42:Q42)/SQRT(5)</f>
        <v>1.0932829505149262</v>
      </c>
    </row>
    <row r="43" spans="3:19" x14ac:dyDescent="0.3">
      <c r="C43" s="7">
        <v>2.5009999999999999</v>
      </c>
      <c r="D43" s="7">
        <v>5.2510000000000003</v>
      </c>
      <c r="E43" s="7">
        <v>16.7225</v>
      </c>
      <c r="F43" s="7">
        <v>34.665999999999997</v>
      </c>
      <c r="G43" s="7">
        <v>53.586999999999996</v>
      </c>
      <c r="H43" s="7">
        <v>79.1905</v>
      </c>
      <c r="I43" s="7">
        <f>AVERAGE(D43:H43)</f>
        <v>37.883399999999995</v>
      </c>
      <c r="J43" s="7">
        <f>STDEV(D43:H43)/SQRT(5)</f>
        <v>13.183111250194319</v>
      </c>
      <c r="L43" s="7">
        <v>2.5009999999999999</v>
      </c>
      <c r="M43" s="7">
        <v>3.2024285714285718</v>
      </c>
      <c r="N43" s="7">
        <v>3.980833333333333</v>
      </c>
      <c r="O43" s="7">
        <v>2.3531428571428572</v>
      </c>
      <c r="P43" s="7">
        <v>3.5062499999999996</v>
      </c>
      <c r="Q43" s="7">
        <v>9.0460000000000012</v>
      </c>
      <c r="R43" s="7">
        <f>AVERAGE(M43:Q43)</f>
        <v>4.4177309523809525</v>
      </c>
      <c r="S43" s="7">
        <f>STDEV(M43:Q43)/SQRT(5)</f>
        <v>1.1870559235642331</v>
      </c>
    </row>
    <row r="44" spans="3:19" x14ac:dyDescent="0.3">
      <c r="C44" s="7">
        <v>3.0009999999999999</v>
      </c>
      <c r="D44" s="7">
        <v>5.2285000000000004</v>
      </c>
      <c r="E44" s="7">
        <v>20.049500000000002</v>
      </c>
      <c r="F44" s="7">
        <v>36.7575</v>
      </c>
      <c r="G44" s="7">
        <v>54.021500000000003</v>
      </c>
      <c r="H44" s="7">
        <v>76.603499999999997</v>
      </c>
      <c r="I44" s="7">
        <f>AVERAGE(D44:H44)</f>
        <v>38.5321</v>
      </c>
      <c r="J44" s="7">
        <f>STDEV(D44:H44)/SQRT(5)</f>
        <v>12.536423914338567</v>
      </c>
      <c r="L44" s="7">
        <v>3.0009999999999999</v>
      </c>
      <c r="M44" s="7">
        <v>2.9398571428571425</v>
      </c>
      <c r="N44" s="7">
        <v>4.8915000000000006</v>
      </c>
      <c r="O44" s="7">
        <v>2.2635714285714283</v>
      </c>
      <c r="P44" s="7">
        <v>3.5907499999999999</v>
      </c>
      <c r="Q44" s="7">
        <v>9.2385714285714293</v>
      </c>
      <c r="R44" s="7">
        <f>AVERAGE(M44:Q44)</f>
        <v>4.5848500000000003</v>
      </c>
      <c r="S44" s="7">
        <f>STDEV(M44:Q44)/SQRT(5)</f>
        <v>1.2416466460605731</v>
      </c>
    </row>
    <row r="45" spans="3:19" x14ac:dyDescent="0.3">
      <c r="C45" s="7">
        <v>3.5019999999999998</v>
      </c>
      <c r="D45" s="7">
        <v>5.2189999999999994</v>
      </c>
      <c r="E45" s="7">
        <v>21.9115</v>
      </c>
      <c r="F45" s="7">
        <v>38.837499999999999</v>
      </c>
      <c r="G45" s="7">
        <v>53.213000000000001</v>
      </c>
      <c r="H45" s="7">
        <v>91.692999999999998</v>
      </c>
      <c r="I45" s="7">
        <f>AVERAGE(D45:H45)</f>
        <v>42.174799999999991</v>
      </c>
      <c r="J45" s="7">
        <f>STDEV(D45:H45)/SQRT(5)</f>
        <v>14.767132494665312</v>
      </c>
      <c r="L45" s="7">
        <v>3.5019999999999998</v>
      </c>
      <c r="M45" s="7">
        <v>3.0962857142857141</v>
      </c>
      <c r="N45" s="7">
        <v>5.844333333333334</v>
      </c>
      <c r="O45" s="7">
        <v>2.27</v>
      </c>
      <c r="P45" s="7">
        <v>4.2318750000000005</v>
      </c>
      <c r="Q45" s="7">
        <v>10.665428571428569</v>
      </c>
      <c r="R45" s="7">
        <f>AVERAGE(M45:Q45)</f>
        <v>5.2215845238095238</v>
      </c>
      <c r="S45" s="7">
        <f>STDEV(M45:Q45)/SQRT(5)</f>
        <v>1.4871369349699288</v>
      </c>
    </row>
    <row r="46" spans="3:19" x14ac:dyDescent="0.3">
      <c r="C46" s="7">
        <v>4.0019999999999998</v>
      </c>
      <c r="D46" s="7">
        <v>4.7095000000000002</v>
      </c>
      <c r="E46" s="7">
        <v>23.96</v>
      </c>
      <c r="F46" s="7">
        <v>41.644000000000005</v>
      </c>
      <c r="G46" s="7">
        <v>72.233000000000004</v>
      </c>
      <c r="H46" s="7">
        <v>115.309</v>
      </c>
      <c r="I46" s="7">
        <f>AVERAGE(D46:H46)</f>
        <v>51.571100000000001</v>
      </c>
      <c r="J46" s="7">
        <f>STDEV(D46:H46)/SQRT(5)</f>
        <v>19.424679817438431</v>
      </c>
      <c r="L46" s="7">
        <v>4.0019999999999998</v>
      </c>
      <c r="M46" s="7">
        <v>3.0724285714285715</v>
      </c>
      <c r="N46" s="7">
        <v>7.1863333333333328</v>
      </c>
      <c r="O46" s="7">
        <v>2.4442857142857144</v>
      </c>
      <c r="P46" s="7">
        <v>4.2740000000000009</v>
      </c>
      <c r="Q46" s="7">
        <v>11.293999999999999</v>
      </c>
      <c r="R46" s="7">
        <f>AVERAGE(M46:Q46)</f>
        <v>5.6542095238095227</v>
      </c>
      <c r="S46" s="7">
        <f>STDEV(M46:Q46)/SQRT(5)</f>
        <v>1.6283246307428687</v>
      </c>
    </row>
    <row r="47" spans="3:19" x14ac:dyDescent="0.3">
      <c r="C47" s="7">
        <v>4.5019999999999998</v>
      </c>
      <c r="D47" s="7">
        <v>4.2830000000000004</v>
      </c>
      <c r="E47" s="7">
        <v>26.034500000000001</v>
      </c>
      <c r="F47" s="7">
        <v>39.451000000000001</v>
      </c>
      <c r="G47" s="7">
        <v>69.625</v>
      </c>
      <c r="H47" s="7">
        <v>131.47300000000001</v>
      </c>
      <c r="I47" s="7">
        <f>AVERAGE(D47:H47)</f>
        <v>54.173300000000005</v>
      </c>
      <c r="J47" s="7">
        <f>STDEV(D47:H47)/SQRT(5)</f>
        <v>22.035855860165722</v>
      </c>
      <c r="L47" s="7">
        <v>4.5019999999999998</v>
      </c>
      <c r="M47" s="7">
        <v>2.999857142857143</v>
      </c>
      <c r="N47" s="7">
        <v>7.5174999999999992</v>
      </c>
      <c r="O47" s="7">
        <v>2.5192857142857141</v>
      </c>
      <c r="P47" s="7">
        <v>3.9997500000000001</v>
      </c>
      <c r="Q47" s="7">
        <v>11.497285714285713</v>
      </c>
      <c r="R47" s="7">
        <f>AVERAGE(M47:Q47)</f>
        <v>5.7067357142857134</v>
      </c>
      <c r="S47" s="7">
        <f>STDEV(M47:Q47)/SQRT(5)</f>
        <v>1.6913037269020172</v>
      </c>
    </row>
    <row r="48" spans="3:19" x14ac:dyDescent="0.3">
      <c r="C48" s="7">
        <v>5.0030000000000001</v>
      </c>
      <c r="D48" s="7">
        <v>4.3185000000000002</v>
      </c>
      <c r="E48" s="7">
        <v>29.544</v>
      </c>
      <c r="F48" s="7">
        <v>40.914999999999999</v>
      </c>
      <c r="G48" s="7">
        <v>78.569499999999991</v>
      </c>
      <c r="H48" s="7">
        <v>125.69149999999999</v>
      </c>
      <c r="I48" s="7">
        <f>AVERAGE(D48:H48)</f>
        <v>55.807699999999997</v>
      </c>
      <c r="J48" s="7">
        <f>STDEV(D48:H48)/SQRT(5)</f>
        <v>21.171392501793537</v>
      </c>
      <c r="L48" s="7">
        <v>5.0030000000000001</v>
      </c>
      <c r="M48" s="7">
        <v>2.9791428571428575</v>
      </c>
      <c r="N48" s="7">
        <v>8.2164999999999999</v>
      </c>
      <c r="O48" s="7">
        <v>2.7092857142857141</v>
      </c>
      <c r="P48" s="7">
        <v>3.9598750000000003</v>
      </c>
      <c r="Q48" s="7">
        <v>11.064000000000002</v>
      </c>
      <c r="R48" s="7">
        <f>AVERAGE(M48:Q48)</f>
        <v>5.7857607142857148</v>
      </c>
      <c r="S48" s="7">
        <f>STDEV(M48:Q48)/SQRT(5)</f>
        <v>1.6499085473998745</v>
      </c>
    </row>
    <row r="49" spans="3:19" x14ac:dyDescent="0.3">
      <c r="C49" s="7">
        <v>5.5030000000000001</v>
      </c>
      <c r="D49" s="7">
        <v>4.4340000000000002</v>
      </c>
      <c r="E49" s="7">
        <v>34.536000000000001</v>
      </c>
      <c r="F49" s="7">
        <v>41.227000000000004</v>
      </c>
      <c r="G49" s="7">
        <v>100.05</v>
      </c>
      <c r="H49" s="7">
        <v>137.0275</v>
      </c>
      <c r="I49" s="7">
        <f>AVERAGE(D49:H49)</f>
        <v>63.454899999999995</v>
      </c>
      <c r="J49" s="7">
        <f>STDEV(D49:H49)/SQRT(5)</f>
        <v>24.047845815373982</v>
      </c>
      <c r="L49" s="7">
        <v>5.5030000000000001</v>
      </c>
      <c r="M49" s="7">
        <v>3.0622857142857143</v>
      </c>
      <c r="N49" s="7">
        <v>8.7218333333333344</v>
      </c>
      <c r="O49" s="7">
        <v>3.1008571428571421</v>
      </c>
      <c r="P49" s="7">
        <v>4.28</v>
      </c>
      <c r="Q49" s="7">
        <v>11.710142857142857</v>
      </c>
      <c r="R49" s="7">
        <f>AVERAGE(M49:Q49)</f>
        <v>6.1750238095238101</v>
      </c>
      <c r="S49" s="7">
        <f>STDEV(M49:Q49)/SQRT(5)</f>
        <v>1.7299499415378339</v>
      </c>
    </row>
    <row r="50" spans="3:19" x14ac:dyDescent="0.3">
      <c r="C50" s="7">
        <v>6.0030000000000001</v>
      </c>
      <c r="D50" s="7">
        <v>5.0485000000000007</v>
      </c>
      <c r="E50" s="7">
        <v>39.329000000000001</v>
      </c>
      <c r="F50" s="7">
        <v>42.655000000000001</v>
      </c>
      <c r="G50" s="7">
        <v>118.229</v>
      </c>
      <c r="H50" s="7">
        <v>128.102</v>
      </c>
      <c r="I50" s="7">
        <f>AVERAGE(D50:H50)</f>
        <v>66.672700000000006</v>
      </c>
      <c r="J50" s="7">
        <f>STDEV(D50:H50)/SQRT(5)</f>
        <v>24.035058598638773</v>
      </c>
      <c r="L50" s="7">
        <v>6.0030000000000001</v>
      </c>
      <c r="M50" s="7">
        <v>2.9855714285714283</v>
      </c>
      <c r="N50" s="7">
        <v>10.0075</v>
      </c>
      <c r="O50" s="7">
        <v>2.5760000000000001</v>
      </c>
      <c r="P50" s="7">
        <v>4.3032500000000002</v>
      </c>
      <c r="Q50" s="7">
        <v>12.631</v>
      </c>
      <c r="R50" s="7">
        <f>AVERAGE(M50:Q50)</f>
        <v>6.5006642857142865</v>
      </c>
      <c r="S50" s="7">
        <f>STDEV(M50:Q50)/SQRT(5)</f>
        <v>2.030596092158603</v>
      </c>
    </row>
    <row r="51" spans="3:19" x14ac:dyDescent="0.3">
      <c r="C51" s="7">
        <v>6.5030000000000001</v>
      </c>
      <c r="D51" s="7">
        <v>5.6234999999999999</v>
      </c>
      <c r="E51" s="7">
        <v>45.729500000000002</v>
      </c>
      <c r="F51" s="7">
        <v>46.451000000000001</v>
      </c>
      <c r="G51" s="7">
        <v>132.01250000000002</v>
      </c>
      <c r="H51" s="7">
        <v>134.50200000000001</v>
      </c>
      <c r="I51" s="7">
        <f>AVERAGE(D51:H51)</f>
        <v>72.863700000000009</v>
      </c>
      <c r="J51" s="7">
        <f>STDEV(D51:H51)/SQRT(5)</f>
        <v>25.741989623278926</v>
      </c>
      <c r="L51" s="7">
        <v>6.5030000000000001</v>
      </c>
      <c r="M51" s="7">
        <v>3.0364285714285715</v>
      </c>
      <c r="N51" s="7">
        <v>12.119666666666667</v>
      </c>
      <c r="O51" s="7">
        <v>3.322571428571429</v>
      </c>
      <c r="P51" s="7">
        <v>4.4722499999999998</v>
      </c>
      <c r="Q51" s="7">
        <v>12.57457142857143</v>
      </c>
      <c r="R51" s="7">
        <f>AVERAGE(M51:Q51)</f>
        <v>7.1050976190476192</v>
      </c>
      <c r="S51" s="7">
        <f>STDEV(M51:Q51)/SQRT(5)</f>
        <v>2.1546984159299676</v>
      </c>
    </row>
    <row r="52" spans="3:19" x14ac:dyDescent="0.3">
      <c r="C52" s="7">
        <v>7.0030000000000001</v>
      </c>
      <c r="D52" s="7">
        <v>5.9079999999999995</v>
      </c>
      <c r="E52" s="7">
        <v>51.579000000000001</v>
      </c>
      <c r="F52" s="7">
        <v>45.03</v>
      </c>
      <c r="G52" s="7">
        <v>129.809</v>
      </c>
      <c r="H52" s="7">
        <v>154.29300000000001</v>
      </c>
      <c r="I52" s="7">
        <f>AVERAGE(D52:H52)</f>
        <v>77.323800000000006</v>
      </c>
      <c r="J52" s="7">
        <f>STDEV(D52:H52)/SQRT(5)</f>
        <v>27.82521761172767</v>
      </c>
      <c r="L52" s="7">
        <v>7.0030000000000001</v>
      </c>
      <c r="M52" s="7">
        <v>2.8095714285714286</v>
      </c>
      <c r="N52" s="7">
        <v>12.605333333333334</v>
      </c>
      <c r="O52" s="7">
        <v>3.2678571428571428</v>
      </c>
      <c r="P52" s="7">
        <v>4.4227499999999997</v>
      </c>
      <c r="Q52" s="7">
        <v>12.855285714285715</v>
      </c>
      <c r="R52" s="7">
        <f>AVERAGE(M52:Q52)</f>
        <v>7.1921595238095248</v>
      </c>
      <c r="S52" s="7">
        <f>STDEV(M52:Q52)/SQRT(5)</f>
        <v>2.2765138440344472</v>
      </c>
    </row>
    <row r="53" spans="3:19" x14ac:dyDescent="0.3">
      <c r="C53" s="7">
        <v>7.5039999999999996</v>
      </c>
      <c r="D53" s="7">
        <v>6.8334999999999999</v>
      </c>
      <c r="E53" s="7">
        <v>58.875500000000002</v>
      </c>
      <c r="F53" s="7">
        <v>48.563000000000002</v>
      </c>
      <c r="G53" s="7">
        <v>123.7805</v>
      </c>
      <c r="H53" s="7">
        <v>171.608</v>
      </c>
      <c r="I53" s="7">
        <f>AVERAGE(D53:H53)</f>
        <v>81.932100000000005</v>
      </c>
      <c r="J53" s="7">
        <f>STDEV(D53:H53)/SQRT(5)</f>
        <v>29.221532286740196</v>
      </c>
      <c r="L53" s="7">
        <v>7.5039999999999996</v>
      </c>
      <c r="M53" s="7">
        <v>3.0407142857142859</v>
      </c>
      <c r="N53" s="7">
        <v>14.791499999999999</v>
      </c>
      <c r="O53" s="7">
        <v>3.4969999999999999</v>
      </c>
      <c r="P53" s="7">
        <v>4.3068749999999998</v>
      </c>
      <c r="Q53" s="7">
        <v>14.304285714285715</v>
      </c>
      <c r="R53" s="7">
        <f>AVERAGE(M53:Q53)</f>
        <v>7.9880750000000003</v>
      </c>
      <c r="S53" s="7">
        <f>STDEV(M53:Q53)/SQRT(5)</f>
        <v>2.6868054977125269</v>
      </c>
    </row>
    <row r="54" spans="3:19" x14ac:dyDescent="0.3">
      <c r="C54" s="7">
        <v>8.0039999999999996</v>
      </c>
      <c r="D54" s="7">
        <v>21.3935</v>
      </c>
      <c r="E54" s="7">
        <v>72.839500000000001</v>
      </c>
      <c r="F54" s="7">
        <v>54.2425</v>
      </c>
      <c r="G54" s="7">
        <v>135.1165</v>
      </c>
      <c r="H54" s="7">
        <v>184.68</v>
      </c>
      <c r="I54" s="7">
        <f>AVERAGE(D54:H54)</f>
        <v>93.654399999999995</v>
      </c>
      <c r="J54" s="7">
        <f>STDEV(D54:H54)/SQRT(5)</f>
        <v>29.336803834262518</v>
      </c>
      <c r="L54" s="7">
        <v>8.0039999999999996</v>
      </c>
      <c r="M54" s="7">
        <v>3.5994285714285712</v>
      </c>
      <c r="N54" s="7">
        <v>15.048000000000002</v>
      </c>
      <c r="O54" s="7">
        <v>3.1954285714285717</v>
      </c>
      <c r="P54" s="7">
        <v>4.139875</v>
      </c>
      <c r="Q54" s="7">
        <v>14.397714285714285</v>
      </c>
      <c r="R54" s="7">
        <f>AVERAGE(M54:Q54)</f>
        <v>8.0760892857142856</v>
      </c>
      <c r="S54" s="7">
        <f>STDEV(M54:Q54)/SQRT(5)</f>
        <v>2.7196103094971087</v>
      </c>
    </row>
    <row r="55" spans="3:19" x14ac:dyDescent="0.3">
      <c r="C55" s="7">
        <v>8.5039999999999996</v>
      </c>
      <c r="D55" s="7">
        <v>56.331499999999998</v>
      </c>
      <c r="E55" s="7">
        <v>97.790999999999997</v>
      </c>
      <c r="F55" s="7">
        <v>52.730999999999995</v>
      </c>
      <c r="G55" s="7">
        <v>143.3715</v>
      </c>
      <c r="H55" s="7">
        <v>195.2525</v>
      </c>
      <c r="I55" s="7">
        <f>AVERAGE(D55:H55)</f>
        <v>109.09549999999999</v>
      </c>
      <c r="J55" s="7">
        <f>STDEV(D55:H55)/SQRT(5)</f>
        <v>27.098580314750802</v>
      </c>
      <c r="L55" s="7">
        <v>8.5039999999999996</v>
      </c>
      <c r="M55" s="7">
        <v>4.6062857142857139</v>
      </c>
      <c r="N55" s="7">
        <v>17.851666666666663</v>
      </c>
      <c r="O55" s="7">
        <v>3.6858571428571429</v>
      </c>
      <c r="P55" s="7">
        <v>4.6148750000000005</v>
      </c>
      <c r="Q55" s="7">
        <v>14.02142857142857</v>
      </c>
      <c r="R55" s="7">
        <f>AVERAGE(M55:Q55)</f>
        <v>8.9560226190476193</v>
      </c>
      <c r="S55" s="7">
        <f>STDEV(M55:Q55)/SQRT(5)</f>
        <v>2.9183149112269993</v>
      </c>
    </row>
    <row r="56" spans="3:19" x14ac:dyDescent="0.3">
      <c r="C56" s="7">
        <v>9.0039999999999996</v>
      </c>
      <c r="D56" s="7">
        <v>87.965499999999992</v>
      </c>
      <c r="E56" s="7">
        <v>127.92449999999999</v>
      </c>
      <c r="F56" s="7">
        <v>54.058999999999997</v>
      </c>
      <c r="G56" s="7">
        <v>185.01400000000001</v>
      </c>
      <c r="H56" s="7">
        <v>196.61500000000001</v>
      </c>
      <c r="I56" s="7">
        <f>AVERAGE(D56:H56)</f>
        <v>130.31559999999999</v>
      </c>
      <c r="J56" s="7">
        <f>STDEV(D56:H56)/SQRT(5)</f>
        <v>27.387810039961224</v>
      </c>
      <c r="L56" s="7">
        <v>9.0039999999999996</v>
      </c>
      <c r="M56" s="7">
        <v>5.7939999999999987</v>
      </c>
      <c r="N56" s="7">
        <v>20.691166666666668</v>
      </c>
      <c r="O56" s="7">
        <v>3.4068571428571421</v>
      </c>
      <c r="P56" s="7">
        <v>6.1425000000000001</v>
      </c>
      <c r="Q56" s="7">
        <v>14.952</v>
      </c>
      <c r="R56" s="7">
        <f>AVERAGE(M56:Q56)</f>
        <v>10.197304761904761</v>
      </c>
      <c r="S56" s="7">
        <f>STDEV(M56:Q56)/SQRT(5)</f>
        <v>3.2761942695281889</v>
      </c>
    </row>
    <row r="57" spans="3:19" x14ac:dyDescent="0.3">
      <c r="C57" s="7">
        <v>9.5050000000000008</v>
      </c>
      <c r="D57" s="7">
        <v>113.06450000000001</v>
      </c>
      <c r="E57" s="7">
        <v>157.90649999999999</v>
      </c>
      <c r="F57" s="7">
        <v>53.780999999999999</v>
      </c>
      <c r="G57" s="7">
        <v>227.82900000000001</v>
      </c>
      <c r="H57" s="7">
        <v>206.887</v>
      </c>
      <c r="I57" s="7">
        <f>AVERAGE(D57:H57)</f>
        <v>151.89360000000002</v>
      </c>
      <c r="J57" s="7">
        <f>STDEV(D57:H57)/SQRT(5)</f>
        <v>31.591450796615845</v>
      </c>
      <c r="L57" s="7">
        <v>9.5050000000000008</v>
      </c>
      <c r="M57" s="7">
        <v>7.0498571428571424</v>
      </c>
      <c r="N57" s="7">
        <v>20.686999999999998</v>
      </c>
      <c r="O57" s="7">
        <v>3.4020000000000001</v>
      </c>
      <c r="P57" s="7">
        <v>7.0178750000000001</v>
      </c>
      <c r="Q57" s="7">
        <v>15.032285714285715</v>
      </c>
      <c r="R57" s="7">
        <f>AVERAGE(M57:Q57)</f>
        <v>10.63780357142857</v>
      </c>
      <c r="S57" s="7">
        <f>STDEV(M57:Q57)/SQRT(5)</f>
        <v>3.1514434623259926</v>
      </c>
    </row>
    <row r="58" spans="3:19" x14ac:dyDescent="0.3">
      <c r="C58" s="7">
        <v>10.005000000000001</v>
      </c>
      <c r="D58" s="7">
        <v>140.0455</v>
      </c>
      <c r="E58" s="7">
        <v>202.0505</v>
      </c>
      <c r="F58" s="7">
        <v>55.386499999999998</v>
      </c>
      <c r="G58" s="7">
        <v>237.73749999999998</v>
      </c>
      <c r="H58" s="7">
        <v>196.06399999999999</v>
      </c>
      <c r="I58" s="7">
        <f>AVERAGE(D58:H58)</f>
        <v>166.2568</v>
      </c>
      <c r="J58" s="7">
        <f>STDEV(D58:H58)/SQRT(5)</f>
        <v>31.826407489536106</v>
      </c>
      <c r="L58" s="7">
        <v>10.005000000000001</v>
      </c>
      <c r="M58" s="7">
        <v>8.0425714285714278</v>
      </c>
      <c r="N58" s="7">
        <v>23.392499999999998</v>
      </c>
      <c r="O58" s="7">
        <v>3.5631428571428572</v>
      </c>
      <c r="P58" s="7">
        <v>8.3782499999999995</v>
      </c>
      <c r="Q58" s="7">
        <v>14.471</v>
      </c>
      <c r="R58" s="7">
        <f>AVERAGE(M58:Q58)</f>
        <v>11.569492857142857</v>
      </c>
      <c r="S58" s="7">
        <f>STDEV(M58:Q58)/SQRT(5)</f>
        <v>3.4272954910481808</v>
      </c>
    </row>
    <row r="59" spans="3:19" x14ac:dyDescent="0.3">
      <c r="C59" s="7">
        <v>10.505000000000001</v>
      </c>
      <c r="D59" s="7">
        <v>175.0505</v>
      </c>
      <c r="E59" s="7">
        <v>245.20849999999999</v>
      </c>
      <c r="F59" s="7">
        <v>62.891999999999996</v>
      </c>
      <c r="G59" s="7">
        <v>265.48099999999999</v>
      </c>
      <c r="H59" s="7">
        <v>220.61349999999999</v>
      </c>
      <c r="I59" s="7">
        <f>AVERAGE(D59:H59)</f>
        <v>193.84909999999999</v>
      </c>
      <c r="J59" s="7">
        <f>STDEV(D59:H59)/SQRT(5)</f>
        <v>36.047468410208779</v>
      </c>
      <c r="L59" s="7">
        <v>10.505000000000001</v>
      </c>
      <c r="M59" s="7">
        <v>8.7487142857142857</v>
      </c>
      <c r="N59" s="7">
        <v>22.22066666666667</v>
      </c>
      <c r="O59" s="7">
        <v>3.9964285714285714</v>
      </c>
      <c r="P59" s="7">
        <v>9.2247500000000002</v>
      </c>
      <c r="Q59" s="7">
        <v>14.575142857142854</v>
      </c>
      <c r="R59" s="7">
        <f>AVERAGE(M59:Q59)</f>
        <v>11.753140476190476</v>
      </c>
      <c r="S59" s="7">
        <f>STDEV(M59:Q59)/SQRT(5)</f>
        <v>3.1074001729258423</v>
      </c>
    </row>
    <row r="60" spans="3:19" x14ac:dyDescent="0.3">
      <c r="C60" s="7">
        <v>11.005000000000001</v>
      </c>
      <c r="D60" s="7">
        <v>206.17099999999999</v>
      </c>
      <c r="E60" s="7">
        <v>278.72199999999998</v>
      </c>
      <c r="F60" s="7">
        <v>63.953999999999994</v>
      </c>
      <c r="G60" s="7">
        <v>280.72050000000002</v>
      </c>
      <c r="H60" s="7">
        <v>230.86250000000001</v>
      </c>
      <c r="I60" s="7">
        <f>AVERAGE(D60:H60)</f>
        <v>212.08600000000001</v>
      </c>
      <c r="J60" s="7">
        <f>STDEV(D60:H60)/SQRT(5)</f>
        <v>39.674730425990276</v>
      </c>
      <c r="L60" s="7">
        <v>11.005000000000001</v>
      </c>
      <c r="M60" s="7">
        <v>10.108428571428572</v>
      </c>
      <c r="N60" s="7">
        <v>20.165666666666667</v>
      </c>
      <c r="O60" s="7">
        <v>4.1071428571428568</v>
      </c>
      <c r="P60" s="7">
        <v>10.350125</v>
      </c>
      <c r="Q60" s="7">
        <v>15.586142857142859</v>
      </c>
      <c r="R60" s="7">
        <f>AVERAGE(M60:Q60)</f>
        <v>12.063501190476192</v>
      </c>
      <c r="S60" s="7">
        <f>STDEV(M60:Q60)/SQRT(5)</f>
        <v>2.7213571481850027</v>
      </c>
    </row>
    <row r="61" spans="3:19" x14ac:dyDescent="0.3">
      <c r="C61" s="7">
        <v>11.505000000000001</v>
      </c>
      <c r="D61" s="7">
        <v>245.02800000000002</v>
      </c>
      <c r="E61" s="7">
        <v>298.55700000000002</v>
      </c>
      <c r="F61" s="7">
        <v>70.491</v>
      </c>
      <c r="G61" s="7">
        <v>293.19</v>
      </c>
      <c r="H61" s="7">
        <v>245.90300000000002</v>
      </c>
      <c r="I61" s="7">
        <f>AVERAGE(D61:H61)</f>
        <v>230.63380000000001</v>
      </c>
      <c r="J61" s="7">
        <f>STDEV(D61:H61)/SQRT(5)</f>
        <v>41.601019885815312</v>
      </c>
      <c r="L61" s="7">
        <v>11.505000000000001</v>
      </c>
      <c r="M61" s="7">
        <v>11.300428571428572</v>
      </c>
      <c r="N61" s="7">
        <v>18.121333333333332</v>
      </c>
      <c r="O61" s="7">
        <v>4.1591428571428573</v>
      </c>
      <c r="P61" s="7">
        <v>11.153625</v>
      </c>
      <c r="Q61" s="7">
        <v>15.902714285714286</v>
      </c>
      <c r="R61" s="7">
        <f>AVERAGE(M61:Q61)</f>
        <v>12.127448809523809</v>
      </c>
      <c r="S61" s="7">
        <f>STDEV(M61:Q61)/SQRT(5)</f>
        <v>2.4010984583877781</v>
      </c>
    </row>
    <row r="62" spans="3:19" x14ac:dyDescent="0.3">
      <c r="C62" s="7">
        <v>12.006</v>
      </c>
      <c r="D62" s="7">
        <v>291.14800000000002</v>
      </c>
      <c r="E62" s="7">
        <v>323.178</v>
      </c>
      <c r="F62" s="7">
        <v>73.495000000000005</v>
      </c>
      <c r="G62" s="7">
        <v>305.22249999999997</v>
      </c>
      <c r="H62" s="7">
        <v>264.13799999999998</v>
      </c>
      <c r="I62" s="7">
        <f>AVERAGE(D62:H62)</f>
        <v>251.43629999999999</v>
      </c>
      <c r="J62" s="7">
        <f>STDEV(D62:H62)/SQRT(5)</f>
        <v>45.519932653069709</v>
      </c>
      <c r="L62" s="7">
        <v>12.006</v>
      </c>
      <c r="M62" s="7">
        <v>12.420999999999998</v>
      </c>
      <c r="N62" s="7">
        <v>14.772333333333334</v>
      </c>
      <c r="O62" s="7">
        <v>4.4568571428571433</v>
      </c>
      <c r="P62" s="7">
        <v>11.553000000000001</v>
      </c>
      <c r="Q62" s="7">
        <v>17.174428571428571</v>
      </c>
      <c r="R62" s="7">
        <f>AVERAGE(M62:Q62)</f>
        <v>12.075523809523808</v>
      </c>
      <c r="S62" s="7">
        <f>STDEV(M62:Q62)/SQRT(5)</f>
        <v>2.1413556230361164</v>
      </c>
    </row>
    <row r="63" spans="3:19" x14ac:dyDescent="0.3">
      <c r="C63" s="7">
        <v>12.506</v>
      </c>
      <c r="D63" s="7">
        <v>328.64599999999996</v>
      </c>
      <c r="E63" s="7">
        <v>345.19450000000001</v>
      </c>
      <c r="F63" s="7">
        <v>76.3065</v>
      </c>
      <c r="G63" s="7">
        <v>322.35899999999998</v>
      </c>
      <c r="H63" s="7">
        <v>282.05849999999998</v>
      </c>
      <c r="I63" s="7">
        <f>AVERAGE(D63:H63)</f>
        <v>270.91289999999998</v>
      </c>
      <c r="J63" s="7">
        <f>STDEV(D63:H63)/SQRT(5)</f>
        <v>49.746076960751374</v>
      </c>
      <c r="L63" s="7">
        <v>12.506</v>
      </c>
      <c r="M63" s="7">
        <v>13.41357142857143</v>
      </c>
      <c r="N63" s="7">
        <v>15.211666666666666</v>
      </c>
      <c r="O63" s="7">
        <v>4.2629999999999999</v>
      </c>
      <c r="P63" s="7">
        <v>13.040624999999999</v>
      </c>
      <c r="Q63" s="7">
        <v>17.902571428571427</v>
      </c>
      <c r="R63" s="7">
        <f>AVERAGE(M63:Q63)</f>
        <v>12.766286904761904</v>
      </c>
      <c r="S63" s="7">
        <f>STDEV(M63:Q63)/SQRT(5)</f>
        <v>2.2930484918489631</v>
      </c>
    </row>
    <row r="64" spans="3:19" x14ac:dyDescent="0.3">
      <c r="C64" s="7">
        <v>13.006</v>
      </c>
      <c r="D64" s="7">
        <v>363.87549999999999</v>
      </c>
      <c r="E64" s="7">
        <v>369.68899999999996</v>
      </c>
      <c r="F64" s="7">
        <v>83.082999999999998</v>
      </c>
      <c r="G64" s="7">
        <v>352.38800000000003</v>
      </c>
      <c r="H64" s="7">
        <v>277.33799999999997</v>
      </c>
      <c r="I64" s="7">
        <f>AVERAGE(D64:H64)</f>
        <v>289.2747</v>
      </c>
      <c r="J64" s="7">
        <f>STDEV(D64:H64)/SQRT(5)</f>
        <v>54.162962251800835</v>
      </c>
      <c r="L64" s="7">
        <v>13.006</v>
      </c>
      <c r="M64" s="7">
        <v>14.693428571428573</v>
      </c>
      <c r="N64" s="7">
        <v>15.4155</v>
      </c>
      <c r="O64" s="7">
        <v>4.4419999999999993</v>
      </c>
      <c r="P64" s="7">
        <v>13.806374999999999</v>
      </c>
      <c r="Q64" s="7">
        <v>17.646714285714285</v>
      </c>
      <c r="R64" s="7">
        <f>AVERAGE(M64:Q64)</f>
        <v>13.200803571428571</v>
      </c>
      <c r="S64" s="7">
        <f>STDEV(M64:Q64)/SQRT(5)</f>
        <v>2.2801566667525779</v>
      </c>
    </row>
    <row r="65" spans="3:19" x14ac:dyDescent="0.3">
      <c r="C65" s="7">
        <v>13.506</v>
      </c>
      <c r="D65" s="7">
        <v>398.86749999999995</v>
      </c>
      <c r="E65" s="7">
        <v>386.10649999999998</v>
      </c>
      <c r="F65" s="7">
        <v>86.816000000000003</v>
      </c>
      <c r="G65" s="7">
        <v>388.81650000000002</v>
      </c>
      <c r="H65" s="7">
        <v>278.78399999999999</v>
      </c>
      <c r="I65" s="7">
        <f>AVERAGE(D65:H65)</f>
        <v>307.87810000000002</v>
      </c>
      <c r="J65" s="7">
        <f>STDEV(D65:H65)/SQRT(5)</f>
        <v>59.441019836767545</v>
      </c>
      <c r="L65" s="7">
        <v>13.506</v>
      </c>
      <c r="M65" s="7">
        <v>16.232285714285716</v>
      </c>
      <c r="N65" s="7">
        <v>17.068999999999999</v>
      </c>
      <c r="O65" s="7">
        <v>4.2655714285714286</v>
      </c>
      <c r="P65" s="7">
        <v>14.150499999999999</v>
      </c>
      <c r="Q65" s="7">
        <v>17.618142857142857</v>
      </c>
      <c r="R65" s="7">
        <f>AVERAGE(M65:Q65)</f>
        <v>13.867099999999999</v>
      </c>
      <c r="S65" s="7">
        <f>STDEV(M65:Q65)/SQRT(5)</f>
        <v>2.4717024098497675</v>
      </c>
    </row>
    <row r="66" spans="3:19" x14ac:dyDescent="0.3">
      <c r="C66" s="7">
        <v>14.006</v>
      </c>
      <c r="D66" s="7">
        <v>428.88250000000005</v>
      </c>
      <c r="E66" s="7">
        <v>413.02850000000001</v>
      </c>
      <c r="F66" s="7">
        <v>88.131</v>
      </c>
      <c r="G66" s="7">
        <v>411.08499999999998</v>
      </c>
      <c r="H66" s="7">
        <v>287.29300000000001</v>
      </c>
      <c r="I66" s="7">
        <f>AVERAGE(D66:H66)</f>
        <v>325.68400000000003</v>
      </c>
      <c r="J66" s="7">
        <f>STDEV(D66:H66)/SQRT(5)</f>
        <v>64.605580089300346</v>
      </c>
      <c r="L66" s="7">
        <v>14.006</v>
      </c>
      <c r="M66" s="7">
        <v>17.371142857142857</v>
      </c>
      <c r="N66" s="7">
        <v>16.607333333333333</v>
      </c>
      <c r="O66" s="7">
        <v>4.2752857142857135</v>
      </c>
      <c r="P66" s="7">
        <v>14.77525</v>
      </c>
      <c r="Q66" s="7">
        <v>17.08228571428571</v>
      </c>
      <c r="R66" s="7">
        <f>AVERAGE(M66:Q66)</f>
        <v>14.02225952380952</v>
      </c>
      <c r="S66" s="7">
        <f>STDEV(M66:Q66)/SQRT(5)</f>
        <v>2.4782239564670192</v>
      </c>
    </row>
    <row r="67" spans="3:19" x14ac:dyDescent="0.3">
      <c r="C67" s="7">
        <v>14.507</v>
      </c>
      <c r="D67" s="7">
        <v>461.69500000000005</v>
      </c>
      <c r="E67" s="7">
        <v>433.702</v>
      </c>
      <c r="F67" s="7">
        <v>90.509999999999991</v>
      </c>
      <c r="G67" s="7">
        <v>435.56599999999997</v>
      </c>
      <c r="H67" s="7">
        <v>312.596</v>
      </c>
      <c r="I67" s="7">
        <f>AVERAGE(D67:H67)</f>
        <v>346.81380000000001</v>
      </c>
      <c r="J67" s="7">
        <f>STDEV(D67:H67)/SQRT(5)</f>
        <v>69.096562196971831</v>
      </c>
      <c r="L67" s="7">
        <v>14.507</v>
      </c>
      <c r="M67" s="7">
        <v>17.624000000000002</v>
      </c>
      <c r="N67" s="7">
        <v>17.118666666666666</v>
      </c>
      <c r="O67" s="7">
        <v>3.8121428571428568</v>
      </c>
      <c r="P67" s="7">
        <v>15.379250000000001</v>
      </c>
      <c r="Q67" s="7">
        <v>19.013714285714286</v>
      </c>
      <c r="R67" s="7">
        <f>AVERAGE(M67:Q67)</f>
        <v>14.589554761904761</v>
      </c>
      <c r="S67" s="7">
        <f>STDEV(M67:Q67)/SQRT(5)</f>
        <v>2.7563896527513627</v>
      </c>
    </row>
    <row r="68" spans="3:19" x14ac:dyDescent="0.3">
      <c r="C68" s="7">
        <v>15.007</v>
      </c>
      <c r="D68" s="7">
        <v>487.30600000000004</v>
      </c>
      <c r="E68" s="7">
        <v>447.70150000000001</v>
      </c>
      <c r="F68" s="7">
        <v>98.915999999999997</v>
      </c>
      <c r="G68" s="7">
        <v>440.875</v>
      </c>
      <c r="H68" s="7">
        <v>324.43149999999997</v>
      </c>
      <c r="I68" s="7">
        <f>AVERAGE(D68:H68)</f>
        <v>359.846</v>
      </c>
      <c r="J68" s="7">
        <f>STDEV(D68:H68)/SQRT(5)</f>
        <v>70.664344273296706</v>
      </c>
      <c r="L68" s="7">
        <v>15.007</v>
      </c>
      <c r="M68" s="7">
        <v>18.318285714285711</v>
      </c>
      <c r="N68" s="7">
        <v>17.008166666666668</v>
      </c>
      <c r="O68" s="7">
        <v>4.2117142857142857</v>
      </c>
      <c r="P68" s="7">
        <v>16.8855</v>
      </c>
      <c r="Q68" s="7">
        <v>18.127857142857142</v>
      </c>
      <c r="R68" s="7">
        <f>AVERAGE(M68:Q68)</f>
        <v>14.91030476190476</v>
      </c>
      <c r="S68" s="7">
        <f>STDEV(M68:Q68)/SQRT(5)</f>
        <v>2.69006725262811</v>
      </c>
    </row>
  </sheetData>
  <mergeCells count="4">
    <mergeCell ref="C2:J2"/>
    <mergeCell ref="L2:S2"/>
    <mergeCell ref="L36:S36"/>
    <mergeCell ref="C36:J3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738B-FE48-4026-B03C-62C4729B64A5}">
  <dimension ref="B1:CK341"/>
  <sheetViews>
    <sheetView zoomScale="70" zoomScaleNormal="70" workbookViewId="0">
      <selection activeCell="D336" sqref="D336"/>
    </sheetView>
  </sheetViews>
  <sheetFormatPr defaultColWidth="9.625" defaultRowHeight="16.5" x14ac:dyDescent="0.3"/>
  <cols>
    <col min="1" max="1" width="9.625" style="8"/>
    <col min="2" max="2" width="9.625" style="14"/>
    <col min="3" max="3" width="30.375" style="8" bestFit="1" customWidth="1"/>
    <col min="4" max="16384" width="9.625" style="8"/>
  </cols>
  <sheetData>
    <row r="1" spans="2:45" x14ac:dyDescent="0.3">
      <c r="C1" s="14"/>
    </row>
    <row r="2" spans="2:45" ht="18" x14ac:dyDescent="0.3">
      <c r="B2" s="14" t="s">
        <v>452</v>
      </c>
      <c r="C2" s="34" t="s">
        <v>294</v>
      </c>
      <c r="D2" s="34"/>
      <c r="E2" s="34"/>
      <c r="F2" s="34"/>
      <c r="G2" s="34"/>
      <c r="H2" s="34"/>
      <c r="I2" s="34"/>
      <c r="J2" s="34"/>
      <c r="K2" s="34"/>
      <c r="M2" s="34" t="s">
        <v>293</v>
      </c>
      <c r="N2" s="34"/>
      <c r="O2" s="34"/>
      <c r="P2" s="34"/>
      <c r="Q2" s="34"/>
      <c r="R2" s="34"/>
      <c r="S2" s="34"/>
      <c r="T2" s="34"/>
      <c r="U2" s="34"/>
      <c r="W2" s="87" t="s">
        <v>292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I2" s="87" t="s">
        <v>291</v>
      </c>
      <c r="AJ2" s="87"/>
      <c r="AK2" s="87"/>
      <c r="AL2" s="87"/>
      <c r="AM2" s="87"/>
      <c r="AN2" s="87"/>
      <c r="AO2" s="87"/>
      <c r="AP2" s="87"/>
      <c r="AQ2" s="87"/>
      <c r="AR2" s="87"/>
      <c r="AS2" s="87"/>
    </row>
    <row r="3" spans="2:45" x14ac:dyDescent="0.3">
      <c r="C3" s="6" t="s">
        <v>0</v>
      </c>
      <c r="D3" s="6" t="s">
        <v>3</v>
      </c>
      <c r="E3" s="7" t="s">
        <v>4</v>
      </c>
      <c r="F3" s="6" t="s">
        <v>128</v>
      </c>
      <c r="G3" s="7" t="s">
        <v>65</v>
      </c>
      <c r="H3" s="6" t="s">
        <v>7</v>
      </c>
      <c r="I3" s="7" t="s">
        <v>8</v>
      </c>
      <c r="J3" s="3" t="s">
        <v>1</v>
      </c>
      <c r="K3" s="3" t="s">
        <v>2</v>
      </c>
      <c r="M3" s="6" t="s">
        <v>0</v>
      </c>
      <c r="N3" s="6" t="s">
        <v>3</v>
      </c>
      <c r="O3" s="7" t="s">
        <v>4</v>
      </c>
      <c r="P3" s="6" t="s">
        <v>128</v>
      </c>
      <c r="Q3" s="7" t="s">
        <v>65</v>
      </c>
      <c r="R3" s="6" t="s">
        <v>7</v>
      </c>
      <c r="S3" s="7" t="s">
        <v>8</v>
      </c>
      <c r="T3" s="3" t="s">
        <v>1</v>
      </c>
      <c r="U3" s="3" t="s">
        <v>2</v>
      </c>
      <c r="W3" s="6" t="s">
        <v>0</v>
      </c>
      <c r="X3" s="6" t="s">
        <v>3</v>
      </c>
      <c r="Y3" s="7" t="s">
        <v>4</v>
      </c>
      <c r="Z3" s="6" t="s">
        <v>128</v>
      </c>
      <c r="AA3" s="7" t="s">
        <v>65</v>
      </c>
      <c r="AB3" s="6" t="s">
        <v>7</v>
      </c>
      <c r="AC3" s="7" t="s">
        <v>8</v>
      </c>
      <c r="AD3" s="6" t="s">
        <v>9</v>
      </c>
      <c r="AE3" s="7" t="s">
        <v>10</v>
      </c>
      <c r="AF3" s="3" t="s">
        <v>1</v>
      </c>
      <c r="AG3" s="3" t="s">
        <v>2</v>
      </c>
      <c r="AI3" s="6" t="s">
        <v>0</v>
      </c>
      <c r="AJ3" s="6" t="s">
        <v>3</v>
      </c>
      <c r="AK3" s="7" t="s">
        <v>4</v>
      </c>
      <c r="AL3" s="6" t="s">
        <v>128</v>
      </c>
      <c r="AM3" s="7" t="s">
        <v>65</v>
      </c>
      <c r="AN3" s="6" t="s">
        <v>7</v>
      </c>
      <c r="AO3" s="7" t="s">
        <v>8</v>
      </c>
      <c r="AP3" s="6" t="s">
        <v>9</v>
      </c>
      <c r="AQ3" s="7" t="s">
        <v>10</v>
      </c>
      <c r="AR3" s="3" t="s">
        <v>1</v>
      </c>
      <c r="AS3" s="3" t="s">
        <v>2</v>
      </c>
    </row>
    <row r="4" spans="2:45" x14ac:dyDescent="0.3">
      <c r="C4" s="6">
        <v>0</v>
      </c>
      <c r="D4" s="6">
        <v>0.35499999999999998</v>
      </c>
      <c r="E4" s="6">
        <v>0.57566666666666666</v>
      </c>
      <c r="F4" s="6">
        <v>0.70650000000000002</v>
      </c>
      <c r="G4" s="6">
        <v>1.0114999999999998</v>
      </c>
      <c r="H4" s="6">
        <v>0.64200000000000002</v>
      </c>
      <c r="I4" s="6">
        <v>0.6273333333333333</v>
      </c>
      <c r="J4" s="6">
        <f>AVERAGE(D4:I4)</f>
        <v>0.65299999999999991</v>
      </c>
      <c r="K4" s="6">
        <f>STDEV(D4:I4)/SQRT(6)</f>
        <v>8.6976763606192178E-2</v>
      </c>
      <c r="M4" s="6">
        <v>0</v>
      </c>
      <c r="N4" s="6">
        <v>1.3093333333333332</v>
      </c>
      <c r="O4" s="6">
        <v>0.82900000000000007</v>
      </c>
      <c r="P4" s="6">
        <v>0.56000000000000005</v>
      </c>
      <c r="Q4" s="6">
        <v>1.1788000000000001</v>
      </c>
      <c r="R4" s="6">
        <v>1.0396000000000001</v>
      </c>
      <c r="S4" s="6">
        <v>1.5681999999999998</v>
      </c>
      <c r="T4" s="6">
        <f>AVERAGE(N4:S4)</f>
        <v>1.0808222222222221</v>
      </c>
      <c r="U4" s="6">
        <f>STDEV(N4:S4)/SQRT(6)</f>
        <v>0.14557055122076049</v>
      </c>
      <c r="W4" s="6">
        <v>0</v>
      </c>
      <c r="X4" s="6">
        <v>0.53</v>
      </c>
      <c r="Y4" s="6">
        <v>1.504</v>
      </c>
      <c r="Z4" s="6">
        <v>0.73199999999999987</v>
      </c>
      <c r="AA4" s="6">
        <v>1.3614999999999999</v>
      </c>
      <c r="AB4" s="6">
        <v>1.0874999999999999</v>
      </c>
      <c r="AC4" s="6">
        <v>1.1820000000000002</v>
      </c>
      <c r="AD4" s="6">
        <v>1.4043333333333334</v>
      </c>
      <c r="AE4" s="6">
        <v>1.2976666666666667</v>
      </c>
      <c r="AF4" s="6">
        <f>AVERAGE(X4:AE4)</f>
        <v>1.137375</v>
      </c>
      <c r="AG4" s="6">
        <f>STDEV(X4:AE4)/SQRT(8)</f>
        <v>0.12095736142843953</v>
      </c>
      <c r="AI4" s="6">
        <v>0</v>
      </c>
      <c r="AJ4" s="6">
        <v>0.76900000000000002</v>
      </c>
      <c r="AK4" s="6">
        <v>3.1326666666666667</v>
      </c>
      <c r="AL4" s="6">
        <v>1.6221666666666668</v>
      </c>
      <c r="AM4" s="6">
        <v>2.2763333333333331</v>
      </c>
      <c r="AN4" s="6">
        <v>2.0799999999999996</v>
      </c>
      <c r="AO4" s="6">
        <v>1.4989999999999999</v>
      </c>
      <c r="AP4" s="6">
        <v>1.6619999999999999</v>
      </c>
      <c r="AQ4" s="6">
        <v>1.1383333333333334</v>
      </c>
      <c r="AR4" s="6">
        <f>AVERAGE(AJ4:AQ4)</f>
        <v>1.7724375000000003</v>
      </c>
      <c r="AS4" s="6">
        <f>STDEV(AJ4:AQ4)/SQRT(8)</f>
        <v>0.25764211854337732</v>
      </c>
    </row>
    <row r="5" spans="2:45" x14ac:dyDescent="0.3">
      <c r="C5" s="6">
        <v>0.5</v>
      </c>
      <c r="D5" s="6">
        <v>0.37749999999999995</v>
      </c>
      <c r="E5" s="6">
        <v>0.7363333333333334</v>
      </c>
      <c r="F5" s="6">
        <v>0.82699999999999996</v>
      </c>
      <c r="G5" s="6">
        <v>0.98150000000000004</v>
      </c>
      <c r="H5" s="6">
        <v>1.0954999999999999</v>
      </c>
      <c r="I5" s="6">
        <v>0.63966666666666672</v>
      </c>
      <c r="J5" s="6">
        <f>AVERAGE(D5:I5)</f>
        <v>0.77625000000000011</v>
      </c>
      <c r="K5" s="6">
        <f>STDEV(D5:I5)/SQRT(6)</f>
        <v>0.10422309360569136</v>
      </c>
      <c r="M5" s="6">
        <v>0.5</v>
      </c>
      <c r="N5" s="6">
        <v>1.1303333333333334</v>
      </c>
      <c r="O5" s="6">
        <v>0.91466666666666674</v>
      </c>
      <c r="P5" s="6">
        <v>0.69833333333333325</v>
      </c>
      <c r="Q5" s="6">
        <v>1.3582000000000001</v>
      </c>
      <c r="R5" s="6">
        <v>1.2786</v>
      </c>
      <c r="S5" s="6">
        <v>1.3706</v>
      </c>
      <c r="T5" s="6">
        <f>AVERAGE(N5:S5)</f>
        <v>1.1251222222222221</v>
      </c>
      <c r="U5" s="6">
        <f>STDEV(N5:S5)/SQRT(6)</f>
        <v>0.11024328707762246</v>
      </c>
      <c r="W5" s="6">
        <v>0.5</v>
      </c>
      <c r="X5" s="6">
        <v>0.60499999999999998</v>
      </c>
      <c r="Y5" s="6">
        <v>1.7490000000000001</v>
      </c>
      <c r="Z5" s="6">
        <v>0.95766666666666678</v>
      </c>
      <c r="AA5" s="6">
        <v>1.4395</v>
      </c>
      <c r="AB5" s="6">
        <v>1.2894999999999999</v>
      </c>
      <c r="AC5" s="6">
        <v>1.27</v>
      </c>
      <c r="AD5" s="6">
        <v>1.4136666666666668</v>
      </c>
      <c r="AE5" s="6">
        <v>1.4486666666666668</v>
      </c>
      <c r="AF5" s="6">
        <f>AVERAGE(X5:AE5)</f>
        <v>1.271625</v>
      </c>
      <c r="AG5" s="6">
        <f>STDEV(X5:AE5)/SQRT(8)</f>
        <v>0.12326433377965768</v>
      </c>
      <c r="AI5" s="6">
        <v>0.5</v>
      </c>
      <c r="AJ5" s="6">
        <v>0.82233333333333336</v>
      </c>
      <c r="AK5" s="6">
        <v>3.8676666666666666</v>
      </c>
      <c r="AL5" s="6">
        <v>1.3526666666666667</v>
      </c>
      <c r="AM5" s="6">
        <v>2.4346666666666668</v>
      </c>
      <c r="AN5" s="6">
        <v>1.9339999999999999</v>
      </c>
      <c r="AO5" s="6">
        <v>1.3413333333333333</v>
      </c>
      <c r="AP5" s="6">
        <v>1.51125</v>
      </c>
      <c r="AQ5" s="6">
        <v>1.3186666666666669</v>
      </c>
      <c r="AR5" s="6">
        <f>AVERAGE(AJ5:AQ5)</f>
        <v>1.8228229166666667</v>
      </c>
      <c r="AS5" s="6">
        <f>STDEV(AJ5:AQ5)/SQRT(8)</f>
        <v>0.33735337586529829</v>
      </c>
    </row>
    <row r="6" spans="2:45" x14ac:dyDescent="0.3">
      <c r="C6" s="6">
        <v>1.0009999999999999</v>
      </c>
      <c r="D6" s="6">
        <v>0.5595</v>
      </c>
      <c r="E6" s="6">
        <v>2.3613333333333331</v>
      </c>
      <c r="F6" s="6">
        <v>1.105</v>
      </c>
      <c r="G6" s="6">
        <v>1.2404999999999999</v>
      </c>
      <c r="H6" s="6">
        <v>1.3365</v>
      </c>
      <c r="I6" s="6">
        <v>1.129</v>
      </c>
      <c r="J6" s="6">
        <f>AVERAGE(D6:I6)</f>
        <v>1.2886388888888887</v>
      </c>
      <c r="K6" s="6">
        <f>STDEV(D6:I6)/SQRT(6)</f>
        <v>0.24125593224971495</v>
      </c>
      <c r="M6" s="6">
        <v>1.0009999999999999</v>
      </c>
      <c r="N6" s="6">
        <v>1.2083333333333333</v>
      </c>
      <c r="O6" s="6">
        <v>0.81199999999999994</v>
      </c>
      <c r="P6" s="6">
        <v>0.71833333333333338</v>
      </c>
      <c r="Q6" s="6">
        <v>1.1579999999999999</v>
      </c>
      <c r="R6" s="6">
        <v>1.4746000000000001</v>
      </c>
      <c r="S6" s="6">
        <v>1.5488</v>
      </c>
      <c r="T6" s="6">
        <f>AVERAGE(N6:S6)</f>
        <v>1.1533444444444445</v>
      </c>
      <c r="U6" s="6">
        <f>STDEV(N6:S6)/SQRT(6)</f>
        <v>0.13764524171906994</v>
      </c>
      <c r="W6" s="6">
        <v>1.0009999999999999</v>
      </c>
      <c r="X6" s="6">
        <v>0.60949999999999993</v>
      </c>
      <c r="Y6" s="6">
        <v>1.821</v>
      </c>
      <c r="Z6" s="6">
        <v>2.4763333333333333</v>
      </c>
      <c r="AA6" s="6">
        <v>1.6535</v>
      </c>
      <c r="AB6" s="6">
        <v>1.6655</v>
      </c>
      <c r="AC6" s="6">
        <v>1.4570000000000001</v>
      </c>
      <c r="AD6" s="6">
        <v>2.0749999999999997</v>
      </c>
      <c r="AE6" s="6">
        <v>1.5596666666666668</v>
      </c>
      <c r="AF6" s="6">
        <f>AVERAGE(X6:AE6)</f>
        <v>1.6646875000000001</v>
      </c>
      <c r="AG6" s="6">
        <f>STDEV(X6:AE6)/SQRT(8)</f>
        <v>0.18989042223829303</v>
      </c>
      <c r="AI6" s="6">
        <v>1.0009999999999999</v>
      </c>
      <c r="AJ6" s="6">
        <v>0.95133333333333325</v>
      </c>
      <c r="AK6" s="6">
        <v>3.9369999999999998</v>
      </c>
      <c r="AL6" s="6">
        <v>2.8631666666666669</v>
      </c>
      <c r="AM6" s="6">
        <v>2.6396666666666664</v>
      </c>
      <c r="AN6" s="6">
        <v>2.1620000000000004</v>
      </c>
      <c r="AO6" s="6">
        <v>1.4850000000000001</v>
      </c>
      <c r="AP6" s="6">
        <v>1.73</v>
      </c>
      <c r="AQ6" s="6">
        <v>1.2246666666666666</v>
      </c>
      <c r="AR6" s="6">
        <f>AVERAGE(AJ6:AQ6)</f>
        <v>2.1241041666666667</v>
      </c>
      <c r="AS6" s="6">
        <f>STDEV(AJ6:AQ6)/SQRT(8)</f>
        <v>0.34969877192919863</v>
      </c>
    </row>
    <row r="7" spans="2:45" x14ac:dyDescent="0.3">
      <c r="C7" s="6">
        <v>1.5009999999999999</v>
      </c>
      <c r="D7" s="6">
        <v>1.2335</v>
      </c>
      <c r="E7" s="6">
        <v>4.0853333333333328</v>
      </c>
      <c r="F7" s="6">
        <v>1.2050000000000001</v>
      </c>
      <c r="G7" s="6">
        <v>1.3220000000000001</v>
      </c>
      <c r="H7" s="6">
        <v>1.4595</v>
      </c>
      <c r="I7" s="6">
        <v>1.38</v>
      </c>
      <c r="J7" s="6">
        <f>AVERAGE(D7:I7)</f>
        <v>1.7808888888888887</v>
      </c>
      <c r="K7" s="6">
        <f>STDEV(D7:I7)/SQRT(6)</f>
        <v>0.46246904534383104</v>
      </c>
      <c r="M7" s="6">
        <v>1.5009999999999999</v>
      </c>
      <c r="N7" s="6">
        <v>1.1016666666666668</v>
      </c>
      <c r="O7" s="6">
        <v>1.3863333333333336</v>
      </c>
      <c r="P7" s="6">
        <v>0.72533333333333339</v>
      </c>
      <c r="Q7" s="6">
        <v>1.4176</v>
      </c>
      <c r="R7" s="6">
        <v>1.6030000000000002</v>
      </c>
      <c r="S7" s="6">
        <v>1.3013999999999999</v>
      </c>
      <c r="T7" s="6">
        <f>AVERAGE(N7:S7)</f>
        <v>1.2558888888888891</v>
      </c>
      <c r="U7" s="6">
        <f>STDEV(N7:S7)/SQRT(6)</f>
        <v>0.12529928339680568</v>
      </c>
      <c r="W7" s="6">
        <v>1.5009999999999999</v>
      </c>
      <c r="X7" s="6">
        <v>0.755</v>
      </c>
      <c r="Y7" s="6">
        <v>1.8134999999999999</v>
      </c>
      <c r="Z7" s="6">
        <v>3.924666666666667</v>
      </c>
      <c r="AA7" s="6">
        <v>1.7120000000000002</v>
      </c>
      <c r="AB7" s="6">
        <v>1.972</v>
      </c>
      <c r="AC7" s="6">
        <v>1.6809999999999998</v>
      </c>
      <c r="AD7" s="6">
        <v>2.5606666666666666</v>
      </c>
      <c r="AE7" s="6">
        <v>1.688666666666667</v>
      </c>
      <c r="AF7" s="6">
        <f>AVERAGE(X7:AE7)</f>
        <v>2.0134374999999998</v>
      </c>
      <c r="AG7" s="6">
        <f>STDEV(X7:AE7)/SQRT(8)</f>
        <v>0.324160152550384</v>
      </c>
      <c r="AI7" s="6">
        <v>1.5009999999999999</v>
      </c>
      <c r="AJ7" s="6">
        <v>0.80500000000000005</v>
      </c>
      <c r="AK7" s="6">
        <v>3.7286666666666668</v>
      </c>
      <c r="AL7" s="6">
        <v>3.9205000000000001</v>
      </c>
      <c r="AM7" s="6">
        <v>2.7330000000000001</v>
      </c>
      <c r="AN7" s="6">
        <v>2.4235000000000002</v>
      </c>
      <c r="AO7" s="6">
        <v>1.3796666666666668</v>
      </c>
      <c r="AP7" s="6">
        <v>1.5277499999999999</v>
      </c>
      <c r="AQ7" s="6">
        <v>1.2616666666666667</v>
      </c>
      <c r="AR7" s="6">
        <f>AVERAGE(AJ7:AQ7)</f>
        <v>2.2224687500000004</v>
      </c>
      <c r="AS7" s="6">
        <f>STDEV(AJ7:AQ7)/SQRT(8)</f>
        <v>0.41357124547495472</v>
      </c>
    </row>
    <row r="8" spans="2:45" x14ac:dyDescent="0.3">
      <c r="C8" s="6">
        <v>2.0009999999999999</v>
      </c>
      <c r="D8" s="6">
        <v>1.321</v>
      </c>
      <c r="E8" s="6">
        <v>4.2623333333333333</v>
      </c>
      <c r="F8" s="6">
        <v>1.5425</v>
      </c>
      <c r="G8" s="6">
        <v>1.413</v>
      </c>
      <c r="H8" s="6">
        <v>1.536</v>
      </c>
      <c r="I8" s="6">
        <v>1.8456666666666666</v>
      </c>
      <c r="J8" s="6">
        <f>AVERAGE(D8:I8)</f>
        <v>1.9867499999999998</v>
      </c>
      <c r="K8" s="6">
        <f>STDEV(D8:I8)/SQRT(6)</f>
        <v>0.46083727293875631</v>
      </c>
      <c r="M8" s="6">
        <v>2.0009999999999999</v>
      </c>
      <c r="N8" s="6">
        <v>1.2663333333333333</v>
      </c>
      <c r="O8" s="6">
        <v>1.6130000000000002</v>
      </c>
      <c r="P8" s="6">
        <v>0.69833333333333325</v>
      </c>
      <c r="Q8" s="6">
        <v>1.4696</v>
      </c>
      <c r="R8" s="6">
        <v>1.3213999999999999</v>
      </c>
      <c r="S8" s="6">
        <v>1.5512000000000001</v>
      </c>
      <c r="T8" s="6">
        <f>AVERAGE(N8:S8)</f>
        <v>1.3199777777777777</v>
      </c>
      <c r="U8" s="6">
        <f>STDEV(N8:S8)/SQRT(6)</f>
        <v>0.13552787076128123</v>
      </c>
      <c r="W8" s="6">
        <v>2.0009999999999999</v>
      </c>
      <c r="X8" s="6">
        <v>0.93849999999999989</v>
      </c>
      <c r="Y8" s="6">
        <v>1.9895</v>
      </c>
      <c r="Z8" s="6">
        <v>4.3629999999999995</v>
      </c>
      <c r="AA8" s="6">
        <v>2.1985000000000001</v>
      </c>
      <c r="AB8" s="6">
        <v>2.4445000000000001</v>
      </c>
      <c r="AC8" s="6">
        <v>1.8313333333333333</v>
      </c>
      <c r="AD8" s="6">
        <v>2.4790000000000001</v>
      </c>
      <c r="AE8" s="6">
        <v>2.1483333333333334</v>
      </c>
      <c r="AF8" s="6">
        <f>AVERAGE(X8:AE8)</f>
        <v>2.2990833333333334</v>
      </c>
      <c r="AG8" s="6">
        <f>STDEV(X8:AE8)/SQRT(8)</f>
        <v>0.34100506646843642</v>
      </c>
      <c r="AI8" s="6">
        <v>2.0009999999999999</v>
      </c>
      <c r="AJ8" s="6">
        <v>0.94299999999999995</v>
      </c>
      <c r="AK8" s="6">
        <v>3.6659999999999999</v>
      </c>
      <c r="AL8" s="6">
        <v>5.0613333333333337</v>
      </c>
      <c r="AM8" s="6">
        <v>3.2746666666666666</v>
      </c>
      <c r="AN8" s="6">
        <v>2.8844999999999996</v>
      </c>
      <c r="AO8" s="6">
        <v>1.5946666666666667</v>
      </c>
      <c r="AP8" s="6">
        <v>1.5912500000000001</v>
      </c>
      <c r="AQ8" s="6">
        <v>1.2233333333333334</v>
      </c>
      <c r="AR8" s="6">
        <f>AVERAGE(AJ8:AQ8)</f>
        <v>2.5298437499999995</v>
      </c>
      <c r="AS8" s="6">
        <f>STDEV(AJ8:AQ8)/SQRT(8)</f>
        <v>0.50639463944879537</v>
      </c>
    </row>
    <row r="9" spans="2:45" x14ac:dyDescent="0.3">
      <c r="C9" s="6">
        <v>2.5009999999999999</v>
      </c>
      <c r="D9" s="6">
        <v>1.3485</v>
      </c>
      <c r="E9" s="6">
        <v>5.2246666666666668</v>
      </c>
      <c r="F9" s="6">
        <v>1.7629999999999999</v>
      </c>
      <c r="G9" s="6">
        <v>1.5305</v>
      </c>
      <c r="H9" s="6">
        <v>1.4449999999999998</v>
      </c>
      <c r="I9" s="6">
        <v>1.7856666666666667</v>
      </c>
      <c r="J9" s="6">
        <f>AVERAGE(D9:I9)</f>
        <v>2.1828888888888893</v>
      </c>
      <c r="K9" s="6">
        <f>STDEV(D9:I9)/SQRT(6)</f>
        <v>0.61244864586931713</v>
      </c>
      <c r="M9" s="6">
        <v>2.5009999999999999</v>
      </c>
      <c r="N9" s="6">
        <v>1.2649999999999999</v>
      </c>
      <c r="O9" s="6">
        <v>1.7066666666666663</v>
      </c>
      <c r="P9" s="6">
        <v>0.78233333333333333</v>
      </c>
      <c r="Q9" s="6">
        <v>1.5082</v>
      </c>
      <c r="R9" s="6">
        <v>1.3976000000000002</v>
      </c>
      <c r="S9" s="6">
        <v>1.4830000000000001</v>
      </c>
      <c r="T9" s="6">
        <f>AVERAGE(N9:S9)</f>
        <v>1.3571333333333335</v>
      </c>
      <c r="U9" s="6">
        <f>STDEV(N9:S9)/SQRT(6)</f>
        <v>0.12927467512869417</v>
      </c>
      <c r="W9" s="6">
        <v>2.5009999999999999</v>
      </c>
      <c r="X9" s="6">
        <v>0.751</v>
      </c>
      <c r="Y9" s="6">
        <v>2.1985000000000001</v>
      </c>
      <c r="Z9" s="6">
        <v>5.2229999999999999</v>
      </c>
      <c r="AA9" s="6">
        <v>3.0865</v>
      </c>
      <c r="AB9" s="6">
        <v>3.0664999999999996</v>
      </c>
      <c r="AC9" s="6">
        <v>1.889</v>
      </c>
      <c r="AD9" s="6">
        <v>2.7629999999999999</v>
      </c>
      <c r="AE9" s="6">
        <v>2.8343333333333334</v>
      </c>
      <c r="AF9" s="6">
        <f>AVERAGE(X9:AE9)</f>
        <v>2.7264791666666666</v>
      </c>
      <c r="AG9" s="6">
        <f>STDEV(X9:AE9)/SQRT(8)</f>
        <v>0.45066345980726724</v>
      </c>
      <c r="AI9" s="6">
        <v>2.5009999999999999</v>
      </c>
      <c r="AJ9" s="6">
        <v>0.83399999999999996</v>
      </c>
      <c r="AK9" s="6">
        <v>3.8973333333333335</v>
      </c>
      <c r="AL9" s="6">
        <v>5.0070000000000006</v>
      </c>
      <c r="AM9" s="6">
        <v>3.7829999999999999</v>
      </c>
      <c r="AN9" s="6">
        <v>3.0673333333333335</v>
      </c>
      <c r="AO9" s="6">
        <v>1.327</v>
      </c>
      <c r="AP9" s="6">
        <v>1.7867500000000001</v>
      </c>
      <c r="AQ9" s="6">
        <v>1.2263333333333333</v>
      </c>
      <c r="AR9" s="6">
        <f>AVERAGE(AJ9:AQ9)</f>
        <v>2.6160937500000001</v>
      </c>
      <c r="AS9" s="6">
        <f>STDEV(AJ9:AQ9)/SQRT(8)</f>
        <v>0.54083534637105635</v>
      </c>
    </row>
    <row r="10" spans="2:45" x14ac:dyDescent="0.3">
      <c r="C10" s="6">
        <v>3.0009999999999999</v>
      </c>
      <c r="D10" s="6">
        <v>1.2759999999999998</v>
      </c>
      <c r="E10" s="6">
        <v>5.5693333333333328</v>
      </c>
      <c r="F10" s="6">
        <v>1.917</v>
      </c>
      <c r="G10" s="6">
        <v>1.5874999999999999</v>
      </c>
      <c r="H10" s="6">
        <v>1.5270000000000001</v>
      </c>
      <c r="I10" s="6">
        <v>1.9260000000000002</v>
      </c>
      <c r="J10" s="6">
        <f>AVERAGE(D10:I10)</f>
        <v>2.3004722222222225</v>
      </c>
      <c r="K10" s="6">
        <f>STDEV(D10:I10)/SQRT(6)</f>
        <v>0.6615352184245743</v>
      </c>
      <c r="M10" s="6">
        <v>3.0009999999999999</v>
      </c>
      <c r="N10" s="6">
        <v>1.1813333333333333</v>
      </c>
      <c r="O10" s="6">
        <v>1.9280000000000002</v>
      </c>
      <c r="P10" s="6">
        <v>0.77</v>
      </c>
      <c r="Q10" s="6">
        <v>1.2900000000000003</v>
      </c>
      <c r="R10" s="6">
        <v>1.393</v>
      </c>
      <c r="S10" s="6">
        <v>1.5032000000000001</v>
      </c>
      <c r="T10" s="6">
        <f>AVERAGE(N10:S10)</f>
        <v>1.3442555555555558</v>
      </c>
      <c r="U10" s="6">
        <f>STDEV(N10:S10)/SQRT(6)</f>
        <v>0.15574056339444683</v>
      </c>
      <c r="W10" s="6">
        <v>3.0009999999999999</v>
      </c>
      <c r="X10" s="6">
        <v>0.93149999999999999</v>
      </c>
      <c r="Y10" s="6">
        <v>2.4415</v>
      </c>
      <c r="Z10" s="6">
        <v>5.301000000000001</v>
      </c>
      <c r="AA10" s="6">
        <v>5.3439999999999994</v>
      </c>
      <c r="AB10" s="6">
        <v>3.5920000000000001</v>
      </c>
      <c r="AC10" s="6">
        <v>1.7366666666666664</v>
      </c>
      <c r="AD10" s="6">
        <v>3.6539999999999999</v>
      </c>
      <c r="AE10" s="6">
        <v>3.4540000000000002</v>
      </c>
      <c r="AF10" s="6">
        <f>AVERAGE(X10:AE10)</f>
        <v>3.3068333333333331</v>
      </c>
      <c r="AG10" s="6">
        <f>STDEV(X10:AE10)/SQRT(8)</f>
        <v>0.55431239669965959</v>
      </c>
      <c r="AI10" s="6">
        <v>3.0009999999999999</v>
      </c>
      <c r="AJ10" s="6">
        <v>0.75266666666666671</v>
      </c>
      <c r="AK10" s="6">
        <v>3.3876666666666666</v>
      </c>
      <c r="AL10" s="6">
        <v>5.2048333333333332</v>
      </c>
      <c r="AM10" s="6">
        <v>3.5273333333333334</v>
      </c>
      <c r="AN10" s="6">
        <v>2.81</v>
      </c>
      <c r="AO10" s="6">
        <v>1.657</v>
      </c>
      <c r="AP10" s="6">
        <v>1.85975</v>
      </c>
      <c r="AQ10" s="6">
        <v>1.2463333333333333</v>
      </c>
      <c r="AR10" s="6">
        <f>AVERAGE(AJ10:AQ10)</f>
        <v>2.5556979166666665</v>
      </c>
      <c r="AS10" s="6">
        <f>STDEV(AJ10:AQ10)/SQRT(8)</f>
        <v>0.51713831629356544</v>
      </c>
    </row>
    <row r="11" spans="2:45" x14ac:dyDescent="0.3">
      <c r="C11" s="6">
        <v>3.5019999999999998</v>
      </c>
      <c r="D11" s="6">
        <v>1.3285</v>
      </c>
      <c r="E11" s="6">
        <v>5.4516666666666671</v>
      </c>
      <c r="F11" s="6">
        <v>1.92</v>
      </c>
      <c r="G11" s="6">
        <v>1.7065000000000001</v>
      </c>
      <c r="H11" s="6">
        <v>1.6925000000000001</v>
      </c>
      <c r="I11" s="6">
        <v>1.9216666666666666</v>
      </c>
      <c r="J11" s="6">
        <f>AVERAGE(D11:I11)</f>
        <v>2.3368055555555558</v>
      </c>
      <c r="K11" s="6">
        <f>STDEV(D11:I11)/SQRT(6)</f>
        <v>0.629219668726547</v>
      </c>
      <c r="M11" s="6">
        <v>3.5019999999999998</v>
      </c>
      <c r="N11" s="6">
        <v>1.2233333333333334</v>
      </c>
      <c r="O11" s="6">
        <v>2.097</v>
      </c>
      <c r="P11" s="6">
        <v>0.68400000000000005</v>
      </c>
      <c r="Q11" s="6">
        <v>1.1599999999999997</v>
      </c>
      <c r="R11" s="6">
        <v>1.4708000000000001</v>
      </c>
      <c r="S11" s="6">
        <v>1.3886000000000001</v>
      </c>
      <c r="T11" s="6">
        <f>AVERAGE(N11:S11)</f>
        <v>1.337288888888889</v>
      </c>
      <c r="U11" s="6">
        <f>STDEV(N11:S11)/SQRT(6)</f>
        <v>0.1887522724252054</v>
      </c>
      <c r="W11" s="6">
        <v>3.5019999999999998</v>
      </c>
      <c r="X11" s="6">
        <v>1.1465000000000001</v>
      </c>
      <c r="Y11" s="6">
        <v>2.4475000000000002</v>
      </c>
      <c r="Z11" s="6">
        <v>5.7919999999999989</v>
      </c>
      <c r="AA11" s="6">
        <v>9.5180000000000007</v>
      </c>
      <c r="AB11" s="6">
        <v>4.1720000000000006</v>
      </c>
      <c r="AC11" s="6">
        <v>1.9563333333333333</v>
      </c>
      <c r="AD11" s="6">
        <v>4.4269999999999996</v>
      </c>
      <c r="AE11" s="6">
        <v>3.9593333333333334</v>
      </c>
      <c r="AF11" s="6">
        <f>AVERAGE(X11:AE11)</f>
        <v>4.1773333333333333</v>
      </c>
      <c r="AG11" s="6">
        <f>STDEV(X11:AE11)/SQRT(8)</f>
        <v>0.92919771301965282</v>
      </c>
      <c r="AI11" s="6">
        <v>3.5019999999999998</v>
      </c>
      <c r="AJ11" s="6">
        <v>0.76733333333333331</v>
      </c>
      <c r="AK11" s="6">
        <v>3.2703333333333333</v>
      </c>
      <c r="AL11" s="6">
        <v>4.9013333333333335</v>
      </c>
      <c r="AM11" s="6">
        <v>4.1146666666666665</v>
      </c>
      <c r="AN11" s="6">
        <v>2.9968333333333335</v>
      </c>
      <c r="AO11" s="6">
        <v>1.7763333333333333</v>
      </c>
      <c r="AP11" s="6">
        <v>1.679</v>
      </c>
      <c r="AQ11" s="6">
        <v>1.4246666666666667</v>
      </c>
      <c r="AR11" s="6">
        <f>AVERAGE(AJ11:AQ11)</f>
        <v>2.6163124999999998</v>
      </c>
      <c r="AS11" s="6">
        <f>STDEV(AJ11:AQ11)/SQRT(8)</f>
        <v>0.50817931745398326</v>
      </c>
    </row>
    <row r="12" spans="2:45" x14ac:dyDescent="0.3">
      <c r="C12" s="6">
        <v>4.0019999999999998</v>
      </c>
      <c r="D12" s="6">
        <v>1.448</v>
      </c>
      <c r="E12" s="6">
        <v>6.5596666666666659</v>
      </c>
      <c r="F12" s="6">
        <v>1.9085000000000001</v>
      </c>
      <c r="G12" s="6">
        <v>2.0579999999999998</v>
      </c>
      <c r="H12" s="6">
        <v>1.6850000000000001</v>
      </c>
      <c r="I12" s="6">
        <v>2.2149999999999999</v>
      </c>
      <c r="J12" s="6">
        <f>AVERAGE(D12:I12)</f>
        <v>2.6456944444444441</v>
      </c>
      <c r="K12" s="6">
        <f>STDEV(D12:I12)/SQRT(6)</f>
        <v>0.79058886212730883</v>
      </c>
      <c r="M12" s="6">
        <v>4.0019999999999998</v>
      </c>
      <c r="N12" s="6">
        <v>1.2563333333333333</v>
      </c>
      <c r="O12" s="6">
        <v>2.1920000000000002</v>
      </c>
      <c r="P12" s="6">
        <v>0.60599999999999998</v>
      </c>
      <c r="Q12" s="6">
        <v>1.5928</v>
      </c>
      <c r="R12" s="6">
        <v>1.5450000000000002</v>
      </c>
      <c r="S12" s="6">
        <v>1.6553999999999998</v>
      </c>
      <c r="T12" s="6">
        <f>AVERAGE(N12:S12)</f>
        <v>1.4745888888888887</v>
      </c>
      <c r="U12" s="6">
        <f>STDEV(N12:S12)/SQRT(6)</f>
        <v>0.21357161929409366</v>
      </c>
      <c r="W12" s="6">
        <v>4.0019999999999998</v>
      </c>
      <c r="X12" s="6">
        <v>1.2335</v>
      </c>
      <c r="Y12" s="6">
        <v>2.7639999999999998</v>
      </c>
      <c r="Z12" s="6">
        <v>6.3736666666666677</v>
      </c>
      <c r="AA12" s="6">
        <v>16.166499999999999</v>
      </c>
      <c r="AB12" s="6">
        <v>4.9015000000000004</v>
      </c>
      <c r="AC12" s="6">
        <v>1.7730000000000004</v>
      </c>
      <c r="AD12" s="6">
        <v>4.8836666666666666</v>
      </c>
      <c r="AE12" s="6">
        <v>3.1173333333333333</v>
      </c>
      <c r="AF12" s="6">
        <f>AVERAGE(X12:AE12)</f>
        <v>5.1516458333333333</v>
      </c>
      <c r="AG12" s="6">
        <f>STDEV(X12:AE12)/SQRT(8)</f>
        <v>1.6879886986186214</v>
      </c>
      <c r="AI12" s="6">
        <v>4.0019999999999998</v>
      </c>
      <c r="AJ12" s="6">
        <v>0.86199999999999999</v>
      </c>
      <c r="AK12" s="6">
        <v>3.5743333333333331</v>
      </c>
      <c r="AL12" s="6">
        <v>5.3406666666666665</v>
      </c>
      <c r="AM12" s="6">
        <v>3.4586666666666672</v>
      </c>
      <c r="AN12" s="6">
        <v>2.9796666666666667</v>
      </c>
      <c r="AO12" s="6">
        <v>2.7663333333333333</v>
      </c>
      <c r="AP12" s="6">
        <v>1.5789999999999997</v>
      </c>
      <c r="AQ12" s="6">
        <v>1.3703333333333336</v>
      </c>
      <c r="AR12" s="6">
        <f>AVERAGE(AJ12:AQ12)</f>
        <v>2.7413750000000001</v>
      </c>
      <c r="AS12" s="6">
        <f>STDEV(AJ12:AQ12)/SQRT(8)</f>
        <v>0.51382617975921796</v>
      </c>
    </row>
    <row r="13" spans="2:45" x14ac:dyDescent="0.3">
      <c r="C13" s="6">
        <v>4.5019999999999998</v>
      </c>
      <c r="D13" s="6">
        <v>1.3704999999999998</v>
      </c>
      <c r="E13" s="6">
        <v>10.525333333333334</v>
      </c>
      <c r="F13" s="6">
        <v>1.9419999999999999</v>
      </c>
      <c r="G13" s="6">
        <v>2.4464999999999999</v>
      </c>
      <c r="H13" s="6">
        <v>1.6839999999999999</v>
      </c>
      <c r="I13" s="6">
        <v>2.3226666666666667</v>
      </c>
      <c r="J13" s="6">
        <f>AVERAGE(D13:I13)</f>
        <v>3.3818333333333332</v>
      </c>
      <c r="K13" s="6">
        <f>STDEV(D13:I13)/SQRT(6)</f>
        <v>1.4379092988960926</v>
      </c>
      <c r="M13" s="6">
        <v>4.5019999999999998</v>
      </c>
      <c r="N13" s="6">
        <v>1.1633333333333333</v>
      </c>
      <c r="O13" s="6">
        <v>2.2253333333333334</v>
      </c>
      <c r="P13" s="6">
        <v>0.74433333333333318</v>
      </c>
      <c r="Q13" s="6">
        <v>1.6836000000000002</v>
      </c>
      <c r="R13" s="6">
        <v>1.4252</v>
      </c>
      <c r="S13" s="6">
        <v>1.3724000000000001</v>
      </c>
      <c r="T13" s="6">
        <f>AVERAGE(N13:S13)</f>
        <v>1.4357</v>
      </c>
      <c r="U13" s="6">
        <f>STDEV(N13:S13)/SQRT(6)</f>
        <v>0.20340958843345289</v>
      </c>
      <c r="W13" s="6">
        <v>4.5019999999999998</v>
      </c>
      <c r="X13" s="6">
        <v>1.3214999999999999</v>
      </c>
      <c r="Y13" s="6">
        <v>2.6909999999999998</v>
      </c>
      <c r="Z13" s="6">
        <v>7.1446666666666667</v>
      </c>
      <c r="AA13" s="6">
        <v>24.295999999999999</v>
      </c>
      <c r="AB13" s="6">
        <v>5.6804999999999994</v>
      </c>
      <c r="AC13" s="6">
        <v>2.254</v>
      </c>
      <c r="AD13" s="6">
        <v>5.4023333333333339</v>
      </c>
      <c r="AE13" s="6">
        <v>4.6693333333333333</v>
      </c>
      <c r="AF13" s="6">
        <f>AVERAGE(X13:AE13)</f>
        <v>6.6824166666666658</v>
      </c>
      <c r="AG13" s="6">
        <f>STDEV(X13:AE13)/SQRT(8)</f>
        <v>2.609832563199507</v>
      </c>
      <c r="AI13" s="6">
        <v>4.5019999999999998</v>
      </c>
      <c r="AJ13" s="6">
        <v>1.0580000000000001</v>
      </c>
      <c r="AK13" s="6">
        <v>3.9193333333333338</v>
      </c>
      <c r="AL13" s="6">
        <v>6.0578333333333338</v>
      </c>
      <c r="AM13" s="6">
        <v>3.6533333333333338</v>
      </c>
      <c r="AN13" s="6">
        <v>3.1965000000000003</v>
      </c>
      <c r="AO13" s="6">
        <v>2.8649999999999998</v>
      </c>
      <c r="AP13" s="6">
        <v>1.7084999999999999</v>
      </c>
      <c r="AQ13" s="6">
        <v>1.2453333333333332</v>
      </c>
      <c r="AR13" s="6">
        <f>AVERAGE(AJ13:AQ13)</f>
        <v>2.9629791666666674</v>
      </c>
      <c r="AS13" s="6">
        <f>STDEV(AJ13:AQ13)/SQRT(8)</f>
        <v>0.58533304303393008</v>
      </c>
    </row>
    <row r="14" spans="2:45" x14ac:dyDescent="0.3">
      <c r="C14" s="6">
        <v>5.0030000000000001</v>
      </c>
      <c r="D14" s="6">
        <v>1.4535</v>
      </c>
      <c r="E14" s="6">
        <v>12.966666666666667</v>
      </c>
      <c r="F14" s="6">
        <v>1.9704999999999999</v>
      </c>
      <c r="G14" s="6">
        <v>3.8845000000000001</v>
      </c>
      <c r="H14" s="6">
        <v>1.6524999999999999</v>
      </c>
      <c r="I14" s="6">
        <v>2.5163333333333333</v>
      </c>
      <c r="J14" s="6">
        <f>AVERAGE(D14:I14)</f>
        <v>4.0739999999999998</v>
      </c>
      <c r="K14" s="6">
        <f>STDEV(D14:I14)/SQRT(6)</f>
        <v>1.8138095351027439</v>
      </c>
      <c r="M14" s="6">
        <v>5.0030000000000001</v>
      </c>
      <c r="N14" s="6">
        <v>1.4323333333333332</v>
      </c>
      <c r="O14" s="6">
        <v>2.1986666666666665</v>
      </c>
      <c r="P14" s="6">
        <v>0.84733333333333327</v>
      </c>
      <c r="Q14" s="6">
        <v>1.2151999999999998</v>
      </c>
      <c r="R14" s="6">
        <v>1.4410000000000001</v>
      </c>
      <c r="S14" s="6">
        <v>1.5886</v>
      </c>
      <c r="T14" s="6">
        <f>AVERAGE(N14:S14)</f>
        <v>1.4538555555555555</v>
      </c>
      <c r="U14" s="6">
        <f>STDEV(N14:S14)/SQRT(6)</f>
        <v>0.18242384786974788</v>
      </c>
      <c r="W14" s="6">
        <v>5.0030000000000001</v>
      </c>
      <c r="X14" s="6">
        <v>1.5855000000000001</v>
      </c>
      <c r="Y14" s="6">
        <v>3.0100000000000002</v>
      </c>
      <c r="Z14" s="6">
        <v>7.7086666666666659</v>
      </c>
      <c r="AA14" s="6">
        <v>27.07</v>
      </c>
      <c r="AB14" s="6">
        <v>6.0244999999999997</v>
      </c>
      <c r="AC14" s="6">
        <v>1.9726666666666668</v>
      </c>
      <c r="AD14" s="6">
        <v>6.0356666666666667</v>
      </c>
      <c r="AE14" s="6">
        <v>4.4726666666666661</v>
      </c>
      <c r="AF14" s="6">
        <f>AVERAGE(X14:AE14)</f>
        <v>7.234958333333334</v>
      </c>
      <c r="AG14" s="6">
        <f>STDEV(X14:AE14)/SQRT(8)</f>
        <v>2.9327139082780533</v>
      </c>
      <c r="AI14" s="6">
        <v>5.0030000000000001</v>
      </c>
      <c r="AJ14" s="6">
        <v>0.93566666666666665</v>
      </c>
      <c r="AK14" s="6">
        <v>4.3116666666666665</v>
      </c>
      <c r="AL14" s="6">
        <v>6.5594999999999999</v>
      </c>
      <c r="AM14" s="6">
        <v>3.5233333333333334</v>
      </c>
      <c r="AN14" s="6">
        <v>3.1936666666666667</v>
      </c>
      <c r="AO14" s="6">
        <v>3.6836666666666669</v>
      </c>
      <c r="AP14" s="6">
        <v>1.7422500000000001</v>
      </c>
      <c r="AQ14" s="6">
        <v>1.1613333333333333</v>
      </c>
      <c r="AR14" s="6">
        <f>AVERAGE(AJ14:AQ14)</f>
        <v>3.1388854166666667</v>
      </c>
      <c r="AS14" s="6">
        <f>STDEV(AJ14:AQ14)/SQRT(8)</f>
        <v>0.65790635696736521</v>
      </c>
    </row>
    <row r="15" spans="2:45" x14ac:dyDescent="0.3">
      <c r="C15" s="6">
        <v>5.5030000000000001</v>
      </c>
      <c r="D15" s="6">
        <v>1.327</v>
      </c>
      <c r="E15" s="6">
        <v>12.020333333333333</v>
      </c>
      <c r="F15" s="6">
        <v>1.9359999999999999</v>
      </c>
      <c r="G15" s="6">
        <v>3.6900000000000004</v>
      </c>
      <c r="H15" s="6">
        <v>1.6234999999999999</v>
      </c>
      <c r="I15" s="6">
        <v>2.306</v>
      </c>
      <c r="J15" s="6">
        <f>AVERAGE(D15:I15)</f>
        <v>3.8171388888888891</v>
      </c>
      <c r="K15" s="6">
        <f>STDEV(D15:I15)/SQRT(6)</f>
        <v>1.6747500401755182</v>
      </c>
      <c r="M15" s="6">
        <v>5.5030000000000001</v>
      </c>
      <c r="N15" s="6">
        <v>1.2986666666666664</v>
      </c>
      <c r="O15" s="6">
        <v>2.629</v>
      </c>
      <c r="P15" s="6">
        <v>1.1286666666666667</v>
      </c>
      <c r="Q15" s="6">
        <v>1.2478</v>
      </c>
      <c r="R15" s="6">
        <v>1.3397999999999999</v>
      </c>
      <c r="S15" s="6">
        <v>1.6008000000000002</v>
      </c>
      <c r="T15" s="6">
        <f>AVERAGE(N15:S15)</f>
        <v>1.5407888888888888</v>
      </c>
      <c r="U15" s="6">
        <f>STDEV(N15:S15)/SQRT(6)</f>
        <v>0.2267532928694985</v>
      </c>
      <c r="W15" s="6">
        <v>5.5030000000000001</v>
      </c>
      <c r="X15" s="6">
        <v>1.6924999999999999</v>
      </c>
      <c r="Y15" s="6">
        <v>3.427</v>
      </c>
      <c r="Z15" s="6">
        <v>7.9729999999999999</v>
      </c>
      <c r="AA15" s="6">
        <v>35.262</v>
      </c>
      <c r="AB15" s="6">
        <v>6.282</v>
      </c>
      <c r="AC15" s="6">
        <v>1.7510000000000001</v>
      </c>
      <c r="AD15" s="6">
        <v>5.1463333333333336</v>
      </c>
      <c r="AE15" s="6">
        <v>4.3246666666666664</v>
      </c>
      <c r="AF15" s="6">
        <f>AVERAGE(X15:AE15)</f>
        <v>8.232312499999999</v>
      </c>
      <c r="AG15" s="6">
        <f>STDEV(X15:AE15)/SQRT(8)</f>
        <v>3.9350429273033023</v>
      </c>
      <c r="AI15" s="6">
        <v>5.5030000000000001</v>
      </c>
      <c r="AJ15" s="6">
        <v>0.90966666666666673</v>
      </c>
      <c r="AK15" s="6">
        <v>4.8676666666666675</v>
      </c>
      <c r="AL15" s="6">
        <v>6.2649999999999997</v>
      </c>
      <c r="AM15" s="6">
        <v>3.4860000000000002</v>
      </c>
      <c r="AN15" s="6">
        <v>3.141</v>
      </c>
      <c r="AO15" s="6">
        <v>3.6863333333333332</v>
      </c>
      <c r="AP15" s="6">
        <v>1.8029999999999999</v>
      </c>
      <c r="AQ15" s="6">
        <v>1.4863333333333333</v>
      </c>
      <c r="AR15" s="6">
        <f>AVERAGE(AJ15:AQ15)</f>
        <v>3.2056250000000004</v>
      </c>
      <c r="AS15" s="6">
        <f>STDEV(AJ15:AQ15)/SQRT(8)</f>
        <v>0.63570504053492272</v>
      </c>
    </row>
    <row r="16" spans="2:45" x14ac:dyDescent="0.3">
      <c r="C16" s="6">
        <v>6.0030000000000001</v>
      </c>
      <c r="D16" s="6">
        <v>1.4365000000000001</v>
      </c>
      <c r="E16" s="6">
        <v>11.285000000000002</v>
      </c>
      <c r="F16" s="6">
        <v>1.9325000000000001</v>
      </c>
      <c r="G16" s="6">
        <v>3.403</v>
      </c>
      <c r="H16" s="6">
        <v>1.7765</v>
      </c>
      <c r="I16" s="6">
        <v>2.6596666666666668</v>
      </c>
      <c r="J16" s="6">
        <f>AVERAGE(D16:I16)</f>
        <v>3.7488611111111112</v>
      </c>
      <c r="K16" s="6">
        <f>STDEV(D16:I16)/SQRT(6)</f>
        <v>1.5344460862188505</v>
      </c>
      <c r="M16" s="6">
        <v>6.0030000000000001</v>
      </c>
      <c r="N16" s="6">
        <v>1.3916666666666666</v>
      </c>
      <c r="O16" s="6">
        <v>2.4583333333333335</v>
      </c>
      <c r="P16" s="6">
        <v>1.1393333333333333</v>
      </c>
      <c r="Q16" s="6">
        <v>1.3306</v>
      </c>
      <c r="R16" s="6">
        <v>1.6936</v>
      </c>
      <c r="S16" s="6">
        <v>1.6676000000000002</v>
      </c>
      <c r="T16" s="6">
        <f>AVERAGE(N16:S16)</f>
        <v>1.6135222222222223</v>
      </c>
      <c r="U16" s="6">
        <f>STDEV(N16:S16)/SQRT(6)</f>
        <v>0.18948725935215335</v>
      </c>
      <c r="W16" s="6">
        <v>6.0030000000000001</v>
      </c>
      <c r="X16" s="6">
        <v>1.6265000000000001</v>
      </c>
      <c r="Y16" s="6">
        <v>4.3230000000000004</v>
      </c>
      <c r="Z16" s="6">
        <v>8.2296666666666667</v>
      </c>
      <c r="AA16" s="6">
        <v>42.641000000000005</v>
      </c>
      <c r="AB16" s="6">
        <v>7.8810000000000002</v>
      </c>
      <c r="AC16" s="6">
        <v>1.7270000000000001</v>
      </c>
      <c r="AD16" s="6">
        <v>5.4026666666666658</v>
      </c>
      <c r="AE16" s="6">
        <v>3.7843333333333331</v>
      </c>
      <c r="AF16" s="6">
        <f>AVERAGE(X16:AE16)</f>
        <v>9.4518958333333334</v>
      </c>
      <c r="AG16" s="6">
        <f>STDEV(X16:AE16)/SQRT(8)</f>
        <v>4.8203662479959917</v>
      </c>
      <c r="AI16" s="6">
        <v>6.0030000000000001</v>
      </c>
      <c r="AJ16" s="6">
        <v>0.7496666666666667</v>
      </c>
      <c r="AK16" s="6">
        <v>4.1486666666666672</v>
      </c>
      <c r="AL16" s="6">
        <v>6.2163333333333339</v>
      </c>
      <c r="AM16" s="6">
        <v>4.9313333333333338</v>
      </c>
      <c r="AN16" s="6">
        <v>3.1991666666666667</v>
      </c>
      <c r="AO16" s="6">
        <v>3.9269999999999996</v>
      </c>
      <c r="AP16" s="6">
        <v>1.9032499999999999</v>
      </c>
      <c r="AQ16" s="6">
        <v>1.3596666666666666</v>
      </c>
      <c r="AR16" s="6">
        <f>AVERAGE(AJ16:AQ16)</f>
        <v>3.3043854166666669</v>
      </c>
      <c r="AS16" s="6">
        <f>STDEV(AJ16:AQ16)/SQRT(8)</f>
        <v>0.66156781170077095</v>
      </c>
    </row>
    <row r="17" spans="3:45" x14ac:dyDescent="0.3">
      <c r="C17" s="6">
        <v>6.5030000000000001</v>
      </c>
      <c r="D17" s="6">
        <v>1.6459999999999999</v>
      </c>
      <c r="E17" s="6">
        <v>13.087333333333333</v>
      </c>
      <c r="F17" s="6">
        <v>2.1065</v>
      </c>
      <c r="G17" s="6">
        <v>3.2270000000000003</v>
      </c>
      <c r="H17" s="6">
        <v>1.9729999999999999</v>
      </c>
      <c r="I17" s="6">
        <v>3.0529999999999995</v>
      </c>
      <c r="J17" s="6">
        <f>AVERAGE(D17:I17)</f>
        <v>4.1821388888888889</v>
      </c>
      <c r="K17" s="6">
        <f>STDEV(D17:I17)/SQRT(6)</f>
        <v>1.7991692982414325</v>
      </c>
      <c r="M17" s="6">
        <v>6.5030000000000001</v>
      </c>
      <c r="N17" s="6">
        <v>1.3526666666666667</v>
      </c>
      <c r="O17" s="6">
        <v>2.7080000000000002</v>
      </c>
      <c r="P17" s="6">
        <v>0.84099999999999986</v>
      </c>
      <c r="Q17" s="6">
        <v>1.2262</v>
      </c>
      <c r="R17" s="6">
        <v>1.6103999999999998</v>
      </c>
      <c r="S17" s="6">
        <v>1.7649999999999999</v>
      </c>
      <c r="T17" s="6">
        <f>AVERAGE(N17:S17)</f>
        <v>1.5838777777777782</v>
      </c>
      <c r="U17" s="6">
        <f>STDEV(N17:S17)/SQRT(6)</f>
        <v>0.26015500645329875</v>
      </c>
      <c r="W17" s="6">
        <v>6.5030000000000001</v>
      </c>
      <c r="X17" s="6">
        <v>1.82</v>
      </c>
      <c r="Y17" s="6">
        <v>4.3730000000000002</v>
      </c>
      <c r="Z17" s="6">
        <v>9.1270000000000007</v>
      </c>
      <c r="AA17" s="6">
        <v>42.116</v>
      </c>
      <c r="AB17" s="6">
        <v>8.3834999999999997</v>
      </c>
      <c r="AC17" s="6">
        <v>1.9606666666666668</v>
      </c>
      <c r="AD17" s="6">
        <v>6.835</v>
      </c>
      <c r="AE17" s="6">
        <v>3.7840000000000003</v>
      </c>
      <c r="AF17" s="6">
        <f>AVERAGE(X17:AE17)</f>
        <v>9.7998958333333341</v>
      </c>
      <c r="AG17" s="6">
        <f>STDEV(X17:AE17)/SQRT(8)</f>
        <v>4.7176617510961352</v>
      </c>
      <c r="AI17" s="6">
        <v>6.5030000000000001</v>
      </c>
      <c r="AJ17" s="6">
        <v>0.87133333333333329</v>
      </c>
      <c r="AK17" s="6">
        <v>4.0476666666666672</v>
      </c>
      <c r="AL17" s="6">
        <v>6.6909999999999998</v>
      </c>
      <c r="AM17" s="6">
        <v>5.1636666666666668</v>
      </c>
      <c r="AN17" s="6">
        <v>3.3291666666666671</v>
      </c>
      <c r="AO17" s="6">
        <v>3.5366666666666666</v>
      </c>
      <c r="AP17" s="6">
        <v>1.9082500000000002</v>
      </c>
      <c r="AQ17" s="6">
        <v>1.3536666666666666</v>
      </c>
      <c r="AR17" s="6">
        <f>AVERAGE(AJ17:AQ17)</f>
        <v>3.3626770833333328</v>
      </c>
      <c r="AS17" s="6">
        <f>STDEV(AJ17:AQ17)/SQRT(8)</f>
        <v>0.69667805698806529</v>
      </c>
    </row>
    <row r="18" spans="3:45" x14ac:dyDescent="0.3">
      <c r="C18" s="6">
        <v>7.0030000000000001</v>
      </c>
      <c r="D18" s="6">
        <v>1.681</v>
      </c>
      <c r="E18" s="6">
        <v>10.074666666666667</v>
      </c>
      <c r="F18" s="6">
        <v>2.1280000000000001</v>
      </c>
      <c r="G18" s="6">
        <v>3.9684999999999997</v>
      </c>
      <c r="H18" s="6">
        <v>1.9990000000000001</v>
      </c>
      <c r="I18" s="6">
        <v>2.5180000000000002</v>
      </c>
      <c r="J18" s="6">
        <f>AVERAGE(D18:I18)</f>
        <v>3.7281944444444441</v>
      </c>
      <c r="K18" s="6">
        <f>STDEV(D18:I18)/SQRT(6)</f>
        <v>1.3107474686977398</v>
      </c>
      <c r="M18" s="6">
        <v>7.0030000000000001</v>
      </c>
      <c r="N18" s="6">
        <v>1.5069999999999999</v>
      </c>
      <c r="O18" s="6">
        <v>3.157</v>
      </c>
      <c r="P18" s="6">
        <v>1.0733333333333333</v>
      </c>
      <c r="Q18" s="6">
        <v>1.1532</v>
      </c>
      <c r="R18" s="6">
        <v>1.6184000000000001</v>
      </c>
      <c r="S18" s="6">
        <v>1.8753999999999997</v>
      </c>
      <c r="T18" s="6">
        <f>AVERAGE(N18:S18)</f>
        <v>1.7307222222222221</v>
      </c>
      <c r="U18" s="6">
        <f>STDEV(N18:S18)/SQRT(6)</f>
        <v>0.31003010291913502</v>
      </c>
      <c r="W18" s="6">
        <v>7.0030000000000001</v>
      </c>
      <c r="X18" s="6">
        <v>1.9769999999999999</v>
      </c>
      <c r="Y18" s="6">
        <v>4.7445000000000004</v>
      </c>
      <c r="Z18" s="6">
        <v>9.8993333333333347</v>
      </c>
      <c r="AA18" s="6">
        <v>38.623000000000005</v>
      </c>
      <c r="AB18" s="6">
        <v>7.35</v>
      </c>
      <c r="AC18" s="6">
        <v>1.9396666666666664</v>
      </c>
      <c r="AD18" s="6">
        <v>6.847999999999999</v>
      </c>
      <c r="AE18" s="6">
        <v>3.5209999999999995</v>
      </c>
      <c r="AF18" s="6">
        <f>AVERAGE(X18:AE18)</f>
        <v>9.3628125000000004</v>
      </c>
      <c r="AG18" s="6">
        <f>STDEV(X18:AE18)/SQRT(8)</f>
        <v>4.2927077435189274</v>
      </c>
      <c r="AI18" s="6">
        <v>7.0030000000000001</v>
      </c>
      <c r="AJ18" s="6">
        <v>0.87566666666666659</v>
      </c>
      <c r="AK18" s="6">
        <v>3.8976666666666673</v>
      </c>
      <c r="AL18" s="6">
        <v>6.8401666666666658</v>
      </c>
      <c r="AM18" s="6">
        <v>5.7989999999999995</v>
      </c>
      <c r="AN18" s="6">
        <v>3.2876666666666665</v>
      </c>
      <c r="AO18" s="6">
        <v>3.7893333333333334</v>
      </c>
      <c r="AP18" s="6">
        <v>2.0235000000000003</v>
      </c>
      <c r="AQ18" s="6">
        <v>1.849</v>
      </c>
      <c r="AR18" s="6">
        <f>AVERAGE(AJ18:AQ18)</f>
        <v>3.5452499999999998</v>
      </c>
      <c r="AS18" s="6">
        <f>STDEV(AJ18:AQ18)/SQRT(8)</f>
        <v>0.71346301530377099</v>
      </c>
    </row>
    <row r="19" spans="3:45" x14ac:dyDescent="0.3">
      <c r="C19" s="6">
        <v>7.5030000000000001</v>
      </c>
      <c r="D19" s="6">
        <v>1.6535</v>
      </c>
      <c r="E19" s="6">
        <v>9.9643333333333342</v>
      </c>
      <c r="F19" s="6">
        <v>1.9790000000000001</v>
      </c>
      <c r="G19" s="6">
        <v>4.2315000000000005</v>
      </c>
      <c r="H19" s="6">
        <v>2.1595</v>
      </c>
      <c r="I19" s="6">
        <v>2.4566666666666666</v>
      </c>
      <c r="J19" s="6">
        <f>AVERAGE(D19:I19)</f>
        <v>3.7407500000000002</v>
      </c>
      <c r="K19" s="6">
        <f>STDEV(D19:I19)/SQRT(6)</f>
        <v>1.2985045535010513</v>
      </c>
      <c r="M19" s="6">
        <v>7.5030000000000001</v>
      </c>
      <c r="N19" s="6">
        <v>1.4796666666666667</v>
      </c>
      <c r="O19" s="6">
        <v>2.8103333333333338</v>
      </c>
      <c r="P19" s="6">
        <v>1.26</v>
      </c>
      <c r="Q19" s="6">
        <v>1.1733999999999998</v>
      </c>
      <c r="R19" s="6">
        <v>1.8594000000000002</v>
      </c>
      <c r="S19" s="6">
        <v>1.7605999999999997</v>
      </c>
      <c r="T19" s="6">
        <f>AVERAGE(N19:S19)</f>
        <v>1.7239000000000002</v>
      </c>
      <c r="U19" s="6">
        <f>STDEV(N19:S19)/SQRT(6)</f>
        <v>0.24344389558232149</v>
      </c>
      <c r="W19" s="6">
        <v>7.5030000000000001</v>
      </c>
      <c r="X19" s="6">
        <v>2.262</v>
      </c>
      <c r="Y19" s="6">
        <v>4.6050000000000004</v>
      </c>
      <c r="Z19" s="6">
        <v>10.483333333333334</v>
      </c>
      <c r="AA19" s="6">
        <v>31.827000000000002</v>
      </c>
      <c r="AB19" s="6">
        <v>7.0325000000000006</v>
      </c>
      <c r="AC19" s="6">
        <v>2.1360000000000001</v>
      </c>
      <c r="AD19" s="6">
        <v>9.4169999999999998</v>
      </c>
      <c r="AE19" s="6">
        <v>3.5126666666666666</v>
      </c>
      <c r="AF19" s="6">
        <f>AVERAGE(X19:AE19)</f>
        <v>8.9094374999999992</v>
      </c>
      <c r="AG19" s="6">
        <f>STDEV(X19:AE19)/SQRT(8)</f>
        <v>3.4568604966057799</v>
      </c>
      <c r="AI19" s="6">
        <v>7.5030000000000001</v>
      </c>
      <c r="AJ19" s="6">
        <v>0.99533333333333329</v>
      </c>
      <c r="AK19" s="6">
        <v>3.5873333333333335</v>
      </c>
      <c r="AL19" s="6">
        <v>7.4039999999999999</v>
      </c>
      <c r="AM19" s="6">
        <v>5.7493333333333334</v>
      </c>
      <c r="AN19" s="6">
        <v>3.3471666666666664</v>
      </c>
      <c r="AO19" s="6">
        <v>4.3063333333333329</v>
      </c>
      <c r="AP19" s="6">
        <v>1.82975</v>
      </c>
      <c r="AQ19" s="6">
        <v>1.9173333333333333</v>
      </c>
      <c r="AR19" s="6">
        <f>AVERAGE(AJ19:AQ19)</f>
        <v>3.6420729166666663</v>
      </c>
      <c r="AS19" s="6">
        <f>STDEV(AJ19:AQ19)/SQRT(8)</f>
        <v>0.76050172900579815</v>
      </c>
    </row>
    <row r="20" spans="3:45" x14ac:dyDescent="0.3">
      <c r="C20" s="6">
        <v>8.0039999999999996</v>
      </c>
      <c r="D20" s="6">
        <v>1.8685</v>
      </c>
      <c r="E20" s="6">
        <v>10.729666666666667</v>
      </c>
      <c r="F20" s="6">
        <v>2.0190000000000001</v>
      </c>
      <c r="G20" s="6">
        <v>4.3540000000000001</v>
      </c>
      <c r="H20" s="6">
        <v>2.1364999999999998</v>
      </c>
      <c r="I20" s="6">
        <v>2.9066666666666667</v>
      </c>
      <c r="J20" s="6">
        <f>AVERAGE(D20:I20)</f>
        <v>4.0023888888888886</v>
      </c>
      <c r="K20" s="6">
        <f>STDEV(D20:I20)/SQRT(6)</f>
        <v>1.3970129858795335</v>
      </c>
      <c r="M20" s="6">
        <v>8.0039999999999996</v>
      </c>
      <c r="N20" s="6">
        <v>1.3733333333333331</v>
      </c>
      <c r="O20" s="6">
        <v>3.345333333333333</v>
      </c>
      <c r="P20" s="6">
        <v>1.1453333333333333</v>
      </c>
      <c r="Q20" s="6">
        <v>1.26</v>
      </c>
      <c r="R20" s="6">
        <v>1.8838000000000001</v>
      </c>
      <c r="S20" s="6">
        <v>1.7921999999999998</v>
      </c>
      <c r="T20" s="6">
        <f>AVERAGE(N20:S20)</f>
        <v>1.7999999999999998</v>
      </c>
      <c r="U20" s="6">
        <f>STDEV(N20:S20)/SQRT(6)</f>
        <v>0.33153035456802465</v>
      </c>
      <c r="W20" s="6">
        <v>8.0039999999999996</v>
      </c>
      <c r="X20" s="6">
        <v>2.2635000000000001</v>
      </c>
      <c r="Y20" s="6">
        <v>5.0520000000000005</v>
      </c>
      <c r="Z20" s="6">
        <v>11.829666666666668</v>
      </c>
      <c r="AA20" s="6">
        <v>26.118000000000002</v>
      </c>
      <c r="AB20" s="6">
        <v>6.9819999999999993</v>
      </c>
      <c r="AC20" s="6">
        <v>2.1336666666666666</v>
      </c>
      <c r="AD20" s="6">
        <v>12.151333333333334</v>
      </c>
      <c r="AE20" s="6">
        <v>3.3666666666666671</v>
      </c>
      <c r="AF20" s="6">
        <f>AVERAGE(X20:AE20)</f>
        <v>8.7371041666666684</v>
      </c>
      <c r="AG20" s="6">
        <f>STDEV(X20:AE20)/SQRT(8)</f>
        <v>2.8483433894848629</v>
      </c>
      <c r="AI20" s="6">
        <v>8.0039999999999996</v>
      </c>
      <c r="AJ20" s="6">
        <v>0.81099999999999994</v>
      </c>
      <c r="AK20" s="6">
        <v>3.6546666666666661</v>
      </c>
      <c r="AL20" s="6">
        <v>7.0219999999999994</v>
      </c>
      <c r="AM20" s="6">
        <v>6.0993333333333339</v>
      </c>
      <c r="AN20" s="6">
        <v>3.41</v>
      </c>
      <c r="AO20" s="6">
        <v>4.4086666666666661</v>
      </c>
      <c r="AP20" s="6">
        <v>1.81125</v>
      </c>
      <c r="AQ20" s="6">
        <v>1.9653333333333334</v>
      </c>
      <c r="AR20" s="6">
        <f>AVERAGE(AJ20:AQ20)</f>
        <v>3.64778125</v>
      </c>
      <c r="AS20" s="6">
        <f>STDEV(AJ20:AQ20)/SQRT(8)</f>
        <v>0.75925009553755363</v>
      </c>
    </row>
    <row r="21" spans="3:45" x14ac:dyDescent="0.3">
      <c r="C21" s="6">
        <v>8.5039999999999996</v>
      </c>
      <c r="D21" s="6">
        <v>2.0789999999999997</v>
      </c>
      <c r="E21" s="6">
        <v>11.537666666666667</v>
      </c>
      <c r="F21" s="6">
        <v>2.0194999999999999</v>
      </c>
      <c r="G21" s="6">
        <v>4.8064999999999998</v>
      </c>
      <c r="H21" s="6">
        <v>2.2910000000000004</v>
      </c>
      <c r="I21" s="6">
        <v>3.3706666666666667</v>
      </c>
      <c r="J21" s="6">
        <f>AVERAGE(D21:I21)</f>
        <v>4.350722222222223</v>
      </c>
      <c r="K21" s="6">
        <f>STDEV(D21:I21)/SQRT(6)</f>
        <v>1.5017566076571713</v>
      </c>
      <c r="M21" s="6">
        <v>8.5039999999999996</v>
      </c>
      <c r="N21" s="6">
        <v>1.4216666666666666</v>
      </c>
      <c r="O21" s="6">
        <v>3.8959999999999995</v>
      </c>
      <c r="P21" s="6">
        <v>1.1546666666666665</v>
      </c>
      <c r="Q21" s="6">
        <v>1.0848</v>
      </c>
      <c r="R21" s="6">
        <v>2.0796000000000001</v>
      </c>
      <c r="S21" s="6">
        <v>1.8640000000000001</v>
      </c>
      <c r="T21" s="6">
        <f>AVERAGE(N21:S21)</f>
        <v>1.9167888888888889</v>
      </c>
      <c r="U21" s="6">
        <f>STDEV(N21:S21)/SQRT(6)</f>
        <v>0.42680020910705646</v>
      </c>
      <c r="W21" s="6">
        <v>8.5039999999999996</v>
      </c>
      <c r="X21" s="6">
        <v>2.0395000000000003</v>
      </c>
      <c r="Y21" s="6">
        <v>6.0075000000000003</v>
      </c>
      <c r="Z21" s="6">
        <v>12.033333333333333</v>
      </c>
      <c r="AA21" s="6">
        <v>28.0715</v>
      </c>
      <c r="AB21" s="6">
        <v>7.6520000000000001</v>
      </c>
      <c r="AC21" s="6">
        <v>2.2323333333333335</v>
      </c>
      <c r="AD21" s="6">
        <v>11.582000000000001</v>
      </c>
      <c r="AE21" s="6">
        <v>3.0893333333333337</v>
      </c>
      <c r="AF21" s="6">
        <f>AVERAGE(X21:AE21)</f>
        <v>9.0884374999999995</v>
      </c>
      <c r="AG21" s="6">
        <f>STDEV(X21:AE21)/SQRT(8)</f>
        <v>3.045738799903825</v>
      </c>
      <c r="AI21" s="6">
        <v>8.5039999999999996</v>
      </c>
      <c r="AJ21" s="6">
        <v>0.88533333333333319</v>
      </c>
      <c r="AK21" s="6">
        <v>3.3886666666666669</v>
      </c>
      <c r="AL21" s="6">
        <v>7.7396666666666674</v>
      </c>
      <c r="AM21" s="6">
        <v>6.5073333333333325</v>
      </c>
      <c r="AN21" s="6">
        <v>3.4049999999999998</v>
      </c>
      <c r="AO21" s="6">
        <v>4.8383333333333329</v>
      </c>
      <c r="AP21" s="6">
        <v>2.1292499999999999</v>
      </c>
      <c r="AQ21" s="6">
        <v>2.1673333333333336</v>
      </c>
      <c r="AR21" s="6">
        <f>AVERAGE(AJ21:AQ21)</f>
        <v>3.882614583333333</v>
      </c>
      <c r="AS21" s="6">
        <f>STDEV(AJ21:AQ21)/SQRT(8)</f>
        <v>0.82539676470224166</v>
      </c>
    </row>
    <row r="22" spans="3:45" x14ac:dyDescent="0.3">
      <c r="C22" s="6">
        <v>9.0039999999999996</v>
      </c>
      <c r="D22" s="6">
        <v>2.4565000000000001</v>
      </c>
      <c r="E22" s="6">
        <v>12.786333333333332</v>
      </c>
      <c r="F22" s="6">
        <v>2.2385000000000002</v>
      </c>
      <c r="G22" s="6">
        <v>4.5709999999999997</v>
      </c>
      <c r="H22" s="6">
        <v>2.2755000000000001</v>
      </c>
      <c r="I22" s="6">
        <v>3.5470000000000002</v>
      </c>
      <c r="J22" s="6">
        <f>AVERAGE(D22:I22)</f>
        <v>4.6458055555555555</v>
      </c>
      <c r="K22" s="6">
        <f>STDEV(D22:I22)/SQRT(6)</f>
        <v>1.670206467286065</v>
      </c>
      <c r="M22" s="6">
        <v>9.0039999999999996</v>
      </c>
      <c r="N22" s="6">
        <v>1.4243333333333332</v>
      </c>
      <c r="O22" s="6">
        <v>3.8076666666666665</v>
      </c>
      <c r="P22" s="6">
        <v>1.321</v>
      </c>
      <c r="Q22" s="6">
        <v>1.044</v>
      </c>
      <c r="R22" s="6">
        <v>2.0588000000000002</v>
      </c>
      <c r="S22" s="6">
        <v>2.1968000000000005</v>
      </c>
      <c r="T22" s="6">
        <f>AVERAGE(N22:S22)</f>
        <v>1.9754333333333332</v>
      </c>
      <c r="U22" s="6">
        <f>STDEV(N22:S22)/SQRT(6)</f>
        <v>0.40876213303999626</v>
      </c>
      <c r="W22" s="6">
        <v>9.0039999999999996</v>
      </c>
      <c r="X22" s="6">
        <v>2.448</v>
      </c>
      <c r="Y22" s="6">
        <v>7.226</v>
      </c>
      <c r="Z22" s="6">
        <v>13.212666666666665</v>
      </c>
      <c r="AA22" s="6">
        <v>30.480499999999999</v>
      </c>
      <c r="AB22" s="6">
        <v>7.6069999999999993</v>
      </c>
      <c r="AC22" s="6">
        <v>2.4819999999999998</v>
      </c>
      <c r="AD22" s="6">
        <v>11.337333333333333</v>
      </c>
      <c r="AE22" s="6">
        <v>2.9616666666666664</v>
      </c>
      <c r="AF22" s="6">
        <f>AVERAGE(X22:AE22)</f>
        <v>9.7193958333333335</v>
      </c>
      <c r="AG22" s="6">
        <f>STDEV(X22:AE22)/SQRT(8)</f>
        <v>3.2935091666625698</v>
      </c>
      <c r="AI22" s="6">
        <v>9.0039999999999996</v>
      </c>
      <c r="AJ22" s="6">
        <v>0.69600000000000006</v>
      </c>
      <c r="AK22" s="6">
        <v>3.0156666666666667</v>
      </c>
      <c r="AL22" s="6">
        <v>8.1944999999999997</v>
      </c>
      <c r="AM22" s="6">
        <v>7.0486666666666666</v>
      </c>
      <c r="AN22" s="6">
        <v>3.1256666666666661</v>
      </c>
      <c r="AO22" s="6">
        <v>4.8533333333333335</v>
      </c>
      <c r="AP22" s="6">
        <v>2.1720000000000002</v>
      </c>
      <c r="AQ22" s="6">
        <v>2.2886666666666664</v>
      </c>
      <c r="AR22" s="6">
        <f>AVERAGE(AJ22:AQ22)</f>
        <v>3.9243125000000001</v>
      </c>
      <c r="AS22" s="6">
        <f>STDEV(AJ22:AQ22)/SQRT(8)</f>
        <v>0.91114704354337717</v>
      </c>
    </row>
    <row r="23" spans="3:45" x14ac:dyDescent="0.3">
      <c r="C23" s="6">
        <v>9.5039999999999996</v>
      </c>
      <c r="D23" s="6">
        <v>2.2679999999999998</v>
      </c>
      <c r="E23" s="6">
        <v>13.115333333333334</v>
      </c>
      <c r="F23" s="6">
        <v>2.3614999999999999</v>
      </c>
      <c r="G23" s="6">
        <v>5.1384999999999996</v>
      </c>
      <c r="H23" s="6">
        <v>2.282</v>
      </c>
      <c r="I23" s="6">
        <v>3.2970000000000002</v>
      </c>
      <c r="J23" s="6">
        <f>AVERAGE(D23:I23)</f>
        <v>4.743722222222222</v>
      </c>
      <c r="K23" s="6">
        <f>STDEV(D23:I23)/SQRT(6)</f>
        <v>1.7339452780178775</v>
      </c>
      <c r="M23" s="6">
        <v>9.5039999999999996</v>
      </c>
      <c r="N23" s="6">
        <v>1.4346666666666668</v>
      </c>
      <c r="O23" s="6">
        <v>4.0996666666666668</v>
      </c>
      <c r="P23" s="6">
        <v>1.3719999999999999</v>
      </c>
      <c r="Q23" s="6">
        <v>1.1603999999999999</v>
      </c>
      <c r="R23" s="6">
        <v>1.92</v>
      </c>
      <c r="S23" s="6">
        <v>1.6042000000000001</v>
      </c>
      <c r="T23" s="6">
        <f>AVERAGE(N23:S23)</f>
        <v>1.9318222222222223</v>
      </c>
      <c r="U23" s="6">
        <f>STDEV(N23:S23)/SQRT(6)</f>
        <v>0.44582068265886854</v>
      </c>
      <c r="W23" s="6">
        <v>9.5039999999999996</v>
      </c>
      <c r="X23" s="6">
        <v>3.1435</v>
      </c>
      <c r="Y23" s="6">
        <v>7.0579999999999998</v>
      </c>
      <c r="Z23" s="6">
        <v>13.968333333333334</v>
      </c>
      <c r="AA23" s="6">
        <v>33.955500000000001</v>
      </c>
      <c r="AB23" s="6">
        <v>8.1905000000000001</v>
      </c>
      <c r="AC23" s="6">
        <v>2.8633333333333333</v>
      </c>
      <c r="AD23" s="6">
        <v>10.495333333333333</v>
      </c>
      <c r="AE23" s="6">
        <v>3.0096666666666665</v>
      </c>
      <c r="AF23" s="6">
        <f>AVERAGE(X23:AE23)</f>
        <v>10.335520833333332</v>
      </c>
      <c r="AG23" s="6">
        <f>STDEV(X23:AE23)/SQRT(8)</f>
        <v>3.6540008129323427</v>
      </c>
      <c r="AI23" s="6">
        <v>9.5039999999999996</v>
      </c>
      <c r="AJ23" s="6">
        <v>0.77333333333333332</v>
      </c>
      <c r="AK23" s="6">
        <v>3.4930000000000003</v>
      </c>
      <c r="AL23" s="6">
        <v>8.8229999999999986</v>
      </c>
      <c r="AM23" s="6">
        <v>6.4306666666666672</v>
      </c>
      <c r="AN23" s="6">
        <v>3.0314999999999999</v>
      </c>
      <c r="AO23" s="6">
        <v>5.5360000000000005</v>
      </c>
      <c r="AP23" s="6">
        <v>2.48325</v>
      </c>
      <c r="AQ23" s="6">
        <v>2.8113333333333337</v>
      </c>
      <c r="AR23" s="6">
        <f>AVERAGE(AJ23:AQ23)</f>
        <v>4.1727604166666676</v>
      </c>
      <c r="AS23" s="6">
        <f>STDEV(AJ23:AQ23)/SQRT(8)</f>
        <v>0.91231528645756044</v>
      </c>
    </row>
    <row r="24" spans="3:45" x14ac:dyDescent="0.3">
      <c r="C24" s="6">
        <v>10.005000000000001</v>
      </c>
      <c r="D24" s="6">
        <v>2.2744999999999997</v>
      </c>
      <c r="E24" s="6">
        <v>12.879666666666665</v>
      </c>
      <c r="F24" s="6">
        <v>2.2370000000000001</v>
      </c>
      <c r="G24" s="6">
        <v>5.3005000000000004</v>
      </c>
      <c r="H24" s="6">
        <v>2.2335000000000003</v>
      </c>
      <c r="I24" s="6">
        <v>3.3496666666666663</v>
      </c>
      <c r="J24" s="6">
        <f>AVERAGE(D24:I24)</f>
        <v>4.712472222222222</v>
      </c>
      <c r="K24" s="6">
        <f>STDEV(D24:I24)/SQRT(6)</f>
        <v>1.7041425537096939</v>
      </c>
      <c r="M24" s="6">
        <v>10.005000000000001</v>
      </c>
      <c r="N24" s="6">
        <v>1.6923333333333332</v>
      </c>
      <c r="O24" s="6">
        <v>4.4413333333333336</v>
      </c>
      <c r="P24" s="6">
        <v>1.0896666666666668</v>
      </c>
      <c r="Q24" s="6">
        <v>1.0848</v>
      </c>
      <c r="R24" s="6">
        <v>2.0236000000000001</v>
      </c>
      <c r="S24" s="6">
        <v>1.9568000000000001</v>
      </c>
      <c r="T24" s="6">
        <f>AVERAGE(N24:S24)</f>
        <v>2.0480888888888891</v>
      </c>
      <c r="U24" s="6">
        <f>STDEV(N24:S24)/SQRT(6)</f>
        <v>0.50693895071604678</v>
      </c>
      <c r="W24" s="6">
        <v>10.005000000000001</v>
      </c>
      <c r="X24" s="6">
        <v>3.8134999999999999</v>
      </c>
      <c r="Y24" s="6">
        <v>6.4064999999999994</v>
      </c>
      <c r="Z24" s="6">
        <v>15.605333333333334</v>
      </c>
      <c r="AA24" s="6">
        <v>40.234000000000002</v>
      </c>
      <c r="AB24" s="6">
        <v>8.5715000000000003</v>
      </c>
      <c r="AC24" s="6">
        <v>2.9036666666666666</v>
      </c>
      <c r="AD24" s="6">
        <v>10.635666666666667</v>
      </c>
      <c r="AE24" s="6">
        <v>3.2319999999999998</v>
      </c>
      <c r="AF24" s="6">
        <f>AVERAGE(X24:AE24)</f>
        <v>11.425270833333334</v>
      </c>
      <c r="AG24" s="6">
        <f>STDEV(X24:AE24)/SQRT(8)</f>
        <v>4.3896343441718724</v>
      </c>
      <c r="AI24" s="6">
        <v>10.005000000000001</v>
      </c>
      <c r="AJ24" s="6">
        <v>0.69199999999999984</v>
      </c>
      <c r="AK24" s="6">
        <v>3.4753333333333329</v>
      </c>
      <c r="AL24" s="6">
        <v>8.6796666666666678</v>
      </c>
      <c r="AM24" s="6">
        <v>7.1726666666666672</v>
      </c>
      <c r="AN24" s="6">
        <v>3.4071666666666665</v>
      </c>
      <c r="AO24" s="6">
        <v>4.9513333333333334</v>
      </c>
      <c r="AP24" s="6">
        <v>2.4152500000000003</v>
      </c>
      <c r="AQ24" s="6">
        <v>3.359666666666667</v>
      </c>
      <c r="AR24" s="6">
        <f>AVERAGE(AJ24:AQ24)</f>
        <v>4.2691354166666668</v>
      </c>
      <c r="AS24" s="6">
        <f>STDEV(AJ24:AQ24)/SQRT(8)</f>
        <v>0.91399542661079602</v>
      </c>
    </row>
    <row r="25" spans="3:45" x14ac:dyDescent="0.3">
      <c r="C25" s="6">
        <v>10.505000000000001</v>
      </c>
      <c r="D25" s="6">
        <v>2.4510000000000001</v>
      </c>
      <c r="E25" s="6">
        <v>15.298666666666668</v>
      </c>
      <c r="F25" s="6">
        <v>2.2749999999999999</v>
      </c>
      <c r="G25" s="6">
        <v>5.6124999999999998</v>
      </c>
      <c r="H25" s="6">
        <v>2.3120000000000003</v>
      </c>
      <c r="I25" s="6">
        <v>3.157</v>
      </c>
      <c r="J25" s="6">
        <f>AVERAGE(D25:I25)</f>
        <v>5.1843611111111114</v>
      </c>
      <c r="K25" s="6">
        <f>STDEV(D25:I25)/SQRT(6)</f>
        <v>2.087891889325773</v>
      </c>
      <c r="M25" s="6">
        <v>10.505000000000001</v>
      </c>
      <c r="N25" s="6">
        <v>1.6256666666666666</v>
      </c>
      <c r="O25" s="6">
        <v>4.7686666666666673</v>
      </c>
      <c r="P25" s="6">
        <v>1.5793333333333335</v>
      </c>
      <c r="Q25" s="6">
        <v>1.2454000000000001</v>
      </c>
      <c r="R25" s="6">
        <v>1.8024</v>
      </c>
      <c r="S25" s="6">
        <v>1.6395999999999997</v>
      </c>
      <c r="T25" s="6">
        <f>AVERAGE(N25:S25)</f>
        <v>2.1101777777777779</v>
      </c>
      <c r="U25" s="6">
        <f>STDEV(N25:S25)/SQRT(6)</f>
        <v>0.5369084721410069</v>
      </c>
      <c r="W25" s="6">
        <v>10.505000000000001</v>
      </c>
      <c r="X25" s="6">
        <v>4.7824999999999998</v>
      </c>
      <c r="Y25" s="6">
        <v>6.0545</v>
      </c>
      <c r="Z25" s="6">
        <v>18.786333333333332</v>
      </c>
      <c r="AA25" s="6">
        <v>44.298000000000002</v>
      </c>
      <c r="AB25" s="6">
        <v>8.1125000000000007</v>
      </c>
      <c r="AC25" s="6">
        <v>3.2109999999999999</v>
      </c>
      <c r="AD25" s="6">
        <v>10.350666666666667</v>
      </c>
      <c r="AE25" s="6">
        <v>3.077666666666667</v>
      </c>
      <c r="AF25" s="6">
        <f>AVERAGE(X25:AE25)</f>
        <v>12.334145833333334</v>
      </c>
      <c r="AG25" s="6">
        <f>STDEV(X25:AE25)/SQRT(8)</f>
        <v>4.9107220208750402</v>
      </c>
      <c r="AI25" s="6">
        <v>10.505000000000001</v>
      </c>
      <c r="AJ25" s="6">
        <v>0.84399999999999997</v>
      </c>
      <c r="AK25" s="6">
        <v>3.4239999999999999</v>
      </c>
      <c r="AL25" s="6">
        <v>8.7783333333333324</v>
      </c>
      <c r="AM25" s="6">
        <v>7.2489999999999997</v>
      </c>
      <c r="AN25" s="6">
        <v>3.1703333333333337</v>
      </c>
      <c r="AO25" s="6">
        <v>5.4140000000000006</v>
      </c>
      <c r="AP25" s="6">
        <v>2.3227500000000001</v>
      </c>
      <c r="AQ25" s="6">
        <v>3.6213333333333337</v>
      </c>
      <c r="AR25" s="6">
        <f>AVERAGE(AJ25:AQ25)</f>
        <v>4.3529687499999996</v>
      </c>
      <c r="AS25" s="6">
        <f>STDEV(AJ25:AQ25)/SQRT(8)</f>
        <v>0.92897971799859747</v>
      </c>
    </row>
    <row r="26" spans="3:45" x14ac:dyDescent="0.3">
      <c r="C26" s="6">
        <v>11.005000000000001</v>
      </c>
      <c r="D26" s="6">
        <v>2.411</v>
      </c>
      <c r="E26" s="6">
        <v>14.543000000000001</v>
      </c>
      <c r="F26" s="6">
        <v>2.097</v>
      </c>
      <c r="G26" s="6">
        <v>6.016</v>
      </c>
      <c r="H26" s="6">
        <v>2.3224999999999998</v>
      </c>
      <c r="I26" s="6">
        <v>3.919</v>
      </c>
      <c r="J26" s="6">
        <f>AVERAGE(D26:I26)</f>
        <v>5.2180833333333334</v>
      </c>
      <c r="K26" s="6">
        <f>STDEV(D26:I26)/SQRT(6)</f>
        <v>1.960303039569252</v>
      </c>
      <c r="M26" s="6">
        <v>11.005000000000001</v>
      </c>
      <c r="N26" s="6">
        <v>1.6913333333333334</v>
      </c>
      <c r="O26" s="6">
        <v>5.2413333333333334</v>
      </c>
      <c r="P26" s="6">
        <v>1.2396666666666667</v>
      </c>
      <c r="Q26" s="6">
        <v>1.2147999999999999</v>
      </c>
      <c r="R26" s="6">
        <v>2.1627999999999998</v>
      </c>
      <c r="S26" s="6">
        <v>1.9485999999999997</v>
      </c>
      <c r="T26" s="6">
        <f>AVERAGE(N26:S26)</f>
        <v>2.2497555555555557</v>
      </c>
      <c r="U26" s="6">
        <f>STDEV(N26:S26)/SQRT(6)</f>
        <v>0.61781986267523747</v>
      </c>
      <c r="W26" s="6">
        <v>11.005000000000001</v>
      </c>
      <c r="X26" s="6">
        <v>5.1595000000000004</v>
      </c>
      <c r="Y26" s="6">
        <v>6.1224999999999996</v>
      </c>
      <c r="Z26" s="6">
        <v>19.577333333333332</v>
      </c>
      <c r="AA26" s="6">
        <v>54.314999999999998</v>
      </c>
      <c r="AB26" s="6">
        <v>8.3595000000000006</v>
      </c>
      <c r="AC26" s="6">
        <v>3.0646666666666662</v>
      </c>
      <c r="AD26" s="6">
        <v>9.3576666666666668</v>
      </c>
      <c r="AE26" s="6">
        <v>3.3123333333333331</v>
      </c>
      <c r="AF26" s="6">
        <f>AVERAGE(X26:AE26)</f>
        <v>13.658562499999999</v>
      </c>
      <c r="AG26" s="6">
        <f>STDEV(X26:AE26)/SQRT(8)</f>
        <v>6.0986780110185235</v>
      </c>
      <c r="AI26" s="6">
        <v>11.005000000000001</v>
      </c>
      <c r="AJ26" s="6">
        <v>0.91433333333333333</v>
      </c>
      <c r="AK26" s="6">
        <v>3.39</v>
      </c>
      <c r="AL26" s="6">
        <v>8.9960000000000004</v>
      </c>
      <c r="AM26" s="6">
        <v>6.7740000000000009</v>
      </c>
      <c r="AN26" s="6">
        <v>3.1711666666666667</v>
      </c>
      <c r="AO26" s="6">
        <v>5.3146666666666667</v>
      </c>
      <c r="AP26" s="6">
        <v>2.3657499999999998</v>
      </c>
      <c r="AQ26" s="6">
        <v>3.5186666666666664</v>
      </c>
      <c r="AR26" s="6">
        <f>AVERAGE(AJ26:AQ26)</f>
        <v>4.3055729166666667</v>
      </c>
      <c r="AS26" s="6">
        <f>STDEV(AJ26:AQ26)/SQRT(8)</f>
        <v>0.91728734687959812</v>
      </c>
    </row>
    <row r="27" spans="3:45" x14ac:dyDescent="0.3">
      <c r="C27" s="6">
        <v>11.505000000000001</v>
      </c>
      <c r="D27" s="6">
        <v>2.2389999999999999</v>
      </c>
      <c r="E27" s="6">
        <v>13.509666666666666</v>
      </c>
      <c r="F27" s="6">
        <v>2.347</v>
      </c>
      <c r="G27" s="6">
        <v>6.4420000000000002</v>
      </c>
      <c r="H27" s="6">
        <v>2.9874999999999998</v>
      </c>
      <c r="I27" s="6">
        <v>3.698</v>
      </c>
      <c r="J27" s="6">
        <f>AVERAGE(D27:I27)</f>
        <v>5.2038611111111113</v>
      </c>
      <c r="K27" s="6">
        <f>STDEV(D27:I27)/SQRT(6)</f>
        <v>1.7762443986497376</v>
      </c>
      <c r="M27" s="6">
        <v>11.505000000000001</v>
      </c>
      <c r="N27" s="6">
        <v>1.5510000000000002</v>
      </c>
      <c r="O27" s="6">
        <v>5.2933333333333339</v>
      </c>
      <c r="P27" s="6">
        <v>1.2883333333333333</v>
      </c>
      <c r="Q27" s="6">
        <v>1.2732000000000001</v>
      </c>
      <c r="R27" s="6">
        <v>2.4532000000000003</v>
      </c>
      <c r="S27" s="6">
        <v>1.8534000000000002</v>
      </c>
      <c r="T27" s="6">
        <f>AVERAGE(N27:S27)</f>
        <v>2.2854111111111117</v>
      </c>
      <c r="U27" s="6">
        <f>STDEV(N27:S27)/SQRT(6)</f>
        <v>0.62770688262422869</v>
      </c>
      <c r="W27" s="6">
        <v>11.505000000000001</v>
      </c>
      <c r="X27" s="6">
        <v>4.7750000000000004</v>
      </c>
      <c r="Y27" s="6">
        <v>6.9375</v>
      </c>
      <c r="Z27" s="6">
        <v>21.974666666666668</v>
      </c>
      <c r="AA27" s="6">
        <v>66.960999999999999</v>
      </c>
      <c r="AB27" s="6">
        <v>7.7794999999999996</v>
      </c>
      <c r="AC27" s="6">
        <v>3.6513333333333335</v>
      </c>
      <c r="AD27" s="6">
        <v>8.9476666666666684</v>
      </c>
      <c r="AE27" s="6">
        <v>3.5859999999999999</v>
      </c>
      <c r="AF27" s="6">
        <f>AVERAGE(X27:AE27)</f>
        <v>15.576583333333334</v>
      </c>
      <c r="AG27" s="6">
        <f>STDEV(X27:AE27)/SQRT(8)</f>
        <v>7.6337180030181342</v>
      </c>
      <c r="AI27" s="6">
        <v>11.505000000000001</v>
      </c>
      <c r="AJ27" s="6">
        <v>0.83099999999999996</v>
      </c>
      <c r="AK27" s="6">
        <v>2.778</v>
      </c>
      <c r="AL27" s="6">
        <v>9.2648333333333337</v>
      </c>
      <c r="AM27" s="6">
        <v>7.5173333333333332</v>
      </c>
      <c r="AN27" s="6">
        <v>3.4051666666666662</v>
      </c>
      <c r="AO27" s="6">
        <v>5.1819999999999995</v>
      </c>
      <c r="AP27" s="6">
        <v>2.1327500000000001</v>
      </c>
      <c r="AQ27" s="6">
        <v>4.1163333333333334</v>
      </c>
      <c r="AR27" s="6">
        <f>AVERAGE(AJ27:AQ27)</f>
        <v>4.4034270833333338</v>
      </c>
      <c r="AS27" s="6">
        <f>STDEV(AJ27:AQ27)/SQRT(8)</f>
        <v>0.99619838291098384</v>
      </c>
    </row>
    <row r="28" spans="3:45" x14ac:dyDescent="0.3">
      <c r="C28" s="6">
        <v>12.005000000000001</v>
      </c>
      <c r="D28" s="6">
        <v>2.1829999999999998</v>
      </c>
      <c r="E28" s="6">
        <v>12.629</v>
      </c>
      <c r="F28" s="6">
        <v>2.3570000000000002</v>
      </c>
      <c r="G28" s="6">
        <v>6.0150000000000006</v>
      </c>
      <c r="H28" s="6">
        <v>3.2745000000000002</v>
      </c>
      <c r="I28" s="6">
        <v>4.0866666666666669</v>
      </c>
      <c r="J28" s="6">
        <f>AVERAGE(D28:I28)</f>
        <v>5.0908611111111108</v>
      </c>
      <c r="K28" s="6">
        <f>STDEV(D28:I28)/SQRT(6)</f>
        <v>1.6115706373876773</v>
      </c>
      <c r="M28" s="6">
        <v>12.005000000000001</v>
      </c>
      <c r="N28" s="6">
        <v>1.561333333333333</v>
      </c>
      <c r="O28" s="6">
        <v>5.9006666666666661</v>
      </c>
      <c r="P28" s="6">
        <v>1.601</v>
      </c>
      <c r="Q28" s="6">
        <v>1.3026</v>
      </c>
      <c r="R28" s="6">
        <v>2.5444</v>
      </c>
      <c r="S28" s="6">
        <v>1.8613999999999997</v>
      </c>
      <c r="T28" s="6">
        <f>AVERAGE(N28:S28)</f>
        <v>2.4618999999999995</v>
      </c>
      <c r="U28" s="6">
        <f>STDEV(N28:S28)/SQRT(6)</f>
        <v>0.70919363385206491</v>
      </c>
      <c r="W28" s="6">
        <v>12.005000000000001</v>
      </c>
      <c r="X28" s="6">
        <v>3.8745000000000003</v>
      </c>
      <c r="Y28" s="6">
        <v>7.3900000000000006</v>
      </c>
      <c r="Z28" s="6">
        <v>22.322000000000003</v>
      </c>
      <c r="AA28" s="6">
        <v>72.159499999999994</v>
      </c>
      <c r="AB28" s="6">
        <v>7.4009999999999998</v>
      </c>
      <c r="AC28" s="6">
        <v>3.609666666666667</v>
      </c>
      <c r="AD28" s="6">
        <v>8.581999999999999</v>
      </c>
      <c r="AE28" s="6">
        <v>3.3066666666666662</v>
      </c>
      <c r="AF28" s="6">
        <f>AVERAGE(X28:AE28)</f>
        <v>16.080666666666666</v>
      </c>
      <c r="AG28" s="6">
        <f>STDEV(X28:AE28)/SQRT(8)</f>
        <v>8.3007911776887404</v>
      </c>
      <c r="AI28" s="6">
        <v>12.005000000000001</v>
      </c>
      <c r="AJ28" s="6">
        <v>0.55599999999999994</v>
      </c>
      <c r="AK28" s="6">
        <v>3.2280000000000002</v>
      </c>
      <c r="AL28" s="6">
        <v>9.2608333333333324</v>
      </c>
      <c r="AM28" s="6">
        <v>6.7763333333333335</v>
      </c>
      <c r="AN28" s="6">
        <v>2.922166666666667</v>
      </c>
      <c r="AO28" s="6">
        <v>5.2763333333333335</v>
      </c>
      <c r="AP28" s="6">
        <v>2.3147500000000001</v>
      </c>
      <c r="AQ28" s="6">
        <v>4.3570000000000002</v>
      </c>
      <c r="AR28" s="6">
        <f>AVERAGE(AJ28:AQ28)</f>
        <v>4.3364270833333336</v>
      </c>
      <c r="AS28" s="6">
        <f>STDEV(AJ28:AQ28)/SQRT(8)</f>
        <v>0.97003605156135497</v>
      </c>
    </row>
    <row r="29" spans="3:45" x14ac:dyDescent="0.3">
      <c r="C29" s="6">
        <v>12.506</v>
      </c>
      <c r="D29" s="6">
        <v>2.1959999999999997</v>
      </c>
      <c r="E29" s="6">
        <v>13.376666666666667</v>
      </c>
      <c r="F29" s="6">
        <v>2.3919999999999999</v>
      </c>
      <c r="G29" s="6">
        <v>6.7214999999999998</v>
      </c>
      <c r="H29" s="6">
        <v>3.3395000000000001</v>
      </c>
      <c r="I29" s="6">
        <v>4.5829999999999993</v>
      </c>
      <c r="J29" s="6">
        <f>AVERAGE(D29:I29)</f>
        <v>5.4347777777777777</v>
      </c>
      <c r="K29" s="6">
        <f>STDEV(D29:I29)/SQRT(6)</f>
        <v>1.7281314152203844</v>
      </c>
      <c r="M29" s="6">
        <v>12.506</v>
      </c>
      <c r="N29" s="6">
        <v>1.9903333333333333</v>
      </c>
      <c r="O29" s="6">
        <v>5.3339999999999996</v>
      </c>
      <c r="P29" s="6">
        <v>1.7106666666666666</v>
      </c>
      <c r="Q29" s="6">
        <v>1.5253999999999999</v>
      </c>
      <c r="R29" s="6">
        <v>2.5263999999999998</v>
      </c>
      <c r="S29" s="6">
        <v>1.8536000000000001</v>
      </c>
      <c r="T29" s="6">
        <f>AVERAGE(N29:S29)</f>
        <v>2.4900666666666669</v>
      </c>
      <c r="U29" s="6">
        <f>STDEV(N29:S29)/SQRT(6)</f>
        <v>0.58543847600340093</v>
      </c>
      <c r="W29" s="6">
        <v>12.506</v>
      </c>
      <c r="X29" s="6">
        <v>3.9359999999999999</v>
      </c>
      <c r="Y29" s="6">
        <v>10.211500000000001</v>
      </c>
      <c r="Z29" s="6">
        <v>22.767666666666667</v>
      </c>
      <c r="AA29" s="6">
        <v>83.171499999999995</v>
      </c>
      <c r="AB29" s="6">
        <v>7.5039999999999996</v>
      </c>
      <c r="AC29" s="6">
        <v>3.8646666666666665</v>
      </c>
      <c r="AD29" s="6">
        <v>9.4516666666666662</v>
      </c>
      <c r="AE29" s="6">
        <v>3.1453333333333333</v>
      </c>
      <c r="AF29" s="6">
        <f>AVERAGE(X29:AE29)</f>
        <v>18.006541666666664</v>
      </c>
      <c r="AG29" s="6">
        <f>STDEV(X29:AE29)/SQRT(8)</f>
        <v>9.5732330825861442</v>
      </c>
      <c r="AI29" s="6">
        <v>12.506</v>
      </c>
      <c r="AJ29" s="6">
        <v>0.73366666666666669</v>
      </c>
      <c r="AK29" s="6">
        <v>3.2776666666666667</v>
      </c>
      <c r="AL29" s="6">
        <v>9.351166666666666</v>
      </c>
      <c r="AM29" s="6">
        <v>6.6639999999999988</v>
      </c>
      <c r="AN29" s="6">
        <v>2.7505000000000006</v>
      </c>
      <c r="AO29" s="6">
        <v>5.3539999999999992</v>
      </c>
      <c r="AP29" s="6">
        <v>2.2752500000000002</v>
      </c>
      <c r="AQ29" s="6">
        <v>4.4136666666666668</v>
      </c>
      <c r="AR29" s="6">
        <f>AVERAGE(AJ29:AQ29)</f>
        <v>4.352489583333333</v>
      </c>
      <c r="AS29" s="6">
        <f>STDEV(AJ29:AQ29)/SQRT(8)</f>
        <v>0.96796027493823633</v>
      </c>
    </row>
    <row r="30" spans="3:45" x14ac:dyDescent="0.3">
      <c r="C30" s="6">
        <v>13.006</v>
      </c>
      <c r="D30" s="6">
        <v>2.2479999999999998</v>
      </c>
      <c r="E30" s="6">
        <v>12.645000000000001</v>
      </c>
      <c r="F30" s="6">
        <v>2.7549999999999999</v>
      </c>
      <c r="G30" s="6">
        <v>6.407</v>
      </c>
      <c r="H30" s="6">
        <v>3.4285000000000001</v>
      </c>
      <c r="I30" s="6">
        <v>4.8629999999999995</v>
      </c>
      <c r="J30" s="6">
        <f>AVERAGE(D30:I30)</f>
        <v>5.3910833333333334</v>
      </c>
      <c r="K30" s="6">
        <f>STDEV(D30:I30)/SQRT(6)</f>
        <v>1.5770215302729531</v>
      </c>
      <c r="M30" s="6">
        <v>13.006</v>
      </c>
      <c r="N30" s="6">
        <v>1.4416666666666667</v>
      </c>
      <c r="O30" s="6">
        <v>5.7603333333333326</v>
      </c>
      <c r="P30" s="6">
        <v>1.7906666666666666</v>
      </c>
      <c r="Q30" s="6">
        <v>1.0062000000000002</v>
      </c>
      <c r="R30" s="6">
        <v>2.569</v>
      </c>
      <c r="S30" s="6">
        <v>1.843</v>
      </c>
      <c r="T30" s="6">
        <f>AVERAGE(N30:S30)</f>
        <v>2.4018111111111105</v>
      </c>
      <c r="U30" s="6">
        <f>STDEV(N30:S30)/SQRT(6)</f>
        <v>0.7038702238163711</v>
      </c>
      <c r="W30" s="6">
        <v>13.006</v>
      </c>
      <c r="X30" s="6">
        <v>6.9524999999999997</v>
      </c>
      <c r="Y30" s="6">
        <v>14.247</v>
      </c>
      <c r="Z30" s="6">
        <v>24.049333333333333</v>
      </c>
      <c r="AA30" s="6">
        <v>99.680499999999995</v>
      </c>
      <c r="AB30" s="6">
        <v>7.3084999999999996</v>
      </c>
      <c r="AC30" s="6">
        <v>3.7603333333333335</v>
      </c>
      <c r="AD30" s="6">
        <v>8.9019999999999992</v>
      </c>
      <c r="AE30" s="6">
        <v>2.9153333333333333</v>
      </c>
      <c r="AF30" s="6">
        <f>AVERAGE(X30:AE30)</f>
        <v>20.976937499999998</v>
      </c>
      <c r="AG30" s="6">
        <f>STDEV(X30:AE30)/SQRT(8)</f>
        <v>11.496063437821062</v>
      </c>
      <c r="AI30" s="6">
        <v>13.006</v>
      </c>
      <c r="AJ30" s="6">
        <v>0.83</v>
      </c>
      <c r="AK30" s="6">
        <v>3.2149999999999999</v>
      </c>
      <c r="AL30" s="6">
        <v>9.3373333333333317</v>
      </c>
      <c r="AM30" s="6">
        <v>6.623333333333334</v>
      </c>
      <c r="AN30" s="6">
        <v>3.3028333333333335</v>
      </c>
      <c r="AO30" s="6">
        <v>5.6073333333333331</v>
      </c>
      <c r="AP30" s="6">
        <v>2.0972500000000003</v>
      </c>
      <c r="AQ30" s="6">
        <v>4.9473333333333338</v>
      </c>
      <c r="AR30" s="6">
        <f>AVERAGE(AJ30:AQ30)</f>
        <v>4.4950520833333334</v>
      </c>
      <c r="AS30" s="6">
        <f>STDEV(AJ30:AQ30)/SQRT(8)</f>
        <v>0.96047771949029426</v>
      </c>
    </row>
    <row r="31" spans="3:45" x14ac:dyDescent="0.3">
      <c r="C31" s="6">
        <v>13.506</v>
      </c>
      <c r="D31" s="6">
        <v>2.2214999999999998</v>
      </c>
      <c r="E31" s="6">
        <v>12.585666666666667</v>
      </c>
      <c r="F31" s="6">
        <v>2.7490000000000001</v>
      </c>
      <c r="G31" s="6">
        <v>6.2605000000000004</v>
      </c>
      <c r="H31" s="6">
        <v>3.04</v>
      </c>
      <c r="I31" s="6">
        <v>5.5813333333333333</v>
      </c>
      <c r="J31" s="6">
        <f>AVERAGE(D31:I31)</f>
        <v>5.4063333333333334</v>
      </c>
      <c r="K31" s="6">
        <f>STDEV(D31:I31)/SQRT(6)</f>
        <v>1.5822680983907831</v>
      </c>
      <c r="M31" s="6">
        <v>13.506</v>
      </c>
      <c r="N31" s="6">
        <v>1.6790000000000003</v>
      </c>
      <c r="O31" s="6">
        <v>6.6966666666666663</v>
      </c>
      <c r="P31" s="6">
        <v>1.5703333333333334</v>
      </c>
      <c r="Q31" s="6">
        <v>1.2505999999999999</v>
      </c>
      <c r="R31" s="6">
        <v>2.2486000000000002</v>
      </c>
      <c r="S31" s="6">
        <v>2.1160000000000001</v>
      </c>
      <c r="T31" s="6">
        <f>AVERAGE(N31:S31)</f>
        <v>2.5935333333333337</v>
      </c>
      <c r="U31" s="6">
        <f>STDEV(N31:S31)/SQRT(6)</f>
        <v>0.83405634572962273</v>
      </c>
      <c r="W31" s="6">
        <v>13.506</v>
      </c>
      <c r="X31" s="6">
        <v>7.35</v>
      </c>
      <c r="Y31" s="6">
        <v>21.919499999999999</v>
      </c>
      <c r="Z31" s="6">
        <v>24.63133333333333</v>
      </c>
      <c r="AA31" s="6">
        <v>112.03450000000001</v>
      </c>
      <c r="AB31" s="6">
        <v>7.6095000000000006</v>
      </c>
      <c r="AC31" s="6">
        <v>4.4459999999999997</v>
      </c>
      <c r="AD31" s="6">
        <v>9.3489999999999984</v>
      </c>
      <c r="AE31" s="6">
        <v>3.295666666666667</v>
      </c>
      <c r="AF31" s="6">
        <f>AVERAGE(X31:AE31)</f>
        <v>23.829437500000001</v>
      </c>
      <c r="AG31" s="6">
        <f>STDEV(X31:AE31)/SQRT(8)</f>
        <v>12.904953814727721</v>
      </c>
      <c r="AI31" s="6">
        <v>13.506</v>
      </c>
      <c r="AJ31" s="6">
        <v>0.84</v>
      </c>
      <c r="AK31" s="6">
        <v>3.2759999999999998</v>
      </c>
      <c r="AL31" s="6">
        <v>9.6405000000000012</v>
      </c>
      <c r="AM31" s="6">
        <v>7.1030000000000006</v>
      </c>
      <c r="AN31" s="6">
        <v>2.9523333333333333</v>
      </c>
      <c r="AO31" s="6">
        <v>5.2226666666666679</v>
      </c>
      <c r="AP31" s="6">
        <v>2.0529999999999999</v>
      </c>
      <c r="AQ31" s="6">
        <v>4.6213333333333333</v>
      </c>
      <c r="AR31" s="6">
        <f>AVERAGE(AJ31:AQ31)</f>
        <v>4.4636041666666673</v>
      </c>
      <c r="AS31" s="6">
        <f>STDEV(AJ31:AQ31)/SQRT(8)</f>
        <v>1.008920728130948</v>
      </c>
    </row>
    <row r="32" spans="3:45" x14ac:dyDescent="0.3">
      <c r="C32" s="6">
        <v>14.006</v>
      </c>
      <c r="D32" s="6">
        <v>2.0499999999999998</v>
      </c>
      <c r="E32" s="6">
        <v>13.363999999999999</v>
      </c>
      <c r="F32" s="6">
        <v>2.5680000000000001</v>
      </c>
      <c r="G32" s="6">
        <v>6.3519999999999994</v>
      </c>
      <c r="H32" s="6">
        <v>3.2294999999999998</v>
      </c>
      <c r="I32" s="6">
        <v>6.3520000000000003</v>
      </c>
      <c r="J32" s="6">
        <f>AVERAGE(D32:I32)</f>
        <v>5.6525833333333324</v>
      </c>
      <c r="K32" s="6">
        <f>STDEV(D32:I32)/SQRT(6)</f>
        <v>1.720551347759717</v>
      </c>
      <c r="M32" s="6">
        <v>14.006</v>
      </c>
      <c r="N32" s="6">
        <v>1.7276666666666667</v>
      </c>
      <c r="O32" s="6">
        <v>7.2326666666666668</v>
      </c>
      <c r="P32" s="6">
        <v>1.67</v>
      </c>
      <c r="Q32" s="6">
        <v>1.5997999999999999</v>
      </c>
      <c r="R32" s="6">
        <v>2.4897999999999998</v>
      </c>
      <c r="S32" s="6">
        <v>2</v>
      </c>
      <c r="T32" s="6">
        <f>AVERAGE(N32:S32)</f>
        <v>2.7866555555555554</v>
      </c>
      <c r="U32" s="6">
        <f>STDEV(N32:S32)/SQRT(6)</f>
        <v>0.89909154503069344</v>
      </c>
      <c r="W32" s="6">
        <v>14.006</v>
      </c>
      <c r="X32" s="6">
        <v>9.1869999999999994</v>
      </c>
      <c r="Y32" s="6">
        <v>20.415500000000002</v>
      </c>
      <c r="Z32" s="6">
        <v>24.777999999999995</v>
      </c>
      <c r="AA32" s="6">
        <v>125.3745</v>
      </c>
      <c r="AB32" s="6">
        <v>7.3140000000000001</v>
      </c>
      <c r="AC32" s="6">
        <v>4.7816666666666663</v>
      </c>
      <c r="AD32" s="6">
        <v>9.947000000000001</v>
      </c>
      <c r="AE32" s="6">
        <v>2.9899999999999998</v>
      </c>
      <c r="AF32" s="6">
        <f>AVERAGE(X32:AE32)</f>
        <v>25.598458333333333</v>
      </c>
      <c r="AG32" s="6">
        <f>STDEV(X32:AE32)/SQRT(8)</f>
        <v>14.501170785407961</v>
      </c>
      <c r="AI32" s="6">
        <v>14.006</v>
      </c>
      <c r="AJ32" s="6">
        <v>0.79233333333333322</v>
      </c>
      <c r="AK32" s="6">
        <v>3.1533333333333338</v>
      </c>
      <c r="AL32" s="6">
        <v>9.7370000000000001</v>
      </c>
      <c r="AM32" s="6">
        <v>6.4029999999999996</v>
      </c>
      <c r="AN32" s="6">
        <v>2.8663333333333334</v>
      </c>
      <c r="AO32" s="6">
        <v>6.0573333333333332</v>
      </c>
      <c r="AP32" s="6">
        <v>2.3017500000000002</v>
      </c>
      <c r="AQ32" s="6">
        <v>4.9523333333333337</v>
      </c>
      <c r="AR32" s="6">
        <f>AVERAGE(AJ32:AQ32)</f>
        <v>4.5329270833333331</v>
      </c>
      <c r="AS32" s="6">
        <f>STDEV(AJ32:AQ32)/SQRT(8)</f>
        <v>1.00649914906217</v>
      </c>
    </row>
    <row r="33" spans="2:45" x14ac:dyDescent="0.3">
      <c r="C33" s="6">
        <v>14.507</v>
      </c>
      <c r="D33" s="6">
        <v>2.0585</v>
      </c>
      <c r="E33" s="6">
        <v>12.924666666666667</v>
      </c>
      <c r="F33" s="6">
        <v>2.4775</v>
      </c>
      <c r="G33" s="6">
        <v>7.2915000000000001</v>
      </c>
      <c r="H33" s="6">
        <v>3.4544999999999999</v>
      </c>
      <c r="I33" s="6">
        <v>7.0613333333333337</v>
      </c>
      <c r="J33" s="6">
        <f>AVERAGE(D33:I33)</f>
        <v>5.8780000000000001</v>
      </c>
      <c r="K33" s="6">
        <f>STDEV(D33:I33)/SQRT(6)</f>
        <v>1.6840338861286703</v>
      </c>
      <c r="M33" s="6">
        <v>14.507</v>
      </c>
      <c r="N33" s="6">
        <v>1.8906666666666665</v>
      </c>
      <c r="O33" s="6">
        <v>7.0956666666666663</v>
      </c>
      <c r="P33" s="6">
        <v>1.6600000000000001</v>
      </c>
      <c r="Q33" s="6">
        <v>1.6794</v>
      </c>
      <c r="R33" s="6">
        <v>2.1568000000000001</v>
      </c>
      <c r="S33" s="6">
        <v>2.1385999999999998</v>
      </c>
      <c r="T33" s="6">
        <f>AVERAGE(N33:S33)</f>
        <v>2.7701888888888888</v>
      </c>
      <c r="U33" s="6">
        <f>STDEV(N33:S33)/SQRT(6)</f>
        <v>0.86949808449373334</v>
      </c>
      <c r="W33" s="6">
        <v>14.507</v>
      </c>
      <c r="X33" s="6">
        <v>8.3919999999999995</v>
      </c>
      <c r="Y33" s="6">
        <v>27.154</v>
      </c>
      <c r="Z33" s="6">
        <v>26.102</v>
      </c>
      <c r="AA33" s="6">
        <v>139.69</v>
      </c>
      <c r="AB33" s="6">
        <v>7.5660000000000007</v>
      </c>
      <c r="AC33" s="6">
        <v>6.0336666666666661</v>
      </c>
      <c r="AD33" s="6">
        <v>8.7726666666666677</v>
      </c>
      <c r="AE33" s="6">
        <v>3.331666666666667</v>
      </c>
      <c r="AF33" s="6">
        <f>AVERAGE(X33:AE33)</f>
        <v>28.380250000000004</v>
      </c>
      <c r="AG33" s="6">
        <f>STDEV(X33:AE33)/SQRT(8)</f>
        <v>16.224197281577524</v>
      </c>
      <c r="AI33" s="6">
        <v>14.507</v>
      </c>
      <c r="AJ33" s="6">
        <v>0.90899999999999992</v>
      </c>
      <c r="AK33" s="6">
        <v>3.6126666666666662</v>
      </c>
      <c r="AL33" s="6">
        <v>10.286166666666668</v>
      </c>
      <c r="AM33" s="6">
        <v>6.8176666666666668</v>
      </c>
      <c r="AN33" s="6">
        <v>2.8873333333333338</v>
      </c>
      <c r="AO33" s="6">
        <v>6.5100000000000007</v>
      </c>
      <c r="AP33" s="6">
        <v>2.1847500000000002</v>
      </c>
      <c r="AQ33" s="6">
        <v>5.2409999999999997</v>
      </c>
      <c r="AR33" s="6">
        <f>AVERAGE(AJ33:AQ33)</f>
        <v>4.8060729166666674</v>
      </c>
      <c r="AS33" s="6">
        <f>STDEV(AJ33:AQ33)/SQRT(8)</f>
        <v>1.0718371845841679</v>
      </c>
    </row>
    <row r="34" spans="2:45" x14ac:dyDescent="0.3">
      <c r="C34" s="6">
        <v>15.007</v>
      </c>
      <c r="D34" s="6">
        <v>1.8570000000000002</v>
      </c>
      <c r="E34" s="6">
        <v>12.555333333333332</v>
      </c>
      <c r="F34" s="6">
        <v>2.4714999999999998</v>
      </c>
      <c r="G34" s="6">
        <v>7.1915000000000004</v>
      </c>
      <c r="H34" s="6">
        <v>3.6185</v>
      </c>
      <c r="I34" s="6">
        <v>6.2526666666666664</v>
      </c>
      <c r="J34" s="6">
        <f>AVERAGE(D34:I34)</f>
        <v>5.6577500000000001</v>
      </c>
      <c r="K34" s="6">
        <f>STDEV(D34:I34)/SQRT(6)</f>
        <v>1.6231594800527722</v>
      </c>
      <c r="M34" s="6">
        <v>15.007</v>
      </c>
      <c r="N34" s="6">
        <v>2.1440000000000001</v>
      </c>
      <c r="O34" s="6">
        <v>6.8703333333333338</v>
      </c>
      <c r="P34" s="6">
        <v>1.8526666666666667</v>
      </c>
      <c r="Q34" s="6">
        <v>1.5566</v>
      </c>
      <c r="R34" s="6">
        <v>2.5434000000000001</v>
      </c>
      <c r="S34" s="6">
        <v>2.2198000000000002</v>
      </c>
      <c r="T34" s="6">
        <f>AVERAGE(N34:S34)</f>
        <v>2.8644666666666665</v>
      </c>
      <c r="U34" s="6">
        <f>STDEV(N34:S34)/SQRT(6)</f>
        <v>0.81279299009079886</v>
      </c>
      <c r="W34" s="6">
        <v>15.007</v>
      </c>
      <c r="X34" s="6">
        <v>7.9074999999999998</v>
      </c>
      <c r="Y34" s="6">
        <v>29.910499999999999</v>
      </c>
      <c r="Z34" s="6">
        <v>25.855333333333334</v>
      </c>
      <c r="AA34" s="6">
        <v>145.696</v>
      </c>
      <c r="AB34" s="6">
        <v>7.3514999999999997</v>
      </c>
      <c r="AC34" s="6">
        <v>6.8706666666666658</v>
      </c>
      <c r="AD34" s="6">
        <v>10.703000000000001</v>
      </c>
      <c r="AE34" s="6">
        <v>2.9776666666666665</v>
      </c>
      <c r="AF34" s="6">
        <f>AVERAGE(X34:AE34)</f>
        <v>29.659020833333329</v>
      </c>
      <c r="AG34" s="6">
        <f>STDEV(X34:AE34)/SQRT(8)</f>
        <v>16.924412012583016</v>
      </c>
      <c r="AI34" s="6">
        <v>15.007</v>
      </c>
      <c r="AJ34" s="6">
        <v>0.8846666666666666</v>
      </c>
      <c r="AK34" s="6">
        <v>3.5033333333333334</v>
      </c>
      <c r="AL34" s="6">
        <v>9.9870000000000001</v>
      </c>
      <c r="AM34" s="6">
        <v>7.549666666666667</v>
      </c>
      <c r="AN34" s="6">
        <v>2.85</v>
      </c>
      <c r="AO34" s="6">
        <v>7.3006666666666673</v>
      </c>
      <c r="AP34" s="6">
        <v>2.2142499999999998</v>
      </c>
      <c r="AQ34" s="6">
        <v>5.748333333333334</v>
      </c>
      <c r="AR34" s="6">
        <f>AVERAGE(AJ34:AQ34)</f>
        <v>5.0047395833333335</v>
      </c>
      <c r="AS34" s="6">
        <f>STDEV(AJ34:AQ34)/SQRT(8)</f>
        <v>1.1082703859493837</v>
      </c>
    </row>
    <row r="36" spans="2:45" ht="18" x14ac:dyDescent="0.3">
      <c r="B36" s="14" t="s">
        <v>453</v>
      </c>
      <c r="C36" s="56" t="s">
        <v>316</v>
      </c>
      <c r="D36" s="57"/>
      <c r="E36" s="57"/>
      <c r="F36" s="57"/>
      <c r="G36" s="57"/>
      <c r="H36" s="57"/>
      <c r="I36" s="58"/>
      <c r="K36" s="56" t="s">
        <v>315</v>
      </c>
      <c r="L36" s="57"/>
      <c r="M36" s="57"/>
      <c r="N36" s="57"/>
      <c r="O36" s="57"/>
      <c r="P36" s="57"/>
      <c r="Q36" s="58"/>
      <c r="S36" s="34" t="s">
        <v>298</v>
      </c>
      <c r="T36" s="34"/>
      <c r="U36" s="34"/>
    </row>
    <row r="37" spans="2:45" x14ac:dyDescent="0.3">
      <c r="E37" s="14"/>
      <c r="F37" s="14"/>
      <c r="G37" s="14"/>
      <c r="H37" s="14"/>
      <c r="I37" s="14"/>
      <c r="J37" s="14"/>
      <c r="M37" s="14"/>
      <c r="N37" s="14"/>
      <c r="O37" s="14"/>
      <c r="P37" s="14"/>
      <c r="Q37" s="14"/>
      <c r="S37" s="6"/>
      <c r="T37" s="3" t="s">
        <v>314</v>
      </c>
      <c r="U37" s="3" t="s">
        <v>313</v>
      </c>
      <c r="V37" s="14"/>
    </row>
    <row r="38" spans="2:45" ht="18" x14ac:dyDescent="0.3">
      <c r="C38" s="3" t="s">
        <v>3</v>
      </c>
      <c r="D38" s="3" t="s">
        <v>60</v>
      </c>
      <c r="E38" s="3" t="s">
        <v>61</v>
      </c>
      <c r="F38" s="3" t="s">
        <v>301</v>
      </c>
      <c r="G38" s="3" t="s">
        <v>300</v>
      </c>
      <c r="H38" s="3" t="s">
        <v>299</v>
      </c>
      <c r="I38" s="3" t="s">
        <v>298</v>
      </c>
      <c r="J38" s="14"/>
      <c r="K38" s="3" t="s">
        <v>3</v>
      </c>
      <c r="L38" s="3" t="s">
        <v>60</v>
      </c>
      <c r="M38" s="3" t="s">
        <v>61</v>
      </c>
      <c r="N38" s="3" t="s">
        <v>301</v>
      </c>
      <c r="O38" s="3" t="s">
        <v>300</v>
      </c>
      <c r="P38" s="3" t="s">
        <v>299</v>
      </c>
      <c r="Q38" s="3" t="s">
        <v>298</v>
      </c>
      <c r="S38" s="3" t="s">
        <v>3</v>
      </c>
      <c r="T38" s="6">
        <v>0.7114532780010171</v>
      </c>
      <c r="U38" s="6">
        <v>0.22492433576726323</v>
      </c>
      <c r="V38" s="14"/>
    </row>
    <row r="39" spans="2:45" ht="18" x14ac:dyDescent="0.3">
      <c r="C39" s="3" t="s">
        <v>297</v>
      </c>
      <c r="D39" s="6">
        <v>292.43200000000002</v>
      </c>
      <c r="E39" s="6">
        <v>2167.625</v>
      </c>
      <c r="F39" s="6">
        <f>E39/(D39*0.13*0.13)</f>
        <v>438.60396372328131</v>
      </c>
      <c r="G39" s="34">
        <f>F39-F40</f>
        <v>124.05744283793894</v>
      </c>
      <c r="H39" s="34">
        <f>F40-F41</f>
        <v>174.37187609354382</v>
      </c>
      <c r="I39" s="34">
        <f>G39/H39</f>
        <v>0.7114532780010171</v>
      </c>
      <c r="J39" s="14"/>
      <c r="K39" s="3" t="s">
        <v>297</v>
      </c>
      <c r="L39" s="6">
        <v>223.55099999999999</v>
      </c>
      <c r="M39" s="6">
        <v>112770.66</v>
      </c>
      <c r="N39" s="6">
        <f>M39/(L39*0.13*0.13)</f>
        <v>29849.207198103319</v>
      </c>
      <c r="O39" s="34">
        <f>N39-N40</f>
        <v>4003.5215122795453</v>
      </c>
      <c r="P39" s="63">
        <f>N40-N41</f>
        <v>17799.414628135764</v>
      </c>
      <c r="Q39" s="34">
        <f>O39/P39</f>
        <v>0.22492433576726323</v>
      </c>
      <c r="S39" s="3" t="s">
        <v>4</v>
      </c>
      <c r="T39" s="6">
        <v>0.92781568861680075</v>
      </c>
      <c r="U39" s="6">
        <v>0.18620681896654392</v>
      </c>
      <c r="V39" s="14"/>
    </row>
    <row r="40" spans="2:45" ht="18" x14ac:dyDescent="0.3">
      <c r="C40" s="3" t="s">
        <v>296</v>
      </c>
      <c r="D40" s="6">
        <v>241.03</v>
      </c>
      <c r="E40" s="6">
        <v>1281.2760000000001</v>
      </c>
      <c r="F40" s="6">
        <f>E40/(D40*0.13*0.13)</f>
        <v>314.54652088534237</v>
      </c>
      <c r="G40" s="34"/>
      <c r="H40" s="34"/>
      <c r="I40" s="34"/>
      <c r="J40" s="14"/>
      <c r="K40" s="3" t="s">
        <v>296</v>
      </c>
      <c r="L40" s="6">
        <v>175.00200000000001</v>
      </c>
      <c r="M40" s="6">
        <v>76439.489000000001</v>
      </c>
      <c r="N40" s="6">
        <f>M40/(L40*0.13*0.13)</f>
        <v>25845.685685823773</v>
      </c>
      <c r="O40" s="34"/>
      <c r="P40" s="96"/>
      <c r="Q40" s="34"/>
      <c r="S40" s="3" t="s">
        <v>128</v>
      </c>
      <c r="T40" s="6">
        <v>1.4482206867118941</v>
      </c>
      <c r="U40" s="6">
        <v>0.18494668543048898</v>
      </c>
      <c r="V40" s="14"/>
    </row>
    <row r="41" spans="2:45" ht="18" x14ac:dyDescent="0.3">
      <c r="C41" s="3" t="s">
        <v>295</v>
      </c>
      <c r="D41" s="6">
        <v>121.745</v>
      </c>
      <c r="E41" s="6">
        <v>288.40800000000002</v>
      </c>
      <c r="F41" s="6">
        <f>E41/(D41*0.13*0.13)</f>
        <v>140.17464479179856</v>
      </c>
      <c r="G41" s="34"/>
      <c r="H41" s="34"/>
      <c r="I41" s="34"/>
      <c r="J41" s="14"/>
      <c r="K41" s="3" t="s">
        <v>295</v>
      </c>
      <c r="L41" s="6">
        <v>89.516000000000005</v>
      </c>
      <c r="M41" s="6">
        <v>12172.563</v>
      </c>
      <c r="N41" s="6">
        <f>M41/(L41*0.13*0.13)</f>
        <v>8046.2710576880099</v>
      </c>
      <c r="O41" s="34"/>
      <c r="P41" s="64"/>
      <c r="Q41" s="34"/>
      <c r="S41" s="3" t="s">
        <v>65</v>
      </c>
      <c r="T41" s="6">
        <v>1.0150742624445983</v>
      </c>
      <c r="U41" s="6">
        <v>0.48353522922358577</v>
      </c>
      <c r="V41" s="14"/>
    </row>
    <row r="42" spans="2:45" x14ac:dyDescent="0.3">
      <c r="C42" s="14"/>
      <c r="G42" s="14"/>
      <c r="H42" s="14"/>
      <c r="I42" s="14"/>
      <c r="J42" s="14"/>
      <c r="K42" s="14"/>
      <c r="O42" s="14"/>
      <c r="P42" s="14"/>
      <c r="Q42" s="14"/>
      <c r="S42" s="3" t="s">
        <v>7</v>
      </c>
      <c r="T42" s="6">
        <v>1.2931591061821222</v>
      </c>
      <c r="U42" s="6">
        <v>0.20626714703216578</v>
      </c>
    </row>
    <row r="43" spans="2:45" ht="18" x14ac:dyDescent="0.3">
      <c r="C43" s="3" t="s">
        <v>4</v>
      </c>
      <c r="D43" s="3" t="s">
        <v>60</v>
      </c>
      <c r="E43" s="3" t="s">
        <v>61</v>
      </c>
      <c r="F43" s="3" t="s">
        <v>301</v>
      </c>
      <c r="G43" s="3" t="s">
        <v>300</v>
      </c>
      <c r="H43" s="3" t="s">
        <v>299</v>
      </c>
      <c r="I43" s="3" t="s">
        <v>298</v>
      </c>
      <c r="J43" s="14"/>
      <c r="K43" s="3" t="s">
        <v>4</v>
      </c>
      <c r="L43" s="3" t="s">
        <v>60</v>
      </c>
      <c r="M43" s="3" t="s">
        <v>61</v>
      </c>
      <c r="N43" s="3" t="s">
        <v>301</v>
      </c>
      <c r="O43" s="3" t="s">
        <v>300</v>
      </c>
      <c r="P43" s="3" t="s">
        <v>299</v>
      </c>
      <c r="Q43" s="3" t="s">
        <v>298</v>
      </c>
      <c r="S43" s="3" t="s">
        <v>8</v>
      </c>
      <c r="T43" s="6">
        <v>0.71542274564259511</v>
      </c>
      <c r="U43" s="6">
        <v>0.13716116502669159</v>
      </c>
    </row>
    <row r="44" spans="2:45" ht="18" x14ac:dyDescent="0.3">
      <c r="C44" s="3" t="s">
        <v>297</v>
      </c>
      <c r="D44" s="6">
        <v>296.197</v>
      </c>
      <c r="E44" s="6">
        <v>4094.7759999999998</v>
      </c>
      <c r="F44" s="6">
        <f>E44/(D44*0.13*0.13)</f>
        <v>818.01786604801009</v>
      </c>
      <c r="G44" s="34">
        <f>F44-F45</f>
        <v>293.22675758984781</v>
      </c>
      <c r="H44" s="34">
        <f>F45-F46</f>
        <v>316.03987859592451</v>
      </c>
      <c r="I44" s="34">
        <f>G44/H44</f>
        <v>0.92781568861680075</v>
      </c>
      <c r="J44" s="14"/>
      <c r="K44" s="3" t="s">
        <v>297</v>
      </c>
      <c r="L44" s="6">
        <v>200.214</v>
      </c>
      <c r="M44" s="6">
        <v>69434.376999999993</v>
      </c>
      <c r="N44" s="6">
        <f>M44/(L44*0.13*0.13)</f>
        <v>20520.757877828117</v>
      </c>
      <c r="O44" s="34">
        <f>N44-N45</f>
        <v>2422.0686041953704</v>
      </c>
      <c r="P44" s="34">
        <f>N45-N46</f>
        <v>13007.410886657955</v>
      </c>
      <c r="Q44" s="34">
        <f>O44/P44</f>
        <v>0.18620681896654392</v>
      </c>
      <c r="S44" s="3" t="s">
        <v>9</v>
      </c>
      <c r="T44" s="6">
        <v>0.69044732351732274</v>
      </c>
      <c r="U44" s="6">
        <v>0.39829275110389062</v>
      </c>
    </row>
    <row r="45" spans="2:45" ht="18" x14ac:dyDescent="0.3">
      <c r="C45" s="3" t="s">
        <v>296</v>
      </c>
      <c r="D45" s="6">
        <v>225.75700000000001</v>
      </c>
      <c r="E45" s="6">
        <v>2002.232</v>
      </c>
      <c r="F45" s="6">
        <f>E45/(D45*0.13*0.13)</f>
        <v>524.79110845816228</v>
      </c>
      <c r="G45" s="34"/>
      <c r="H45" s="34"/>
      <c r="I45" s="34"/>
      <c r="J45" s="14"/>
      <c r="K45" s="3" t="s">
        <v>296</v>
      </c>
      <c r="L45" s="6">
        <v>153.57400000000001</v>
      </c>
      <c r="M45" s="6">
        <v>46973.349000000002</v>
      </c>
      <c r="N45" s="6">
        <f>M45/(L45*0.13*0.13)</f>
        <v>18098.689273632746</v>
      </c>
      <c r="O45" s="34"/>
      <c r="P45" s="34"/>
      <c r="Q45" s="34"/>
      <c r="S45" s="3" t="s">
        <v>10</v>
      </c>
      <c r="T45" s="6">
        <v>0.92901047865139774</v>
      </c>
      <c r="U45" s="6">
        <v>0.16225127316714202</v>
      </c>
    </row>
    <row r="46" spans="2:45" ht="18" x14ac:dyDescent="0.3">
      <c r="C46" s="3" t="s">
        <v>295</v>
      </c>
      <c r="D46" s="6">
        <v>63.790999999999997</v>
      </c>
      <c r="E46" s="6">
        <v>225.048</v>
      </c>
      <c r="F46" s="6">
        <f>E46/(D46*0.13*0.13)</f>
        <v>208.75122986223778</v>
      </c>
      <c r="G46" s="34"/>
      <c r="H46" s="34"/>
      <c r="I46" s="34"/>
      <c r="J46" s="14"/>
      <c r="K46" s="3" t="s">
        <v>295</v>
      </c>
      <c r="L46" s="6">
        <v>77.596999999999994</v>
      </c>
      <c r="M46" s="6">
        <v>6676.6480000000001</v>
      </c>
      <c r="N46" s="6">
        <f>M46/(L46*0.13*0.13)</f>
        <v>5091.2783869747909</v>
      </c>
      <c r="O46" s="34"/>
      <c r="P46" s="34"/>
      <c r="Q46" s="34"/>
      <c r="S46" s="3" t="s">
        <v>11</v>
      </c>
      <c r="T46" s="6">
        <v>0.74470198359751383</v>
      </c>
      <c r="U46" s="6">
        <v>0.32077864285901697</v>
      </c>
    </row>
    <row r="47" spans="2:45" x14ac:dyDescent="0.3">
      <c r="C47" s="14"/>
      <c r="G47" s="14"/>
      <c r="H47" s="14"/>
      <c r="I47" s="14"/>
      <c r="J47" s="14"/>
      <c r="K47" s="14"/>
      <c r="O47" s="14"/>
      <c r="P47" s="14"/>
      <c r="Q47" s="14"/>
      <c r="S47" s="3" t="s">
        <v>12</v>
      </c>
      <c r="T47" s="6"/>
      <c r="U47" s="6">
        <v>0.26199500941539572</v>
      </c>
    </row>
    <row r="48" spans="2:45" ht="18" x14ac:dyDescent="0.3">
      <c r="C48" s="3" t="s">
        <v>5</v>
      </c>
      <c r="D48" s="3" t="s">
        <v>60</v>
      </c>
      <c r="E48" s="3" t="s">
        <v>61</v>
      </c>
      <c r="F48" s="3" t="s">
        <v>301</v>
      </c>
      <c r="G48" s="3" t="s">
        <v>300</v>
      </c>
      <c r="H48" s="3" t="s">
        <v>299</v>
      </c>
      <c r="I48" s="3" t="s">
        <v>298</v>
      </c>
      <c r="J48" s="14"/>
      <c r="K48" s="3" t="s">
        <v>5</v>
      </c>
      <c r="L48" s="3" t="s">
        <v>60</v>
      </c>
      <c r="M48" s="3" t="s">
        <v>61</v>
      </c>
      <c r="N48" s="3" t="s">
        <v>301</v>
      </c>
      <c r="O48" s="3" t="s">
        <v>300</v>
      </c>
      <c r="P48" s="3" t="s">
        <v>299</v>
      </c>
      <c r="Q48" s="3" t="s">
        <v>298</v>
      </c>
      <c r="S48" s="3" t="s">
        <v>50</v>
      </c>
      <c r="T48" s="6"/>
      <c r="U48" s="6">
        <v>0.47969390974085124</v>
      </c>
    </row>
    <row r="49" spans="3:22" ht="18" x14ac:dyDescent="0.3">
      <c r="C49" s="3" t="s">
        <v>297</v>
      </c>
      <c r="D49" s="6">
        <v>404.45299999999997</v>
      </c>
      <c r="E49" s="6">
        <v>4195.1899999999996</v>
      </c>
      <c r="F49" s="6">
        <f>E49/(D49*0.13*0.13)</f>
        <v>613.75758042233872</v>
      </c>
      <c r="G49" s="34">
        <f>F49-F50</f>
        <v>295.04931216302538</v>
      </c>
      <c r="H49" s="34">
        <f>F50-F51</f>
        <v>203.73228670895367</v>
      </c>
      <c r="I49" s="34">
        <f>G49/H49</f>
        <v>1.4482206867118941</v>
      </c>
      <c r="J49" s="14"/>
      <c r="K49" s="3" t="s">
        <v>297</v>
      </c>
      <c r="L49" s="6">
        <v>201.61799999999999</v>
      </c>
      <c r="M49" s="6">
        <v>144239.39300000001</v>
      </c>
      <c r="N49" s="6">
        <f>M49/(L49*0.13*0.13)</f>
        <v>42331.911463479395</v>
      </c>
      <c r="O49" s="34">
        <f>N49-N50</f>
        <v>5114.1417235647459</v>
      </c>
      <c r="P49" s="34">
        <f>N50-N51</f>
        <v>27651.978253413268</v>
      </c>
      <c r="Q49" s="34">
        <f>O49/P49</f>
        <v>0.18494668543048898</v>
      </c>
      <c r="S49" s="3" t="s">
        <v>66</v>
      </c>
      <c r="T49" s="6"/>
      <c r="U49" s="6">
        <v>9.998416192894484E-2</v>
      </c>
    </row>
    <row r="50" spans="3:22" ht="18" x14ac:dyDescent="0.3">
      <c r="C50" s="3" t="s">
        <v>296</v>
      </c>
      <c r="D50" s="6">
        <v>301.93200000000002</v>
      </c>
      <c r="E50" s="6">
        <v>1626.2570000000001</v>
      </c>
      <c r="F50" s="6">
        <f>E50/(D50*0.13*0.13)</f>
        <v>318.70826825931334</v>
      </c>
      <c r="G50" s="34"/>
      <c r="H50" s="34"/>
      <c r="I50" s="34"/>
      <c r="J50" s="14"/>
      <c r="K50" s="3" t="s">
        <v>296</v>
      </c>
      <c r="L50" s="6">
        <v>166.62100000000001</v>
      </c>
      <c r="M50" s="6">
        <v>104801.32799999999</v>
      </c>
      <c r="N50" s="6">
        <f>M50/(L50*0.13*0.13)</f>
        <v>37217.769739914649</v>
      </c>
      <c r="O50" s="34"/>
      <c r="P50" s="34"/>
      <c r="Q50" s="34"/>
      <c r="S50" s="3" t="s">
        <v>67</v>
      </c>
      <c r="T50" s="6"/>
      <c r="U50" s="6">
        <v>0.321174125779978</v>
      </c>
    </row>
    <row r="51" spans="3:22" ht="18" x14ac:dyDescent="0.3">
      <c r="C51" s="3" t="s">
        <v>295</v>
      </c>
      <c r="D51" s="6">
        <v>113.468</v>
      </c>
      <c r="E51" s="6">
        <v>220.47900000000001</v>
      </c>
      <c r="F51" s="6">
        <f>E51/(D51*0.13*0.13)</f>
        <v>114.97598155035969</v>
      </c>
      <c r="G51" s="34"/>
      <c r="H51" s="34"/>
      <c r="I51" s="34"/>
      <c r="J51" s="14"/>
      <c r="K51" s="3" t="s">
        <v>295</v>
      </c>
      <c r="L51" s="6">
        <v>85.793999999999997</v>
      </c>
      <c r="M51" s="6">
        <v>13869.619000000001</v>
      </c>
      <c r="N51" s="6">
        <f>M51/(L51*0.13*0.13)</f>
        <v>9565.7914865013809</v>
      </c>
      <c r="O51" s="34"/>
      <c r="P51" s="34"/>
      <c r="Q51" s="34"/>
      <c r="S51" s="3" t="s">
        <v>68</v>
      </c>
      <c r="T51" s="6"/>
      <c r="U51" s="6">
        <v>-4.1861294672057715E-2</v>
      </c>
    </row>
    <row r="52" spans="3:22" x14ac:dyDescent="0.3">
      <c r="G52" s="14"/>
      <c r="H52" s="14"/>
      <c r="I52" s="14"/>
      <c r="J52" s="14"/>
      <c r="O52" s="14"/>
      <c r="P52" s="14"/>
      <c r="Q52" s="14"/>
      <c r="S52" s="3" t="s">
        <v>69</v>
      </c>
      <c r="T52" s="6"/>
      <c r="U52" s="6">
        <v>0.20703250983045388</v>
      </c>
    </row>
    <row r="53" spans="3:22" ht="18" x14ac:dyDescent="0.3">
      <c r="C53" s="3" t="s">
        <v>6</v>
      </c>
      <c r="D53" s="3" t="s">
        <v>60</v>
      </c>
      <c r="E53" s="3" t="s">
        <v>61</v>
      </c>
      <c r="F53" s="3" t="s">
        <v>301</v>
      </c>
      <c r="G53" s="3" t="s">
        <v>300</v>
      </c>
      <c r="H53" s="3" t="s">
        <v>299</v>
      </c>
      <c r="I53" s="3" t="s">
        <v>298</v>
      </c>
      <c r="J53" s="14"/>
      <c r="K53" s="3" t="s">
        <v>6</v>
      </c>
      <c r="L53" s="3" t="s">
        <v>60</v>
      </c>
      <c r="M53" s="3" t="s">
        <v>61</v>
      </c>
      <c r="N53" s="3" t="s">
        <v>301</v>
      </c>
      <c r="O53" s="3" t="s">
        <v>300</v>
      </c>
      <c r="P53" s="3" t="s">
        <v>299</v>
      </c>
      <c r="Q53" s="3" t="s">
        <v>298</v>
      </c>
      <c r="S53" s="3" t="s">
        <v>70</v>
      </c>
      <c r="T53" s="6"/>
      <c r="U53" s="6">
        <v>0.56988782360068435</v>
      </c>
    </row>
    <row r="54" spans="3:22" ht="18" x14ac:dyDescent="0.3">
      <c r="C54" s="3" t="s">
        <v>297</v>
      </c>
      <c r="D54" s="6">
        <v>324.245</v>
      </c>
      <c r="E54" s="6">
        <v>1201.085</v>
      </c>
      <c r="F54" s="6">
        <f>E54/(D54*0.13*0.13)</f>
        <v>219.18647425001237</v>
      </c>
      <c r="G54" s="34">
        <f>F54-F55</f>
        <v>82.975775998273207</v>
      </c>
      <c r="H54" s="34">
        <f>F55-F56</f>
        <v>81.743552238673701</v>
      </c>
      <c r="I54" s="34">
        <f>G54/H54</f>
        <v>1.0150742624445983</v>
      </c>
      <c r="J54" s="14"/>
      <c r="K54" s="3" t="s">
        <v>297</v>
      </c>
      <c r="L54" s="6">
        <v>308.827</v>
      </c>
      <c r="M54" s="6">
        <v>17453.246999999999</v>
      </c>
      <c r="N54" s="6">
        <f>M54/(L54*0.13*0.13)</f>
        <v>3344.0615907149941</v>
      </c>
      <c r="O54" s="34">
        <f>N54-N55</f>
        <v>853.34359966253714</v>
      </c>
      <c r="P54" s="34">
        <f>N55-N56</f>
        <v>1764.8012969660017</v>
      </c>
      <c r="Q54" s="34">
        <f>O54/P54</f>
        <v>0.48353522922358577</v>
      </c>
      <c r="S54" s="3" t="s">
        <v>71</v>
      </c>
      <c r="T54" s="6"/>
      <c r="U54" s="6">
        <v>7.7469409790490162E-2</v>
      </c>
    </row>
    <row r="55" spans="3:22" ht="18" x14ac:dyDescent="0.3">
      <c r="C55" s="3" t="s">
        <v>296</v>
      </c>
      <c r="D55" s="6">
        <v>242.96199999999999</v>
      </c>
      <c r="E55" s="6">
        <v>559.28899999999999</v>
      </c>
      <c r="F55" s="6">
        <f>E55/(D55*0.13*0.13)</f>
        <v>136.21069825173916</v>
      </c>
      <c r="G55" s="34"/>
      <c r="H55" s="34"/>
      <c r="I55" s="34"/>
      <c r="K55" s="3" t="s">
        <v>296</v>
      </c>
      <c r="L55" s="6">
        <v>258.39100000000002</v>
      </c>
      <c r="M55" s="6">
        <v>10876.486999999999</v>
      </c>
      <c r="N55" s="6">
        <f>M55/(L55*0.13*0.13)</f>
        <v>2490.7179910524569</v>
      </c>
      <c r="O55" s="34"/>
      <c r="P55" s="34"/>
      <c r="Q55" s="34"/>
      <c r="S55" s="3" t="s">
        <v>72</v>
      </c>
      <c r="T55" s="6"/>
      <c r="U55" s="6">
        <v>3.3559043776595548E-2</v>
      </c>
    </row>
    <row r="56" spans="3:22" ht="18" x14ac:dyDescent="0.3">
      <c r="C56" s="3" t="s">
        <v>295</v>
      </c>
      <c r="D56" s="6">
        <v>103.968</v>
      </c>
      <c r="E56" s="6">
        <v>95.701999999999998</v>
      </c>
      <c r="F56" s="6">
        <f>E56/(D56*0.13*0.13)</f>
        <v>54.467146013065459</v>
      </c>
      <c r="G56" s="34"/>
      <c r="H56" s="34"/>
      <c r="I56" s="34"/>
      <c r="K56" s="3" t="s">
        <v>295</v>
      </c>
      <c r="L56" s="6">
        <v>106.227</v>
      </c>
      <c r="M56" s="6">
        <v>1303.192</v>
      </c>
      <c r="N56" s="6">
        <f>M56/(L56*0.13*0.13)</f>
        <v>725.91669408645532</v>
      </c>
      <c r="O56" s="34"/>
      <c r="P56" s="34"/>
      <c r="Q56" s="34"/>
      <c r="S56" s="3" t="s">
        <v>312</v>
      </c>
      <c r="T56" s="3">
        <f>AVERAGE(T38:T55)</f>
        <v>0.94170061704058461</v>
      </c>
      <c r="U56" s="3">
        <f>AVERAGE(U38:U55)</f>
        <v>0.23962770820934023</v>
      </c>
      <c r="V56" s="14"/>
    </row>
    <row r="57" spans="3:22" x14ac:dyDescent="0.3">
      <c r="C57" s="14"/>
      <c r="K57" s="14"/>
      <c r="S57" s="3" t="s">
        <v>2</v>
      </c>
      <c r="T57" s="3">
        <f>STDEV(T38:T55)/SQRT(9)</f>
        <v>9.0674583337197412E-2</v>
      </c>
      <c r="U57" s="3">
        <f>STDEV(U38:U55)/SQRT(18)</f>
        <v>3.8658993876847444E-2</v>
      </c>
      <c r="V57" s="14"/>
    </row>
    <row r="58" spans="3:22" ht="18" x14ac:dyDescent="0.3">
      <c r="C58" s="3" t="s">
        <v>19</v>
      </c>
      <c r="D58" s="3" t="s">
        <v>60</v>
      </c>
      <c r="E58" s="3" t="s">
        <v>61</v>
      </c>
      <c r="F58" s="3" t="s">
        <v>301</v>
      </c>
      <c r="G58" s="3" t="s">
        <v>300</v>
      </c>
      <c r="H58" s="3" t="s">
        <v>299</v>
      </c>
      <c r="I58" s="3" t="s">
        <v>298</v>
      </c>
      <c r="K58" s="3" t="s">
        <v>19</v>
      </c>
      <c r="L58" s="3" t="s">
        <v>60</v>
      </c>
      <c r="M58" s="3" t="s">
        <v>61</v>
      </c>
      <c r="N58" s="3" t="s">
        <v>301</v>
      </c>
      <c r="O58" s="3" t="s">
        <v>300</v>
      </c>
      <c r="P58" s="3" t="s">
        <v>299</v>
      </c>
      <c r="Q58" s="3" t="s">
        <v>298</v>
      </c>
    </row>
    <row r="59" spans="3:22" ht="18" x14ac:dyDescent="0.3">
      <c r="C59" s="3" t="s">
        <v>297</v>
      </c>
      <c r="D59" s="6">
        <v>206.66399999999999</v>
      </c>
      <c r="E59" s="6">
        <v>1307.2339999999999</v>
      </c>
      <c r="F59" s="6">
        <f>E59/(D59*0.13*0.13)</f>
        <v>374.28446299478873</v>
      </c>
      <c r="G59" s="34">
        <f>F59-F60</f>
        <v>155.4188541567728</v>
      </c>
      <c r="H59" s="34">
        <f>F60-F61</f>
        <v>120.18540751387198</v>
      </c>
      <c r="I59" s="34">
        <f>G59/H59</f>
        <v>1.2931591061821222</v>
      </c>
      <c r="K59" s="3" t="s">
        <v>297</v>
      </c>
      <c r="L59" s="6">
        <v>315.46600000000001</v>
      </c>
      <c r="M59" s="6">
        <v>176681.86600000001</v>
      </c>
      <c r="N59" s="6">
        <f>M59/(L59*0.13*0.13)</f>
        <v>33140.015989119805</v>
      </c>
      <c r="O59" s="34">
        <f>N59-N60</f>
        <v>4547.8765433191729</v>
      </c>
      <c r="P59" s="34">
        <f>N60-N61</f>
        <v>22048.477466021122</v>
      </c>
      <c r="Q59" s="34">
        <f>O59/P59</f>
        <v>0.20626714703216578</v>
      </c>
      <c r="S59" s="14"/>
      <c r="U59" s="14"/>
      <c r="V59" s="14"/>
    </row>
    <row r="60" spans="3:22" ht="18" x14ac:dyDescent="0.3">
      <c r="C60" s="3" t="s">
        <v>296</v>
      </c>
      <c r="D60" s="6">
        <v>155.22399999999999</v>
      </c>
      <c r="E60" s="6">
        <v>574.14700000000005</v>
      </c>
      <c r="F60" s="6">
        <f>E60/(D60*0.13*0.13)</f>
        <v>218.86560883801593</v>
      </c>
      <c r="G60" s="34"/>
      <c r="H60" s="34"/>
      <c r="I60" s="34"/>
      <c r="K60" s="3" t="s">
        <v>296</v>
      </c>
      <c r="L60" s="6">
        <v>272.19499999999999</v>
      </c>
      <c r="M60" s="6">
        <v>131526.57199999999</v>
      </c>
      <c r="N60" s="6">
        <f>M60/(L60*0.13*0.13)</f>
        <v>28592.139445800633</v>
      </c>
      <c r="O60" s="34"/>
      <c r="P60" s="34"/>
      <c r="Q60" s="34"/>
      <c r="T60" s="14"/>
    </row>
    <row r="61" spans="3:22" ht="18" x14ac:dyDescent="0.3">
      <c r="C61" s="3" t="s">
        <v>295</v>
      </c>
      <c r="D61" s="6">
        <v>72.581000000000003</v>
      </c>
      <c r="E61" s="6">
        <v>121.04300000000001</v>
      </c>
      <c r="F61" s="6">
        <f>E61/(D61*0.13*0.13)</f>
        <v>98.680201324143951</v>
      </c>
      <c r="G61" s="34"/>
      <c r="H61" s="34"/>
      <c r="I61" s="34"/>
      <c r="K61" s="3" t="s">
        <v>295</v>
      </c>
      <c r="L61" s="6">
        <v>104.85</v>
      </c>
      <c r="M61" s="6">
        <v>11595.14</v>
      </c>
      <c r="N61" s="6">
        <f>M61/(L61*0.13*0.13)</f>
        <v>6543.6619797795101</v>
      </c>
      <c r="O61" s="34"/>
      <c r="P61" s="34"/>
      <c r="Q61" s="34"/>
      <c r="T61" s="14"/>
    </row>
    <row r="62" spans="3:22" x14ac:dyDescent="0.3">
      <c r="C62" s="14"/>
      <c r="K62" s="14"/>
      <c r="T62" s="14"/>
    </row>
    <row r="63" spans="3:22" ht="18" x14ac:dyDescent="0.3">
      <c r="C63" s="3" t="s">
        <v>183</v>
      </c>
      <c r="D63" s="3" t="s">
        <v>60</v>
      </c>
      <c r="E63" s="3" t="s">
        <v>61</v>
      </c>
      <c r="F63" s="3" t="s">
        <v>301</v>
      </c>
      <c r="G63" s="3" t="s">
        <v>300</v>
      </c>
      <c r="H63" s="3" t="s">
        <v>299</v>
      </c>
      <c r="I63" s="3" t="s">
        <v>298</v>
      </c>
      <c r="K63" s="3" t="s">
        <v>183</v>
      </c>
      <c r="L63" s="3" t="s">
        <v>60</v>
      </c>
      <c r="M63" s="3" t="s">
        <v>61</v>
      </c>
      <c r="N63" s="3" t="s">
        <v>301</v>
      </c>
      <c r="O63" s="3" t="s">
        <v>300</v>
      </c>
      <c r="P63" s="3" t="s">
        <v>299</v>
      </c>
      <c r="Q63" s="3" t="s">
        <v>298</v>
      </c>
      <c r="S63" s="14"/>
    </row>
    <row r="64" spans="3:22" ht="18" x14ac:dyDescent="0.3">
      <c r="C64" s="3" t="s">
        <v>297</v>
      </c>
      <c r="D64" s="6">
        <v>253.12200000000001</v>
      </c>
      <c r="E64" s="6">
        <v>4029.9949999999999</v>
      </c>
      <c r="F64" s="6">
        <f>E64/(D64*0.13*0.13)</f>
        <v>942.080271977743</v>
      </c>
      <c r="G64" s="34">
        <f>F64-F65</f>
        <v>245.17923919378472</v>
      </c>
      <c r="H64" s="34">
        <f>F65-F66</f>
        <v>342.70540136875843</v>
      </c>
      <c r="I64" s="34">
        <f>G64/H64</f>
        <v>0.71542274564259511</v>
      </c>
      <c r="K64" s="3" t="s">
        <v>297</v>
      </c>
      <c r="L64" s="6">
        <v>275.80599999999998</v>
      </c>
      <c r="M64" s="6">
        <v>87546.354000000007</v>
      </c>
      <c r="N64" s="6">
        <f>M64/(L64*0.13*0.13)</f>
        <v>18782.251412717978</v>
      </c>
      <c r="O64" s="34">
        <f>N64-N65</f>
        <v>1389.9659288911789</v>
      </c>
      <c r="P64" s="34">
        <f>N65-N66</f>
        <v>10133.815417947866</v>
      </c>
      <c r="Q64" s="34">
        <f>O64/P64</f>
        <v>0.13716116502669159</v>
      </c>
      <c r="T64" s="14"/>
    </row>
    <row r="65" spans="3:20" ht="18" x14ac:dyDescent="0.3">
      <c r="C65" s="3" t="s">
        <v>296</v>
      </c>
      <c r="D65" s="6">
        <v>198.09100000000001</v>
      </c>
      <c r="E65" s="6">
        <v>2333.0419999999999</v>
      </c>
      <c r="F65" s="6">
        <f>E65/(D65*0.13*0.13)</f>
        <v>696.90103278395827</v>
      </c>
      <c r="G65" s="34"/>
      <c r="H65" s="34"/>
      <c r="I65" s="34"/>
      <c r="K65" s="3" t="s">
        <v>296</v>
      </c>
      <c r="L65" s="6">
        <v>227.32400000000001</v>
      </c>
      <c r="M65" s="6">
        <v>66817.258000000002</v>
      </c>
      <c r="N65" s="6">
        <f>M65/(L65*0.13*0.13)</f>
        <v>17392.285483826799</v>
      </c>
      <c r="O65" s="34"/>
      <c r="P65" s="34"/>
      <c r="Q65" s="34"/>
      <c r="T65" s="14"/>
    </row>
    <row r="66" spans="3:20" ht="18" x14ac:dyDescent="0.3">
      <c r="C66" s="3" t="s">
        <v>295</v>
      </c>
      <c r="D66" s="6">
        <v>51.37</v>
      </c>
      <c r="E66" s="6">
        <v>307.49599999999998</v>
      </c>
      <c r="F66" s="6">
        <f>E66/(D66*0.13*0.13)</f>
        <v>354.19563141519984</v>
      </c>
      <c r="G66" s="34"/>
      <c r="H66" s="34"/>
      <c r="I66" s="34"/>
      <c r="K66" s="3" t="s">
        <v>295</v>
      </c>
      <c r="L66" s="6">
        <v>56.177999999999997</v>
      </c>
      <c r="M66" s="6">
        <v>6891.2510000000002</v>
      </c>
      <c r="N66" s="6">
        <f>M66/(L66*0.13*0.13)</f>
        <v>7258.4700658789334</v>
      </c>
      <c r="O66" s="34"/>
      <c r="P66" s="34"/>
      <c r="Q66" s="34"/>
      <c r="T66" s="14"/>
    </row>
    <row r="68" spans="3:20" ht="18" x14ac:dyDescent="0.3">
      <c r="C68" s="3" t="s">
        <v>182</v>
      </c>
      <c r="D68" s="3" t="s">
        <v>60</v>
      </c>
      <c r="E68" s="3" t="s">
        <v>61</v>
      </c>
      <c r="F68" s="3" t="s">
        <v>301</v>
      </c>
      <c r="G68" s="3" t="s">
        <v>300</v>
      </c>
      <c r="H68" s="3" t="s">
        <v>299</v>
      </c>
      <c r="I68" s="3" t="s">
        <v>298</v>
      </c>
      <c r="K68" s="3" t="s">
        <v>182</v>
      </c>
      <c r="L68" s="3" t="s">
        <v>60</v>
      </c>
      <c r="M68" s="3" t="s">
        <v>61</v>
      </c>
      <c r="N68" s="3" t="s">
        <v>301</v>
      </c>
      <c r="O68" s="3" t="s">
        <v>300</v>
      </c>
      <c r="P68" s="3" t="s">
        <v>299</v>
      </c>
      <c r="Q68" s="3" t="s">
        <v>298</v>
      </c>
    </row>
    <row r="69" spans="3:20" ht="18" x14ac:dyDescent="0.3">
      <c r="C69" s="3" t="s">
        <v>297</v>
      </c>
      <c r="D69" s="6">
        <v>273.66399999999999</v>
      </c>
      <c r="E69" s="6">
        <v>4475.4350000000004</v>
      </c>
      <c r="F69" s="6">
        <f>E69/(D69*0.13*0.13)</f>
        <v>967.67802507181955</v>
      </c>
      <c r="G69" s="34">
        <f>F69-F70</f>
        <v>303.28318125126259</v>
      </c>
      <c r="H69" s="34">
        <f>F70-F71</f>
        <v>439.25607489686138</v>
      </c>
      <c r="I69" s="34">
        <f>G69/H69</f>
        <v>0.69044732351732274</v>
      </c>
      <c r="K69" s="3" t="s">
        <v>297</v>
      </c>
      <c r="L69" s="6">
        <v>258.31099999999998</v>
      </c>
      <c r="M69" s="6">
        <v>38211.697999999997</v>
      </c>
      <c r="N69" s="6">
        <f>M69/(L69*0.13*0.13)</f>
        <v>8753.1975755384447</v>
      </c>
      <c r="O69" s="34">
        <f>N69-N70</f>
        <v>1947.8272925401916</v>
      </c>
      <c r="P69" s="34">
        <f>N70-N71</f>
        <v>4890.4412323389752</v>
      </c>
      <c r="Q69" s="34">
        <f>O69/P69</f>
        <v>0.39829275110389062</v>
      </c>
    </row>
    <row r="70" spans="3:20" ht="18" x14ac:dyDescent="0.3">
      <c r="C70" s="3" t="s">
        <v>296</v>
      </c>
      <c r="D70" s="6">
        <v>214.83500000000001</v>
      </c>
      <c r="E70" s="6">
        <v>2412.2260000000001</v>
      </c>
      <c r="F70" s="6">
        <f>E70/(D70*0.13*0.13)</f>
        <v>664.39484382055696</v>
      </c>
      <c r="G70" s="34"/>
      <c r="H70" s="34"/>
      <c r="I70" s="34"/>
      <c r="K70" s="3" t="s">
        <v>296</v>
      </c>
      <c r="L70" s="6">
        <v>215.286</v>
      </c>
      <c r="M70" s="6">
        <v>24760.205999999998</v>
      </c>
      <c r="N70" s="6">
        <f>M70/(L70*0.13*0.13)</f>
        <v>6805.3702829982531</v>
      </c>
      <c r="O70" s="34"/>
      <c r="P70" s="34"/>
      <c r="Q70" s="34"/>
    </row>
    <row r="71" spans="3:20" ht="18" x14ac:dyDescent="0.3">
      <c r="C71" s="3" t="s">
        <v>295</v>
      </c>
      <c r="D71" s="6">
        <v>98.736999999999995</v>
      </c>
      <c r="E71" s="6">
        <v>375.67899999999997</v>
      </c>
      <c r="F71" s="6">
        <f>E71/(D71*0.13*0.13)</f>
        <v>225.13876892369558</v>
      </c>
      <c r="G71" s="34"/>
      <c r="H71" s="34"/>
      <c r="I71" s="34"/>
      <c r="K71" s="3" t="s">
        <v>295</v>
      </c>
      <c r="L71" s="6">
        <v>109.398</v>
      </c>
      <c r="M71" s="6">
        <v>3540.3710000000001</v>
      </c>
      <c r="N71" s="6">
        <f>M71/(L71*0.13*0.13)</f>
        <v>1914.9290506592777</v>
      </c>
      <c r="O71" s="34"/>
      <c r="P71" s="34"/>
      <c r="Q71" s="34"/>
    </row>
    <row r="72" spans="3:20" x14ac:dyDescent="0.3">
      <c r="C72" s="14"/>
      <c r="K72" s="14"/>
    </row>
    <row r="73" spans="3:20" ht="18" x14ac:dyDescent="0.3">
      <c r="C73" s="3" t="s">
        <v>181</v>
      </c>
      <c r="D73" s="3" t="s">
        <v>60</v>
      </c>
      <c r="E73" s="3" t="s">
        <v>61</v>
      </c>
      <c r="F73" s="3" t="s">
        <v>301</v>
      </c>
      <c r="G73" s="3" t="s">
        <v>300</v>
      </c>
      <c r="H73" s="3" t="s">
        <v>299</v>
      </c>
      <c r="I73" s="3" t="s">
        <v>298</v>
      </c>
      <c r="K73" s="3" t="s">
        <v>181</v>
      </c>
      <c r="L73" s="3" t="s">
        <v>60</v>
      </c>
      <c r="M73" s="3" t="s">
        <v>61</v>
      </c>
      <c r="N73" s="3" t="s">
        <v>301</v>
      </c>
      <c r="O73" s="3" t="s">
        <v>300</v>
      </c>
      <c r="P73" s="3" t="s">
        <v>299</v>
      </c>
      <c r="Q73" s="3" t="s">
        <v>298</v>
      </c>
    </row>
    <row r="74" spans="3:20" ht="18" x14ac:dyDescent="0.3">
      <c r="C74" s="3" t="s">
        <v>297</v>
      </c>
      <c r="D74" s="6">
        <v>225.697</v>
      </c>
      <c r="E74" s="6">
        <v>2047.6110000000001</v>
      </c>
      <c r="F74" s="6">
        <f>E74/(D74*0.13*0.13)</f>
        <v>536.82775668787542</v>
      </c>
      <c r="G74" s="34">
        <f>F74-F75</f>
        <v>186.91622123547234</v>
      </c>
      <c r="H74" s="34">
        <f>F75-F76</f>
        <v>201.19926042902134</v>
      </c>
      <c r="I74" s="34">
        <f>G74/H74</f>
        <v>0.92901047865139774</v>
      </c>
      <c r="K74" s="3" t="s">
        <v>297</v>
      </c>
      <c r="L74" s="6">
        <v>257.69600000000003</v>
      </c>
      <c r="M74" s="6">
        <v>1522.693</v>
      </c>
      <c r="N74" s="6">
        <f>M74/(L74*0.13*0.13)</f>
        <v>349.63747017723551</v>
      </c>
      <c r="O74" s="34">
        <f>N74-N75</f>
        <v>41.281490783532718</v>
      </c>
      <c r="P74" s="34">
        <f>N75-N76</f>
        <v>254.4293796758493</v>
      </c>
      <c r="Q74" s="34">
        <f>O74/P74</f>
        <v>0.16225127316714202</v>
      </c>
    </row>
    <row r="75" spans="3:20" ht="18" x14ac:dyDescent="0.3">
      <c r="C75" s="3" t="s">
        <v>296</v>
      </c>
      <c r="D75" s="6">
        <v>176.09100000000001</v>
      </c>
      <c r="E75" s="6">
        <v>1041.3150000000001</v>
      </c>
      <c r="F75" s="6">
        <f>E75/(D75*0.13*0.13)</f>
        <v>349.91153545240309</v>
      </c>
      <c r="G75" s="34"/>
      <c r="H75" s="34"/>
      <c r="I75" s="34"/>
      <c r="K75" s="3" t="s">
        <v>296</v>
      </c>
      <c r="L75" s="6">
        <v>216.101</v>
      </c>
      <c r="M75" s="6">
        <v>1126.1489999999999</v>
      </c>
      <c r="N75" s="6">
        <f>M75/(L75*0.13*0.13)</f>
        <v>308.3559793937028</v>
      </c>
      <c r="O75" s="34"/>
      <c r="P75" s="34"/>
      <c r="Q75" s="34"/>
    </row>
    <row r="76" spans="3:20" ht="18" x14ac:dyDescent="0.3">
      <c r="C76" s="3" t="s">
        <v>295</v>
      </c>
      <c r="D76" s="6">
        <v>79.887</v>
      </c>
      <c r="E76" s="6">
        <v>200.77500000000001</v>
      </c>
      <c r="F76" s="6">
        <f>E76/(D76*0.13*0.13)</f>
        <v>148.71227502338175</v>
      </c>
      <c r="G76" s="34"/>
      <c r="H76" s="34"/>
      <c r="I76" s="34"/>
      <c r="K76" s="3" t="s">
        <v>295</v>
      </c>
      <c r="L76" s="6">
        <v>113.605</v>
      </c>
      <c r="M76" s="6">
        <v>103.535</v>
      </c>
      <c r="N76" s="6">
        <f>M76/(L76*0.13*0.13)</f>
        <v>53.926599717853478</v>
      </c>
      <c r="O76" s="34"/>
      <c r="P76" s="34"/>
      <c r="Q76" s="34"/>
    </row>
    <row r="78" spans="3:20" ht="18" x14ac:dyDescent="0.3">
      <c r="C78" s="3" t="s">
        <v>311</v>
      </c>
      <c r="D78" s="3" t="s">
        <v>60</v>
      </c>
      <c r="E78" s="3" t="s">
        <v>61</v>
      </c>
      <c r="F78" s="3" t="s">
        <v>301</v>
      </c>
      <c r="G78" s="3" t="s">
        <v>300</v>
      </c>
      <c r="H78" s="3" t="s">
        <v>299</v>
      </c>
      <c r="I78" s="3" t="s">
        <v>298</v>
      </c>
      <c r="K78" s="3" t="s">
        <v>311</v>
      </c>
      <c r="L78" s="3" t="s">
        <v>60</v>
      </c>
      <c r="M78" s="3" t="s">
        <v>61</v>
      </c>
      <c r="N78" s="3" t="s">
        <v>301</v>
      </c>
      <c r="O78" s="3" t="s">
        <v>300</v>
      </c>
      <c r="P78" s="3" t="s">
        <v>299</v>
      </c>
      <c r="Q78" s="3" t="s">
        <v>298</v>
      </c>
    </row>
    <row r="79" spans="3:20" ht="18" x14ac:dyDescent="0.3">
      <c r="C79" s="3" t="s">
        <v>297</v>
      </c>
      <c r="D79" s="6">
        <v>312.96899999999999</v>
      </c>
      <c r="E79" s="6">
        <v>5506.0190000000002</v>
      </c>
      <c r="F79" s="6">
        <f>E79/(D79*0.13*0.13)</f>
        <v>1040.9974816304566</v>
      </c>
      <c r="G79" s="63">
        <f>F79-F80</f>
        <v>267.71392443162722</v>
      </c>
      <c r="H79" s="63">
        <f>F80-F81</f>
        <v>359.49135402910048</v>
      </c>
      <c r="I79" s="63">
        <f>G79/H79</f>
        <v>0.74470198359751383</v>
      </c>
      <c r="K79" s="3" t="s">
        <v>297</v>
      </c>
      <c r="L79" s="6">
        <v>200.571</v>
      </c>
      <c r="M79" s="6">
        <v>2336.71</v>
      </c>
      <c r="N79" s="6">
        <f>M79/(L79*0.13*0.13)</f>
        <v>689.36617908533856</v>
      </c>
      <c r="O79" s="63">
        <f>N79-N80</f>
        <v>127.49811442285545</v>
      </c>
      <c r="P79" s="63">
        <f>N80-N81</f>
        <v>397.46447358994283</v>
      </c>
      <c r="Q79" s="63">
        <f>O79/P79</f>
        <v>0.32077864285901697</v>
      </c>
    </row>
    <row r="80" spans="3:20" ht="18" x14ac:dyDescent="0.3">
      <c r="C80" s="3" t="s">
        <v>296</v>
      </c>
      <c r="D80" s="6">
        <v>211.96600000000001</v>
      </c>
      <c r="E80" s="6">
        <v>2770.076</v>
      </c>
      <c r="F80" s="6">
        <f>E80/(D80*0.13*0.13)</f>
        <v>773.28355719882939</v>
      </c>
      <c r="G80" s="96"/>
      <c r="H80" s="96"/>
      <c r="I80" s="96"/>
      <c r="K80" s="3" t="s">
        <v>296</v>
      </c>
      <c r="L80" s="6">
        <v>156.21799999999999</v>
      </c>
      <c r="M80" s="6">
        <v>1483.3789999999999</v>
      </c>
      <c r="N80" s="6">
        <f>M80/(L80*0.13*0.13)</f>
        <v>561.86806466248311</v>
      </c>
      <c r="O80" s="96"/>
      <c r="P80" s="96"/>
      <c r="Q80" s="96"/>
    </row>
    <row r="81" spans="3:17" ht="18" x14ac:dyDescent="0.3">
      <c r="C81" s="3" t="s">
        <v>295</v>
      </c>
      <c r="D81" s="6">
        <v>85.216999999999999</v>
      </c>
      <c r="E81" s="6">
        <v>595.92999999999995</v>
      </c>
      <c r="F81" s="6">
        <f>E81/(D81*0.13*0.13)</f>
        <v>413.79220316972891</v>
      </c>
      <c r="G81" s="64"/>
      <c r="H81" s="64"/>
      <c r="I81" s="64"/>
      <c r="K81" s="3" t="s">
        <v>295</v>
      </c>
      <c r="L81" s="6">
        <v>65.155000000000001</v>
      </c>
      <c r="M81" s="6">
        <v>181.02799999999999</v>
      </c>
      <c r="N81" s="6">
        <f>M81/(L81*0.13*0.13)</f>
        <v>164.40359107254025</v>
      </c>
      <c r="O81" s="64"/>
      <c r="P81" s="64"/>
      <c r="Q81" s="64"/>
    </row>
    <row r="82" spans="3:17" x14ac:dyDescent="0.3">
      <c r="K82" s="14"/>
    </row>
    <row r="83" spans="3:17" ht="18" x14ac:dyDescent="0.3">
      <c r="K83" s="3" t="s">
        <v>310</v>
      </c>
      <c r="L83" s="3" t="s">
        <v>60</v>
      </c>
      <c r="M83" s="3" t="s">
        <v>61</v>
      </c>
      <c r="N83" s="3" t="s">
        <v>301</v>
      </c>
      <c r="O83" s="3" t="s">
        <v>300</v>
      </c>
      <c r="P83" s="3" t="s">
        <v>299</v>
      </c>
      <c r="Q83" s="3" t="s">
        <v>298</v>
      </c>
    </row>
    <row r="84" spans="3:17" ht="18" x14ac:dyDescent="0.3">
      <c r="K84" s="3" t="s">
        <v>297</v>
      </c>
      <c r="L84" s="6">
        <v>278.73</v>
      </c>
      <c r="M84" s="6">
        <v>1148.482</v>
      </c>
      <c r="N84" s="6">
        <f>M84/(L84*0.13*0.13)</f>
        <v>243.81126822695583</v>
      </c>
      <c r="O84" s="63">
        <f>N84-N85</f>
        <v>36.317792744658902</v>
      </c>
      <c r="P84" s="63">
        <f>N85-N86</f>
        <v>138.62017000131738</v>
      </c>
      <c r="Q84" s="63">
        <f>O84/P84</f>
        <v>0.26199500941539572</v>
      </c>
    </row>
    <row r="85" spans="3:17" ht="18" x14ac:dyDescent="0.3">
      <c r="K85" s="3" t="s">
        <v>296</v>
      </c>
      <c r="L85" s="6">
        <v>225.762</v>
      </c>
      <c r="M85" s="6">
        <v>791.66600000000005</v>
      </c>
      <c r="N85" s="6">
        <f>M85/(L85*0.13*0.13)</f>
        <v>207.49347548229693</v>
      </c>
      <c r="O85" s="96"/>
      <c r="P85" s="96"/>
      <c r="Q85" s="96"/>
    </row>
    <row r="86" spans="3:17" ht="18" x14ac:dyDescent="0.3">
      <c r="K86" s="3" t="s">
        <v>295</v>
      </c>
      <c r="L86" s="6">
        <v>106.667</v>
      </c>
      <c r="M86" s="6">
        <v>124.15600000000001</v>
      </c>
      <c r="N86" s="6">
        <f>M86/(L86*0.13*0.13)</f>
        <v>68.873305480979539</v>
      </c>
      <c r="O86" s="64"/>
      <c r="P86" s="64"/>
      <c r="Q86" s="64"/>
    </row>
    <row r="87" spans="3:17" x14ac:dyDescent="0.3">
      <c r="K87" s="14"/>
    </row>
    <row r="88" spans="3:17" ht="18" x14ac:dyDescent="0.3">
      <c r="K88" s="3" t="s">
        <v>309</v>
      </c>
      <c r="L88" s="3" t="s">
        <v>60</v>
      </c>
      <c r="M88" s="3" t="s">
        <v>61</v>
      </c>
      <c r="N88" s="3" t="s">
        <v>301</v>
      </c>
      <c r="O88" s="3" t="s">
        <v>300</v>
      </c>
      <c r="P88" s="3" t="s">
        <v>299</v>
      </c>
      <c r="Q88" s="3" t="s">
        <v>298</v>
      </c>
    </row>
    <row r="89" spans="3:17" ht="18" x14ac:dyDescent="0.3">
      <c r="K89" s="3" t="s">
        <v>297</v>
      </c>
      <c r="L89" s="6">
        <v>258.233</v>
      </c>
      <c r="M89" s="6">
        <v>4319.2619999999997</v>
      </c>
      <c r="N89" s="6">
        <f>M89/(L89*0.13*0.13)</f>
        <v>989.71716680708744</v>
      </c>
      <c r="O89" s="63">
        <f>N89-N90</f>
        <v>215.28350408620634</v>
      </c>
      <c r="P89" s="63">
        <f>N90-N91</f>
        <v>448.79349042081981</v>
      </c>
      <c r="Q89" s="63">
        <f>O89/P89</f>
        <v>0.47969390974085124</v>
      </c>
    </row>
    <row r="90" spans="3:17" ht="18" x14ac:dyDescent="0.3">
      <c r="K90" s="3" t="s">
        <v>296</v>
      </c>
      <c r="L90" s="6">
        <v>198.70599999999999</v>
      </c>
      <c r="M90" s="6">
        <v>2600.65</v>
      </c>
      <c r="N90" s="6">
        <f>M90/(L90*0.13*0.13)</f>
        <v>774.4336627208811</v>
      </c>
      <c r="O90" s="96"/>
      <c r="P90" s="96"/>
      <c r="Q90" s="96"/>
    </row>
    <row r="91" spans="3:17" ht="18" x14ac:dyDescent="0.3">
      <c r="K91" s="3" t="s">
        <v>295</v>
      </c>
      <c r="L91" s="6">
        <v>101.238</v>
      </c>
      <c r="M91" s="6">
        <v>557.14499999999998</v>
      </c>
      <c r="N91" s="6">
        <f>M91/(L91*0.13*0.13)</f>
        <v>325.64017230006129</v>
      </c>
      <c r="O91" s="64"/>
      <c r="P91" s="64"/>
      <c r="Q91" s="64"/>
    </row>
    <row r="93" spans="3:17" ht="18" x14ac:dyDescent="0.3">
      <c r="K93" s="3" t="s">
        <v>308</v>
      </c>
      <c r="L93" s="3" t="s">
        <v>60</v>
      </c>
      <c r="M93" s="3" t="s">
        <v>61</v>
      </c>
      <c r="N93" s="3" t="s">
        <v>301</v>
      </c>
      <c r="O93" s="3" t="s">
        <v>300</v>
      </c>
      <c r="P93" s="3" t="s">
        <v>299</v>
      </c>
      <c r="Q93" s="3" t="s">
        <v>298</v>
      </c>
    </row>
    <row r="94" spans="3:17" ht="18" x14ac:dyDescent="0.3">
      <c r="K94" s="3" t="s">
        <v>297</v>
      </c>
      <c r="L94" s="6">
        <v>213.71799999999999</v>
      </c>
      <c r="M94" s="6">
        <v>6598.8019999999997</v>
      </c>
      <c r="N94" s="6">
        <f>M94/(L94*0.13*0.13)</f>
        <v>1826.9947164241369</v>
      </c>
      <c r="O94" s="63">
        <f>N94-N95</f>
        <v>138.93259144867352</v>
      </c>
      <c r="P94" s="63">
        <f>N95-N96</f>
        <v>1389.5459917682556</v>
      </c>
      <c r="Q94" s="63">
        <f>O94/P94</f>
        <v>9.998416192894484E-2</v>
      </c>
    </row>
    <row r="95" spans="3:17" ht="18" x14ac:dyDescent="0.3">
      <c r="K95" s="3" t="s">
        <v>296</v>
      </c>
      <c r="L95" s="6">
        <v>170.62</v>
      </c>
      <c r="M95" s="6">
        <v>4867.49</v>
      </c>
      <c r="N95" s="6">
        <f>M95/(L95*0.13*0.13)</f>
        <v>1688.0621249754633</v>
      </c>
      <c r="O95" s="96"/>
      <c r="P95" s="96"/>
      <c r="Q95" s="96"/>
    </row>
    <row r="96" spans="3:17" ht="18" x14ac:dyDescent="0.3">
      <c r="K96" s="3" t="s">
        <v>295</v>
      </c>
      <c r="L96" s="6">
        <v>67.938999999999993</v>
      </c>
      <c r="M96" s="6">
        <v>342.74700000000001</v>
      </c>
      <c r="N96" s="6">
        <f>M96/(L96*0.13*0.13)</f>
        <v>298.51613320720787</v>
      </c>
      <c r="O96" s="64"/>
      <c r="P96" s="64"/>
      <c r="Q96" s="64"/>
    </row>
    <row r="98" spans="11:17" ht="18" x14ac:dyDescent="0.3">
      <c r="K98" s="3" t="s">
        <v>307</v>
      </c>
      <c r="L98" s="3" t="s">
        <v>60</v>
      </c>
      <c r="M98" s="3" t="s">
        <v>61</v>
      </c>
      <c r="N98" s="3" t="s">
        <v>301</v>
      </c>
      <c r="O98" s="3" t="s">
        <v>300</v>
      </c>
      <c r="P98" s="3" t="s">
        <v>299</v>
      </c>
      <c r="Q98" s="3" t="s">
        <v>298</v>
      </c>
    </row>
    <row r="99" spans="11:17" ht="18" x14ac:dyDescent="0.3">
      <c r="K99" s="3" t="s">
        <v>297</v>
      </c>
      <c r="L99" s="6">
        <v>263.78199999999998</v>
      </c>
      <c r="M99" s="6">
        <v>3835.192</v>
      </c>
      <c r="N99" s="6">
        <f>M99/(L99*0.13*0.13)</f>
        <v>860.3105514016213</v>
      </c>
      <c r="O99" s="63">
        <f>N99-N100</f>
        <v>151.67160796571522</v>
      </c>
      <c r="P99" s="63">
        <f>N100-N101</f>
        <v>472.24105490246944</v>
      </c>
      <c r="Q99" s="63">
        <f>O99/P99</f>
        <v>0.321174125779978</v>
      </c>
    </row>
    <row r="100" spans="11:17" ht="18" x14ac:dyDescent="0.3">
      <c r="K100" s="3" t="s">
        <v>296</v>
      </c>
      <c r="L100" s="6">
        <v>215.52500000000001</v>
      </c>
      <c r="M100" s="6">
        <v>2581.127</v>
      </c>
      <c r="N100" s="6">
        <f>M100/(L100*0.13*0.13)</f>
        <v>708.63894343590607</v>
      </c>
      <c r="O100" s="96"/>
      <c r="P100" s="96"/>
      <c r="Q100" s="96"/>
    </row>
    <row r="101" spans="11:17" ht="18" x14ac:dyDescent="0.3">
      <c r="K101" s="3" t="s">
        <v>295</v>
      </c>
      <c r="L101" s="6">
        <v>109.318</v>
      </c>
      <c r="M101" s="6">
        <v>436.73899999999998</v>
      </c>
      <c r="N101" s="6">
        <f>M101/(L101*0.13*0.13)</f>
        <v>236.39788853343663</v>
      </c>
      <c r="O101" s="64"/>
      <c r="P101" s="64"/>
      <c r="Q101" s="64"/>
    </row>
    <row r="102" spans="11:17" x14ac:dyDescent="0.3">
      <c r="K102" s="14"/>
    </row>
    <row r="103" spans="11:17" ht="18" x14ac:dyDescent="0.3">
      <c r="K103" s="3" t="s">
        <v>306</v>
      </c>
      <c r="L103" s="3" t="s">
        <v>60</v>
      </c>
      <c r="M103" s="3" t="s">
        <v>61</v>
      </c>
      <c r="N103" s="3" t="s">
        <v>301</v>
      </c>
      <c r="O103" s="3" t="s">
        <v>300</v>
      </c>
      <c r="P103" s="3" t="s">
        <v>299</v>
      </c>
      <c r="Q103" s="3" t="s">
        <v>298</v>
      </c>
    </row>
    <row r="104" spans="11:17" ht="18" x14ac:dyDescent="0.3">
      <c r="K104" s="3" t="s">
        <v>297</v>
      </c>
      <c r="L104" s="6">
        <v>221.57599999999999</v>
      </c>
      <c r="M104" s="6">
        <v>3307.2559999999999</v>
      </c>
      <c r="N104" s="6">
        <f>M104/(L104*0.13*0.13)</f>
        <v>883.19863749582589</v>
      </c>
      <c r="O104" s="63">
        <f>N104-N105</f>
        <v>-32.296444533132671</v>
      </c>
      <c r="P104" s="63">
        <f>N105-N106</f>
        <v>771.51088579901113</v>
      </c>
      <c r="Q104" s="63">
        <f>O104/P104</f>
        <v>-4.1861294672057715E-2</v>
      </c>
    </row>
    <row r="105" spans="11:17" ht="18" x14ac:dyDescent="0.3">
      <c r="K105" s="3" t="s">
        <v>296</v>
      </c>
      <c r="L105" s="6">
        <v>179.095</v>
      </c>
      <c r="M105" s="6">
        <v>2770.9340000000002</v>
      </c>
      <c r="N105" s="6">
        <f>M105/(L105*0.13*0.13)</f>
        <v>915.49508202895856</v>
      </c>
      <c r="O105" s="96"/>
      <c r="P105" s="96"/>
      <c r="Q105" s="96"/>
    </row>
    <row r="106" spans="11:17" ht="18" x14ac:dyDescent="0.3">
      <c r="K106" s="3" t="s">
        <v>295</v>
      </c>
      <c r="L106" s="6">
        <v>79.927000000000007</v>
      </c>
      <c r="M106" s="6">
        <v>194.489</v>
      </c>
      <c r="N106" s="6">
        <f>M106/(L106*0.13*0.13)</f>
        <v>143.9841962299474</v>
      </c>
      <c r="O106" s="64"/>
      <c r="P106" s="64"/>
      <c r="Q106" s="64"/>
    </row>
    <row r="107" spans="11:17" x14ac:dyDescent="0.3">
      <c r="K107" s="14"/>
    </row>
    <row r="108" spans="11:17" ht="18" x14ac:dyDescent="0.3">
      <c r="K108" s="3" t="s">
        <v>305</v>
      </c>
      <c r="L108" s="3" t="s">
        <v>60</v>
      </c>
      <c r="M108" s="3" t="s">
        <v>61</v>
      </c>
      <c r="N108" s="3" t="s">
        <v>301</v>
      </c>
      <c r="O108" s="3" t="s">
        <v>300</v>
      </c>
      <c r="P108" s="3" t="s">
        <v>299</v>
      </c>
      <c r="Q108" s="3" t="s">
        <v>298</v>
      </c>
    </row>
    <row r="109" spans="11:17" ht="18" x14ac:dyDescent="0.3">
      <c r="K109" s="3" t="s">
        <v>297</v>
      </c>
      <c r="L109" s="6">
        <v>250.29599999999999</v>
      </c>
      <c r="M109" s="6">
        <v>4450.9880000000003</v>
      </c>
      <c r="N109" s="6">
        <f>M109/(L109*0.13*0.13)</f>
        <v>1052.2424289877472</v>
      </c>
      <c r="O109" s="63">
        <f>N109-N110</f>
        <v>142.65793784458299</v>
      </c>
      <c r="P109" s="63">
        <f>N110-N111</f>
        <v>689.06056329709054</v>
      </c>
      <c r="Q109" s="63">
        <f>O109/P109</f>
        <v>0.20703250983045388</v>
      </c>
    </row>
    <row r="110" spans="11:17" ht="18" x14ac:dyDescent="0.3">
      <c r="K110" s="3" t="s">
        <v>296</v>
      </c>
      <c r="L110" s="6">
        <v>189.68600000000001</v>
      </c>
      <c r="M110" s="6">
        <v>2915.8490000000002</v>
      </c>
      <c r="N110" s="6">
        <f>M110/(L110*0.13*0.13)</f>
        <v>909.5844911431642</v>
      </c>
      <c r="O110" s="96"/>
      <c r="P110" s="96"/>
      <c r="Q110" s="96"/>
    </row>
    <row r="111" spans="11:17" ht="18" x14ac:dyDescent="0.3">
      <c r="K111" s="3" t="s">
        <v>295</v>
      </c>
      <c r="L111" s="6">
        <v>73.231999999999999</v>
      </c>
      <c r="M111" s="6">
        <v>272.92500000000001</v>
      </c>
      <c r="N111" s="6">
        <f>M111/(L111*0.13*0.13)</f>
        <v>220.52392784607366</v>
      </c>
      <c r="O111" s="64"/>
      <c r="P111" s="64"/>
      <c r="Q111" s="64"/>
    </row>
    <row r="113" spans="2:89" ht="18" x14ac:dyDescent="0.3">
      <c r="K113" s="3" t="s">
        <v>304</v>
      </c>
      <c r="L113" s="3" t="s">
        <v>60</v>
      </c>
      <c r="M113" s="3" t="s">
        <v>61</v>
      </c>
      <c r="N113" s="3" t="s">
        <v>301</v>
      </c>
      <c r="O113" s="3" t="s">
        <v>300</v>
      </c>
      <c r="P113" s="3" t="s">
        <v>299</v>
      </c>
      <c r="Q113" s="3" t="s">
        <v>298</v>
      </c>
    </row>
    <row r="114" spans="2:89" ht="18" x14ac:dyDescent="0.3">
      <c r="K114" s="3" t="s">
        <v>297</v>
      </c>
      <c r="L114" s="6">
        <v>287.87099999999998</v>
      </c>
      <c r="M114" s="6">
        <v>9272.1810000000005</v>
      </c>
      <c r="N114" s="6">
        <f>M114/(L114*0.13*0.13)</f>
        <v>1905.8875792059966</v>
      </c>
      <c r="O114" s="63">
        <f>N114-N115</f>
        <v>428.62246538133741</v>
      </c>
      <c r="P114" s="63">
        <f>N115-N116</f>
        <v>752.1172547137445</v>
      </c>
      <c r="Q114" s="63">
        <f>O114/P114</f>
        <v>0.56988782360068435</v>
      </c>
    </row>
    <row r="115" spans="2:89" ht="18" x14ac:dyDescent="0.3">
      <c r="K115" s="3" t="s">
        <v>296</v>
      </c>
      <c r="L115" s="6">
        <v>222.738</v>
      </c>
      <c r="M115" s="6">
        <v>5560.8280000000004</v>
      </c>
      <c r="N115" s="6">
        <f>M115/(L115*0.13*0.13)</f>
        <v>1477.2651138246592</v>
      </c>
      <c r="O115" s="96"/>
      <c r="P115" s="96"/>
      <c r="Q115" s="96"/>
    </row>
    <row r="116" spans="2:89" ht="18" x14ac:dyDescent="0.3">
      <c r="K116" s="3" t="s">
        <v>295</v>
      </c>
      <c r="L116" s="6">
        <v>97.373000000000005</v>
      </c>
      <c r="M116" s="6">
        <v>1193.306</v>
      </c>
      <c r="N116" s="6">
        <f>M116/(L116*0.13*0.13)</f>
        <v>725.14785911091474</v>
      </c>
      <c r="O116" s="64"/>
      <c r="P116" s="64"/>
      <c r="Q116" s="64"/>
    </row>
    <row r="117" spans="2:89" x14ac:dyDescent="0.3">
      <c r="K117" s="14"/>
    </row>
    <row r="118" spans="2:89" ht="18" x14ac:dyDescent="0.3">
      <c r="K118" s="3" t="s">
        <v>303</v>
      </c>
      <c r="L118" s="3" t="s">
        <v>60</v>
      </c>
      <c r="M118" s="3" t="s">
        <v>61</v>
      </c>
      <c r="N118" s="3" t="s">
        <v>301</v>
      </c>
      <c r="O118" s="3" t="s">
        <v>300</v>
      </c>
      <c r="P118" s="3" t="s">
        <v>299</v>
      </c>
      <c r="Q118" s="3" t="s">
        <v>298</v>
      </c>
    </row>
    <row r="119" spans="2:89" ht="18" x14ac:dyDescent="0.3">
      <c r="K119" s="3" t="s">
        <v>297</v>
      </c>
      <c r="L119" s="6">
        <v>261.57299999999998</v>
      </c>
      <c r="M119" s="6">
        <v>4473.3869999999997</v>
      </c>
      <c r="N119" s="6">
        <f>M119/(L119*0.13*0.13)</f>
        <v>1011.9448705382504</v>
      </c>
      <c r="O119" s="63">
        <f>N119-N120</f>
        <v>58.159119538684308</v>
      </c>
      <c r="P119" s="63">
        <f>N120-N121</f>
        <v>750.73657713374871</v>
      </c>
      <c r="Q119" s="63">
        <f>O119/P119</f>
        <v>7.7469409790490162E-2</v>
      </c>
    </row>
    <row r="120" spans="2:89" ht="18" x14ac:dyDescent="0.3">
      <c r="K120" s="3" t="s">
        <v>296</v>
      </c>
      <c r="L120" s="6">
        <v>205.64099999999999</v>
      </c>
      <c r="M120" s="6">
        <v>3314.723</v>
      </c>
      <c r="N120" s="6">
        <f>M120/(L120*0.13*0.13)</f>
        <v>953.78575099956606</v>
      </c>
      <c r="O120" s="96"/>
      <c r="P120" s="96"/>
      <c r="Q120" s="96"/>
    </row>
    <row r="121" spans="2:89" ht="18" x14ac:dyDescent="0.3">
      <c r="K121" s="3" t="s">
        <v>295</v>
      </c>
      <c r="L121" s="6">
        <v>93.159000000000006</v>
      </c>
      <c r="M121" s="6">
        <v>319.678</v>
      </c>
      <c r="N121" s="6">
        <f>M121/(L121*0.13*0.13)</f>
        <v>203.04917386581735</v>
      </c>
      <c r="O121" s="64"/>
      <c r="P121" s="64"/>
      <c r="Q121" s="64"/>
    </row>
    <row r="123" spans="2:89" ht="18" x14ac:dyDescent="0.3">
      <c r="K123" s="3" t="s">
        <v>302</v>
      </c>
      <c r="L123" s="3" t="s">
        <v>60</v>
      </c>
      <c r="M123" s="3" t="s">
        <v>61</v>
      </c>
      <c r="N123" s="3" t="s">
        <v>301</v>
      </c>
      <c r="O123" s="3" t="s">
        <v>300</v>
      </c>
      <c r="P123" s="3" t="s">
        <v>299</v>
      </c>
      <c r="Q123" s="3" t="s">
        <v>298</v>
      </c>
    </row>
    <row r="124" spans="2:89" ht="18" x14ac:dyDescent="0.3">
      <c r="K124" s="3" t="s">
        <v>297</v>
      </c>
      <c r="L124" s="6">
        <v>333.48500000000001</v>
      </c>
      <c r="M124" s="6">
        <v>6106.058</v>
      </c>
      <c r="N124" s="6">
        <f>M124/(L124*0.13*0.13)</f>
        <v>1083.4226639896599</v>
      </c>
      <c r="O124" s="63">
        <f>N124-N125</f>
        <v>29.300289549996023</v>
      </c>
      <c r="P124" s="63">
        <f>N125-N126</f>
        <v>873.09667537161397</v>
      </c>
      <c r="Q124" s="63">
        <f>O124/P124</f>
        <v>3.3559043776595548E-2</v>
      </c>
    </row>
    <row r="125" spans="2:89" ht="18" x14ac:dyDescent="0.3">
      <c r="K125" s="3" t="s">
        <v>296</v>
      </c>
      <c r="L125" s="6">
        <v>269.15499999999997</v>
      </c>
      <c r="M125" s="6">
        <v>4794.9070000000002</v>
      </c>
      <c r="N125" s="6">
        <f>M125/(L125*0.13*0.13)</f>
        <v>1054.1223744396639</v>
      </c>
      <c r="O125" s="96"/>
      <c r="P125" s="96"/>
      <c r="Q125" s="96"/>
    </row>
    <row r="126" spans="2:89" ht="18" x14ac:dyDescent="0.3">
      <c r="K126" s="3" t="s">
        <v>295</v>
      </c>
      <c r="L126" s="6">
        <v>89.712000000000003</v>
      </c>
      <c r="M126" s="6">
        <v>274.459</v>
      </c>
      <c r="N126" s="6">
        <f>M126/(L126*0.13*0.13)</f>
        <v>181.02569906804993</v>
      </c>
      <c r="O126" s="64"/>
      <c r="P126" s="64"/>
      <c r="Q126" s="64"/>
    </row>
    <row r="128" spans="2:89" ht="18" x14ac:dyDescent="0.3">
      <c r="B128" s="14" t="s">
        <v>454</v>
      </c>
      <c r="C128" s="34" t="s">
        <v>320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T128" s="34" t="s">
        <v>319</v>
      </c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</row>
    <row r="129" spans="3:89" x14ac:dyDescent="0.3">
      <c r="C129" s="7" t="s">
        <v>0</v>
      </c>
      <c r="D129" s="6" t="s">
        <v>3</v>
      </c>
      <c r="E129" s="6" t="s">
        <v>4</v>
      </c>
      <c r="F129" s="6" t="s">
        <v>128</v>
      </c>
      <c r="G129" s="6" t="s">
        <v>65</v>
      </c>
      <c r="H129" s="6" t="s">
        <v>7</v>
      </c>
      <c r="I129" s="6" t="s">
        <v>8</v>
      </c>
      <c r="J129" s="6" t="s">
        <v>9</v>
      </c>
      <c r="K129" s="6" t="s">
        <v>10</v>
      </c>
      <c r="L129" s="6" t="s">
        <v>11</v>
      </c>
      <c r="M129" s="6" t="s">
        <v>12</v>
      </c>
      <c r="N129" s="6" t="s">
        <v>50</v>
      </c>
      <c r="O129" s="6" t="s">
        <v>66</v>
      </c>
      <c r="P129" s="6" t="s">
        <v>67</v>
      </c>
      <c r="Q129" s="6" t="s">
        <v>68</v>
      </c>
      <c r="R129" s="6" t="s">
        <v>69</v>
      </c>
      <c r="S129" s="6" t="s">
        <v>70</v>
      </c>
      <c r="T129" s="6" t="s">
        <v>71</v>
      </c>
      <c r="U129" s="6" t="s">
        <v>72</v>
      </c>
      <c r="V129" s="6" t="s">
        <v>73</v>
      </c>
      <c r="W129" s="6" t="s">
        <v>74</v>
      </c>
      <c r="X129" s="6" t="s">
        <v>75</v>
      </c>
      <c r="Y129" s="6" t="s">
        <v>76</v>
      </c>
      <c r="Z129" s="6" t="s">
        <v>77</v>
      </c>
      <c r="AA129" s="6" t="s">
        <v>78</v>
      </c>
      <c r="AB129" s="6" t="s">
        <v>79</v>
      </c>
      <c r="AC129" s="6" t="s">
        <v>80</v>
      </c>
      <c r="AD129" s="6" t="s">
        <v>81</v>
      </c>
      <c r="AE129" s="6" t="s">
        <v>82</v>
      </c>
      <c r="AF129" s="6" t="s">
        <v>83</v>
      </c>
      <c r="AG129" s="6" t="s">
        <v>84</v>
      </c>
      <c r="AH129" s="6" t="s">
        <v>85</v>
      </c>
      <c r="AI129" s="6" t="s">
        <v>86</v>
      </c>
      <c r="AJ129" s="6" t="s">
        <v>87</v>
      </c>
      <c r="AK129" s="6" t="s">
        <v>91</v>
      </c>
      <c r="AL129" s="6" t="s">
        <v>92</v>
      </c>
      <c r="AM129" s="6" t="s">
        <v>93</v>
      </c>
      <c r="AN129" s="6" t="s">
        <v>94</v>
      </c>
      <c r="AO129" s="6" t="s">
        <v>95</v>
      </c>
      <c r="AP129" s="6" t="s">
        <v>96</v>
      </c>
      <c r="AQ129" s="6" t="s">
        <v>97</v>
      </c>
      <c r="AR129" s="6" t="s">
        <v>98</v>
      </c>
      <c r="AT129" s="7" t="s">
        <v>0</v>
      </c>
      <c r="AU129" s="6" t="s">
        <v>3</v>
      </c>
      <c r="AV129" s="6" t="s">
        <v>4</v>
      </c>
      <c r="AW129" s="6" t="s">
        <v>128</v>
      </c>
      <c r="AX129" s="6" t="s">
        <v>65</v>
      </c>
      <c r="AY129" s="6" t="s">
        <v>7</v>
      </c>
      <c r="AZ129" s="6" t="s">
        <v>8</v>
      </c>
      <c r="BA129" s="6" t="s">
        <v>9</v>
      </c>
      <c r="BB129" s="6" t="s">
        <v>10</v>
      </c>
      <c r="BC129" s="6" t="s">
        <v>11</v>
      </c>
      <c r="BD129" s="6" t="s">
        <v>12</v>
      </c>
      <c r="BE129" s="6" t="s">
        <v>50</v>
      </c>
      <c r="BF129" s="6" t="s">
        <v>66</v>
      </c>
      <c r="BG129" s="6" t="s">
        <v>67</v>
      </c>
      <c r="BH129" s="6" t="s">
        <v>68</v>
      </c>
      <c r="BI129" s="6" t="s">
        <v>69</v>
      </c>
      <c r="BJ129" s="6" t="s">
        <v>70</v>
      </c>
      <c r="BK129" s="6" t="s">
        <v>71</v>
      </c>
      <c r="BL129" s="6" t="s">
        <v>72</v>
      </c>
      <c r="BM129" s="6" t="s">
        <v>73</v>
      </c>
      <c r="BN129" s="6" t="s">
        <v>74</v>
      </c>
      <c r="BO129" s="6" t="s">
        <v>75</v>
      </c>
      <c r="BP129" s="6" t="s">
        <v>76</v>
      </c>
      <c r="BQ129" s="6" t="s">
        <v>77</v>
      </c>
      <c r="BR129" s="6" t="s">
        <v>78</v>
      </c>
      <c r="BS129" s="6" t="s">
        <v>79</v>
      </c>
      <c r="BT129" s="6" t="s">
        <v>80</v>
      </c>
      <c r="BU129" s="6" t="s">
        <v>81</v>
      </c>
      <c r="BV129" s="6" t="s">
        <v>82</v>
      </c>
      <c r="BW129" s="6" t="s">
        <v>83</v>
      </c>
      <c r="BX129" s="6" t="s">
        <v>84</v>
      </c>
      <c r="BY129" s="6" t="s">
        <v>85</v>
      </c>
      <c r="BZ129" s="6" t="s">
        <v>86</v>
      </c>
      <c r="CA129" s="6" t="s">
        <v>87</v>
      </c>
      <c r="CB129" s="6" t="s">
        <v>91</v>
      </c>
      <c r="CC129" s="6" t="s">
        <v>92</v>
      </c>
      <c r="CD129" s="6" t="s">
        <v>93</v>
      </c>
      <c r="CE129" s="6" t="s">
        <v>94</v>
      </c>
      <c r="CF129" s="6" t="s">
        <v>95</v>
      </c>
      <c r="CG129" s="6" t="s">
        <v>96</v>
      </c>
      <c r="CH129" s="6" t="s">
        <v>97</v>
      </c>
      <c r="CI129" s="6" t="s">
        <v>98</v>
      </c>
      <c r="CJ129" s="3" t="s">
        <v>1</v>
      </c>
      <c r="CK129" s="3" t="s">
        <v>2</v>
      </c>
    </row>
    <row r="130" spans="3:89" x14ac:dyDescent="0.3">
      <c r="C130" s="7">
        <v>0</v>
      </c>
      <c r="D130" s="6">
        <v>871.40599999999995</v>
      </c>
      <c r="E130" s="6">
        <v>858.78800000000001</v>
      </c>
      <c r="F130" s="6">
        <v>370.85</v>
      </c>
      <c r="G130" s="6">
        <v>746.21199999999999</v>
      </c>
      <c r="H130" s="6">
        <v>454.9</v>
      </c>
      <c r="I130" s="6">
        <v>499.68799999999999</v>
      </c>
      <c r="J130" s="6">
        <v>308.67599999999999</v>
      </c>
      <c r="K130" s="6">
        <v>460.75400000000002</v>
      </c>
      <c r="L130" s="6">
        <v>303.25299999999999</v>
      </c>
      <c r="M130" s="6">
        <v>309.012</v>
      </c>
      <c r="N130" s="6">
        <v>827.90800000000002</v>
      </c>
      <c r="O130" s="6">
        <v>727.61099999999999</v>
      </c>
      <c r="P130" s="6">
        <v>607.85500000000002</v>
      </c>
      <c r="Q130" s="6">
        <v>404.34300000000002</v>
      </c>
      <c r="R130" s="6">
        <v>394.73099999999999</v>
      </c>
      <c r="S130" s="6">
        <v>421.69600000000003</v>
      </c>
      <c r="T130" s="6">
        <v>441.83100000000002</v>
      </c>
      <c r="U130" s="6">
        <v>266</v>
      </c>
      <c r="V130" s="6">
        <v>186.334</v>
      </c>
      <c r="W130" s="6">
        <v>182.398</v>
      </c>
      <c r="X130" s="6">
        <v>1024.2429999999999</v>
      </c>
      <c r="Y130" s="6">
        <v>541.44000000000005</v>
      </c>
      <c r="Z130" s="6">
        <v>687.86599999999999</v>
      </c>
      <c r="AA130" s="6">
        <v>652.96400000000006</v>
      </c>
      <c r="AB130" s="6">
        <v>523.21</v>
      </c>
      <c r="AC130" s="6">
        <v>587.57799999999997</v>
      </c>
      <c r="AD130" s="6">
        <v>419.67599999999999</v>
      </c>
      <c r="AE130" s="6">
        <v>555.86099999999999</v>
      </c>
      <c r="AF130" s="6">
        <v>466.37599999999998</v>
      </c>
      <c r="AG130" s="6">
        <v>1826.7339999999999</v>
      </c>
      <c r="AH130" s="6">
        <v>896.11400000000003</v>
      </c>
      <c r="AI130" s="6">
        <v>420.4</v>
      </c>
      <c r="AJ130" s="6">
        <v>382.08600000000001</v>
      </c>
      <c r="AK130" s="6">
        <v>1433.6289999999999</v>
      </c>
      <c r="AL130" s="6">
        <v>1207.518</v>
      </c>
      <c r="AM130" s="6">
        <v>610.31799999999998</v>
      </c>
      <c r="AN130" s="6">
        <v>646.06100000000004</v>
      </c>
      <c r="AO130" s="6">
        <v>502.69099999999997</v>
      </c>
      <c r="AP130" s="6">
        <v>408.44499999999999</v>
      </c>
      <c r="AQ130" s="6">
        <v>829.05100000000004</v>
      </c>
      <c r="AR130" s="6">
        <v>596.86300000000006</v>
      </c>
      <c r="AT130" s="7">
        <v>0</v>
      </c>
      <c r="AU130" s="6">
        <f>D130/D$135</f>
        <v>1.0970782969090906</v>
      </c>
      <c r="AV130" s="6">
        <f>E130/E$135</f>
        <v>1.1776980262174495</v>
      </c>
      <c r="AW130" s="6">
        <f>F130/F$135</f>
        <v>1.0502839179257706</v>
      </c>
      <c r="AX130" s="6">
        <f>G130/G$135</f>
        <v>1.1670047308128397</v>
      </c>
      <c r="AY130" s="6">
        <f>H130/H$135</f>
        <v>1.1493730118424077</v>
      </c>
      <c r="AZ130" s="6">
        <f>I130/I$135</f>
        <v>1.3336002199145429</v>
      </c>
      <c r="BA130" s="6">
        <f>J130/J$135</f>
        <v>1.0986123024248227</v>
      </c>
      <c r="BB130" s="6">
        <f>K130/K$135</f>
        <v>1.1884077408971208</v>
      </c>
      <c r="BC130" s="6">
        <f>L130/L$135</f>
        <v>1.0765945512251578</v>
      </c>
      <c r="BD130" s="6">
        <f>M130/M$135</f>
        <v>1.0845913285201343</v>
      </c>
      <c r="BE130" s="6">
        <f>N130/N$135</f>
        <v>1.0873281981573781</v>
      </c>
      <c r="BF130" s="6">
        <f>O130/O$135</f>
        <v>1.1703175540153863</v>
      </c>
      <c r="BG130" s="6">
        <f>P130/P$135</f>
        <v>1.2188790856226188</v>
      </c>
      <c r="BH130" s="6">
        <f>Q130/Q$135</f>
        <v>1.1291248607244284</v>
      </c>
      <c r="BI130" s="6">
        <f>R130/R$135</f>
        <v>1.1597694158711691</v>
      </c>
      <c r="BJ130" s="6">
        <f>S130/S$135</f>
        <v>1.1634950984855383</v>
      </c>
      <c r="BK130" s="6">
        <f>T130/T$135</f>
        <v>1.1204344485328614</v>
      </c>
      <c r="BL130" s="6">
        <f>U130/U$135</f>
        <v>1.072550371562093</v>
      </c>
      <c r="BM130" s="6">
        <f>V130/V$135</f>
        <v>1.1918129777095525</v>
      </c>
      <c r="BN130" s="6">
        <f>W130/W$135</f>
        <v>1.0642588324532485</v>
      </c>
      <c r="BO130" s="6">
        <f>X130/X$135</f>
        <v>1.0628841533967384</v>
      </c>
      <c r="BP130" s="6">
        <f>Y130/Y$135</f>
        <v>1.1617886876662948</v>
      </c>
      <c r="BQ130" s="6">
        <f>Z130/Z$135</f>
        <v>0.96557774695811827</v>
      </c>
      <c r="BR130" s="6">
        <f>AA130/AA$135</f>
        <v>1.0187472306645782</v>
      </c>
      <c r="BS130" s="6">
        <f>AB130/AB$135</f>
        <v>1.0042013661637441</v>
      </c>
      <c r="BT130" s="6">
        <f>AC130/AC$135</f>
        <v>1.1113721306762296</v>
      </c>
      <c r="BU130" s="6">
        <f>AD130/AD$135</f>
        <v>1.0211542111333343</v>
      </c>
      <c r="BV130" s="6">
        <f>AE130/AE$135</f>
        <v>1.0400364477990058</v>
      </c>
      <c r="BW130" s="6">
        <f>AF130/AF$135</f>
        <v>1.0971823265508731</v>
      </c>
      <c r="BX130" s="6">
        <f>AG130/AG$135</f>
        <v>0.99036006755163275</v>
      </c>
      <c r="BY130" s="6">
        <f>AH130/AH$135</f>
        <v>1.0570348753541678</v>
      </c>
      <c r="BZ130" s="6">
        <f>AI130/AI$135</f>
        <v>0.97673175888386776</v>
      </c>
      <c r="CA130" s="6">
        <f>AJ130/AJ$135</f>
        <v>0.98359921432745456</v>
      </c>
      <c r="CB130" s="6">
        <f>AK130/AK$135</f>
        <v>1.0177311358660619</v>
      </c>
      <c r="CC130" s="6">
        <f>AL130/AL$135</f>
        <v>0.99240686513412291</v>
      </c>
      <c r="CD130" s="6">
        <f>AM130/AM$135</f>
        <v>1.0489483326974176</v>
      </c>
      <c r="CE130" s="6">
        <f>AN130/AN$135</f>
        <v>1.0744546742680761</v>
      </c>
      <c r="CF130" s="6">
        <f>AO130/AO$135</f>
        <v>1.2318261346872963</v>
      </c>
      <c r="CG130" s="6">
        <f>AP130/AP$135</f>
        <v>1.2373259255444513</v>
      </c>
      <c r="CH130" s="6">
        <f>AQ130/AQ$135</f>
        <v>1.3146893622959503</v>
      </c>
      <c r="CI130" s="6">
        <f>AR130/AR$135</f>
        <v>1.4756486803881574</v>
      </c>
      <c r="CJ130" s="6">
        <f>AVERAGE(AU130:CI130)</f>
        <v>1.1142662511666144</v>
      </c>
      <c r="CK130" s="6">
        <f>STDEV(AU130:CI130)/SQRT(41)</f>
        <v>1.6481474863785244E-2</v>
      </c>
    </row>
    <row r="131" spans="3:89" x14ac:dyDescent="0.3">
      <c r="C131" s="7">
        <v>5</v>
      </c>
      <c r="D131" s="6">
        <v>860.68</v>
      </c>
      <c r="E131" s="6">
        <v>829.38800000000003</v>
      </c>
      <c r="F131" s="6">
        <v>367.202</v>
      </c>
      <c r="G131" s="6">
        <v>724.31</v>
      </c>
      <c r="H131" s="6">
        <v>446.89800000000002</v>
      </c>
      <c r="I131" s="6">
        <v>477.52100000000002</v>
      </c>
      <c r="J131" s="6">
        <v>300.30799999999999</v>
      </c>
      <c r="K131" s="6">
        <v>440.24700000000001</v>
      </c>
      <c r="L131" s="6">
        <v>303.70600000000002</v>
      </c>
      <c r="M131" s="6">
        <v>300.21600000000001</v>
      </c>
      <c r="N131" s="6">
        <v>812.53300000000002</v>
      </c>
      <c r="O131" s="6">
        <v>708.88</v>
      </c>
      <c r="P131" s="6">
        <v>586.56399999999996</v>
      </c>
      <c r="Q131" s="6">
        <v>391.80700000000002</v>
      </c>
      <c r="R131" s="6">
        <v>378.09899999999999</v>
      </c>
      <c r="S131" s="6">
        <v>408.57400000000001</v>
      </c>
      <c r="T131" s="6">
        <v>437.57</v>
      </c>
      <c r="U131" s="6">
        <v>262.29899999999998</v>
      </c>
      <c r="V131" s="6">
        <v>179.4</v>
      </c>
      <c r="W131" s="6">
        <v>179.90100000000001</v>
      </c>
      <c r="X131" s="6">
        <v>1014.168</v>
      </c>
      <c r="Y131" s="6">
        <v>534.84900000000005</v>
      </c>
      <c r="Z131" s="6">
        <v>694.37</v>
      </c>
      <c r="AA131" s="6">
        <v>649.899</v>
      </c>
      <c r="AB131" s="6">
        <v>518.16600000000005</v>
      </c>
      <c r="AC131" s="6">
        <v>572</v>
      </c>
      <c r="AD131" s="6">
        <v>419.15699999999998</v>
      </c>
      <c r="AE131" s="6">
        <v>551.04100000000005</v>
      </c>
      <c r="AF131" s="6">
        <v>460.75400000000002</v>
      </c>
      <c r="AG131" s="6">
        <v>1836.7080000000001</v>
      </c>
      <c r="AH131" s="6">
        <v>901.62199999999996</v>
      </c>
      <c r="AI131" s="6">
        <v>427.62700000000001</v>
      </c>
      <c r="AJ131" s="6">
        <v>383.87799999999999</v>
      </c>
      <c r="AK131" s="6">
        <v>1415.97</v>
      </c>
      <c r="AL131" s="6">
        <v>1212.473</v>
      </c>
      <c r="AM131" s="6">
        <v>599.25400000000002</v>
      </c>
      <c r="AN131" s="6">
        <v>651.17899999999997</v>
      </c>
      <c r="AO131" s="6">
        <v>475.22500000000002</v>
      </c>
      <c r="AP131" s="6">
        <v>387.56</v>
      </c>
      <c r="AQ131" s="6">
        <v>796.69899999999996</v>
      </c>
      <c r="AR131" s="6">
        <v>547.35299999999995</v>
      </c>
      <c r="AT131" s="7">
        <v>5</v>
      </c>
      <c r="AU131" s="6">
        <f>D131/D$135</f>
        <v>1.0835745319446</v>
      </c>
      <c r="AV131" s="6">
        <f>E131/E$135</f>
        <v>1.1373803669455536</v>
      </c>
      <c r="AW131" s="6">
        <f>F131/F$135</f>
        <v>1.0399524207366289</v>
      </c>
      <c r="AX131" s="6">
        <f>G131/G$135</f>
        <v>1.1327520819486256</v>
      </c>
      <c r="AY131" s="6">
        <f>H131/H$135</f>
        <v>1.1291547598292997</v>
      </c>
      <c r="AZ131" s="6">
        <f>I131/I$135</f>
        <v>1.2744394714578147</v>
      </c>
      <c r="BA131" s="6">
        <f>J131/J$135</f>
        <v>1.0688296573643357</v>
      </c>
      <c r="BB131" s="6">
        <f>K131/K$135</f>
        <v>1.1355147056927011</v>
      </c>
      <c r="BC131" s="6">
        <f>L131/L$135</f>
        <v>1.0782027705394104</v>
      </c>
      <c r="BD131" s="6">
        <f>M131/M$135</f>
        <v>1.0537185296461</v>
      </c>
      <c r="BE131" s="6">
        <f>N131/N$135</f>
        <v>1.0671355305582371</v>
      </c>
      <c r="BF131" s="6">
        <f>O131/O$135</f>
        <v>1.1401898922507041</v>
      </c>
      <c r="BG131" s="6">
        <f>P131/P$135</f>
        <v>1.1761860838179266</v>
      </c>
      <c r="BH131" s="6">
        <f>Q131/Q$135</f>
        <v>1.0941181727045013</v>
      </c>
      <c r="BI131" s="6">
        <f>R131/R$135</f>
        <v>1.1109025041647935</v>
      </c>
      <c r="BJ131" s="6">
        <f>S131/S$135</f>
        <v>1.1272903854165803</v>
      </c>
      <c r="BK131" s="6">
        <f>T131/T$135</f>
        <v>1.1096290247731013</v>
      </c>
      <c r="BL131" s="6">
        <f>U131/U$135</f>
        <v>1.0576274056780655</v>
      </c>
      <c r="BM131" s="6">
        <f>V131/V$135</f>
        <v>1.1474623428955195</v>
      </c>
      <c r="BN131" s="6">
        <f>W131/W$135</f>
        <v>1.0496892960294075</v>
      </c>
      <c r="BO131" s="6">
        <f>X131/X$135</f>
        <v>1.0524290584188161</v>
      </c>
      <c r="BP131" s="6">
        <f>Y131/Y$135</f>
        <v>1.1476461247961549</v>
      </c>
      <c r="BQ131" s="6">
        <f>Z131/Z$135</f>
        <v>0.97470760316007565</v>
      </c>
      <c r="BR131" s="6">
        <f>AA131/AA$135</f>
        <v>1.0139652514712583</v>
      </c>
      <c r="BS131" s="6">
        <f>AB131/AB$135</f>
        <v>0.99452037441868968</v>
      </c>
      <c r="BT131" s="6">
        <f>AC131/AC$135</f>
        <v>1.0819071829558007</v>
      </c>
      <c r="BU131" s="6">
        <f>AD131/AD$135</f>
        <v>1.0198913821043256</v>
      </c>
      <c r="BV131" s="6">
        <f>AE131/AE$135</f>
        <v>1.0310180498930703</v>
      </c>
      <c r="BW131" s="6">
        <f>AF131/AF$135</f>
        <v>1.0839561763204388</v>
      </c>
      <c r="BX131" s="6">
        <f>AG131/AG$135</f>
        <v>0.99576745106437192</v>
      </c>
      <c r="BY131" s="6">
        <f>AH131/AH$135</f>
        <v>1.0635319818533975</v>
      </c>
      <c r="BZ131" s="6">
        <f>AI131/AI$135</f>
        <v>0.99352253058095097</v>
      </c>
      <c r="CA131" s="6">
        <f>AJ131/AJ$135</f>
        <v>0.98821233753028004</v>
      </c>
      <c r="CB131" s="6">
        <f>AK131/AK$135</f>
        <v>1.005195037525237</v>
      </c>
      <c r="CC131" s="6">
        <f>AL131/AL$135</f>
        <v>0.99647916551949145</v>
      </c>
      <c r="CD131" s="6">
        <f>AM131/AM$135</f>
        <v>1.0299327304163703</v>
      </c>
      <c r="CE131" s="6">
        <f>AN131/AN$135</f>
        <v>1.0829663458020395</v>
      </c>
      <c r="CF131" s="6">
        <f>AO131/AO$135</f>
        <v>1.164521693956666</v>
      </c>
      <c r="CG131" s="6">
        <f>AP131/AP$135</f>
        <v>1.174057794082453</v>
      </c>
      <c r="CH131" s="6">
        <f>AQ131/AQ$135</f>
        <v>1.2633863299746593</v>
      </c>
      <c r="CI131" s="6">
        <f>AR131/AR$135</f>
        <v>1.3532430928982011</v>
      </c>
      <c r="CJ131" s="6">
        <f>AVERAGE(AU131:CI131)</f>
        <v>1.0908440885155282</v>
      </c>
      <c r="CK131" s="6">
        <f>STDEV(AU131:CI131)/SQRT(41)</f>
        <v>1.2760324669693856E-2</v>
      </c>
    </row>
    <row r="132" spans="3:89" x14ac:dyDescent="0.3">
      <c r="C132" s="7">
        <v>10</v>
      </c>
      <c r="D132" s="6">
        <v>851.98199999999997</v>
      </c>
      <c r="E132" s="6">
        <v>806.76900000000001</v>
      </c>
      <c r="F132" s="6">
        <v>364.71499999999997</v>
      </c>
      <c r="G132" s="6">
        <v>694.048</v>
      </c>
      <c r="H132" s="6">
        <v>431.57799999999997</v>
      </c>
      <c r="I132" s="6">
        <v>451.226</v>
      </c>
      <c r="J132" s="6">
        <v>292.69600000000003</v>
      </c>
      <c r="K132" s="6">
        <v>426.68</v>
      </c>
      <c r="L132" s="6">
        <v>301.67200000000003</v>
      </c>
      <c r="M132" s="6">
        <v>293.01499999999999</v>
      </c>
      <c r="N132" s="6">
        <v>804.04399999999998</v>
      </c>
      <c r="O132" s="6">
        <v>682.21900000000005</v>
      </c>
      <c r="P132" s="6">
        <v>565.09500000000003</v>
      </c>
      <c r="Q132" s="6">
        <v>382.63200000000001</v>
      </c>
      <c r="R132" s="6">
        <v>377.96199999999999</v>
      </c>
      <c r="S132" s="6">
        <v>399.69600000000003</v>
      </c>
      <c r="T132" s="6">
        <v>426.75200000000001</v>
      </c>
      <c r="U132" s="6">
        <v>263.255</v>
      </c>
      <c r="V132" s="6">
        <v>169.67</v>
      </c>
      <c r="W132" s="6">
        <v>176.613</v>
      </c>
      <c r="X132" s="6">
        <v>1002.994</v>
      </c>
      <c r="Y132" s="6">
        <v>532.02800000000002</v>
      </c>
      <c r="Z132" s="6">
        <v>702.02800000000002</v>
      </c>
      <c r="AA132" s="6">
        <v>645.12300000000005</v>
      </c>
      <c r="AB132" s="6">
        <v>519.36699999999996</v>
      </c>
      <c r="AC132" s="6">
        <v>561.09400000000005</v>
      </c>
      <c r="AD132" s="6">
        <v>419.55700000000002</v>
      </c>
      <c r="AE132" s="6">
        <v>550.899</v>
      </c>
      <c r="AF132" s="6">
        <v>453.14600000000002</v>
      </c>
      <c r="AG132" s="6">
        <v>1834.31</v>
      </c>
      <c r="AH132" s="6">
        <v>892.21199999999999</v>
      </c>
      <c r="AI132" s="6">
        <v>425.07</v>
      </c>
      <c r="AJ132" s="6">
        <v>386.072</v>
      </c>
      <c r="AK132" s="6">
        <v>1400.6769999999999</v>
      </c>
      <c r="AL132" s="6">
        <v>1215.096</v>
      </c>
      <c r="AM132" s="6">
        <v>591.82399999999996</v>
      </c>
      <c r="AN132" s="6">
        <v>638.77200000000005</v>
      </c>
      <c r="AO132" s="6">
        <v>452.81</v>
      </c>
      <c r="AP132" s="6">
        <v>380.70100000000002</v>
      </c>
      <c r="AQ132" s="6">
        <v>757.47900000000004</v>
      </c>
      <c r="AR132" s="6">
        <v>495.76499999999999</v>
      </c>
      <c r="AT132" s="7">
        <v>10</v>
      </c>
      <c r="AU132" s="6">
        <f>D132/D$135</f>
        <v>1.0726239681126832</v>
      </c>
      <c r="AV132" s="6">
        <f>E132/E$135</f>
        <v>1.1063618249363352</v>
      </c>
      <c r="AW132" s="6">
        <f>F132/F$135</f>
        <v>1.0329089904983078</v>
      </c>
      <c r="AX132" s="6">
        <f>G132/G$135</f>
        <v>1.0854251866911679</v>
      </c>
      <c r="AY132" s="6">
        <f>H132/H$135</f>
        <v>1.0904464842930812</v>
      </c>
      <c r="AZ132" s="6">
        <f>I132/I$135</f>
        <v>1.2042616449287546</v>
      </c>
      <c r="BA132" s="6">
        <f>J132/J$135</f>
        <v>1.0417377006004223</v>
      </c>
      <c r="BB132" s="6">
        <f>K132/K$135</f>
        <v>1.100521785781531</v>
      </c>
      <c r="BC132" s="6">
        <f>L132/L$135</f>
        <v>1.0709817593138264</v>
      </c>
      <c r="BD132" s="6">
        <f>M132/M$135</f>
        <v>1.0284439702222798</v>
      </c>
      <c r="BE132" s="6">
        <f>N132/N$135</f>
        <v>1.055986551355043</v>
      </c>
      <c r="BF132" s="6">
        <f>O132/O$135</f>
        <v>1.0973073130873816</v>
      </c>
      <c r="BG132" s="6">
        <f>P132/P$135</f>
        <v>1.133136154000401</v>
      </c>
      <c r="BH132" s="6">
        <f>Q132/Q$135</f>
        <v>1.0684970525239945</v>
      </c>
      <c r="BI132" s="6">
        <f>R132/R$135</f>
        <v>1.1104999809021809</v>
      </c>
      <c r="BJ132" s="6">
        <f>S132/S$135</f>
        <v>1.1027952289902576</v>
      </c>
      <c r="BK132" s="6">
        <f>T132/T$135</f>
        <v>1.082195775715818</v>
      </c>
      <c r="BL132" s="6">
        <f>U132/U$135</f>
        <v>1.0614821355848827</v>
      </c>
      <c r="BM132" s="6">
        <f>V132/V$135</f>
        <v>1.0852281812657902</v>
      </c>
      <c r="BN132" s="6">
        <f>W132/W$135</f>
        <v>1.0305044198733846</v>
      </c>
      <c r="BO132" s="6">
        <f>X132/X$135</f>
        <v>1.0408335019638975</v>
      </c>
      <c r="BP132" s="6">
        <f>Y132/Y$135</f>
        <v>1.1415929963093296</v>
      </c>
      <c r="BQ132" s="6">
        <f>Z132/Z$135</f>
        <v>0.98545736312234344</v>
      </c>
      <c r="BR132" s="6">
        <f>AA132/AA$135</f>
        <v>1.0065137889501177</v>
      </c>
      <c r="BS132" s="6">
        <f>AB132/AB$135</f>
        <v>0.99682546384886594</v>
      </c>
      <c r="BT132" s="6">
        <f>AC132/AC$135</f>
        <v>1.0612790715269267</v>
      </c>
      <c r="BU132" s="6">
        <f>AD132/AD$135</f>
        <v>1.0208646607393999</v>
      </c>
      <c r="BV132" s="6">
        <f>AE132/AE$135</f>
        <v>1.0307523626518582</v>
      </c>
      <c r="BW132" s="6">
        <f>AF132/AF$135</f>
        <v>1.0660578214728502</v>
      </c>
      <c r="BX132" s="6">
        <f>AG132/AG$135</f>
        <v>0.99446738031406623</v>
      </c>
      <c r="BY132" s="6">
        <f>AH132/AH$135</f>
        <v>1.0524321684623752</v>
      </c>
      <c r="BZ132" s="6">
        <f>AI132/AI$135</f>
        <v>0.98758175249468527</v>
      </c>
      <c r="CA132" s="6">
        <f>AJ132/AJ$135</f>
        <v>0.9938603243087395</v>
      </c>
      <c r="CB132" s="6">
        <f>AK132/AK$135</f>
        <v>0.99433855913312863</v>
      </c>
      <c r="CC132" s="6">
        <f>AL132/AL$135</f>
        <v>0.99863489587485421</v>
      </c>
      <c r="CD132" s="6">
        <f>AM132/AM$135</f>
        <v>1.0171628528903234</v>
      </c>
      <c r="CE132" s="6">
        <f>AN132/AN$135</f>
        <v>1.0623324441369584</v>
      </c>
      <c r="CF132" s="6">
        <f>AO132/AO$135</f>
        <v>1.1095945462476047</v>
      </c>
      <c r="CG132" s="6">
        <f>AP132/AP$135</f>
        <v>1.1532794309654866</v>
      </c>
      <c r="CH132" s="6">
        <f>AQ132/AQ$135</f>
        <v>1.201192186563401</v>
      </c>
      <c r="CI132" s="6">
        <f>AR132/AR$135</f>
        <v>1.2256999814574447</v>
      </c>
      <c r="CJ132" s="6">
        <f>AVERAGE(AU132:CI132)</f>
        <v>1.0683438941978576</v>
      </c>
      <c r="CK132" s="6">
        <f>STDEV(AU132:CI132)/SQRT(41)</f>
        <v>9.3435824415399795E-3</v>
      </c>
    </row>
    <row r="133" spans="3:89" x14ac:dyDescent="0.3">
      <c r="C133" s="7">
        <v>15</v>
      </c>
      <c r="D133" s="6">
        <v>835.61900000000003</v>
      </c>
      <c r="E133" s="6">
        <v>772.60199999999998</v>
      </c>
      <c r="F133" s="6">
        <v>360.12400000000002</v>
      </c>
      <c r="G133" s="6">
        <v>676.58500000000004</v>
      </c>
      <c r="H133" s="6">
        <v>422.48899999999998</v>
      </c>
      <c r="I133" s="6">
        <v>422.07900000000001</v>
      </c>
      <c r="J133" s="6">
        <v>291.55500000000001</v>
      </c>
      <c r="K133" s="6">
        <v>414.77800000000002</v>
      </c>
      <c r="L133" s="6">
        <v>295.72199999999998</v>
      </c>
      <c r="M133" s="6">
        <v>297.22699999999998</v>
      </c>
      <c r="N133" s="6">
        <v>790.29399999999998</v>
      </c>
      <c r="O133" s="6">
        <v>670.17499999999995</v>
      </c>
      <c r="P133" s="6">
        <v>553.31200000000001</v>
      </c>
      <c r="Q133" s="6">
        <v>371.64800000000002</v>
      </c>
      <c r="R133" s="6">
        <v>367.17</v>
      </c>
      <c r="S133" s="6">
        <v>387.99</v>
      </c>
      <c r="T133" s="6">
        <v>412.81599999999997</v>
      </c>
      <c r="U133" s="6">
        <v>252.51499999999999</v>
      </c>
      <c r="V133" s="6">
        <v>171.233</v>
      </c>
      <c r="W133" s="6">
        <v>174.21100000000001</v>
      </c>
      <c r="X133" s="6">
        <v>995.26</v>
      </c>
      <c r="Y133" s="6">
        <v>506.17099999999999</v>
      </c>
      <c r="Z133" s="6">
        <v>713.54100000000005</v>
      </c>
      <c r="AA133" s="6">
        <v>645.18299999999999</v>
      </c>
      <c r="AB133" s="6">
        <v>523.65200000000004</v>
      </c>
      <c r="AC133" s="6">
        <v>545.83100000000002</v>
      </c>
      <c r="AD133" s="6">
        <v>414.66800000000001</v>
      </c>
      <c r="AE133" s="6">
        <v>552.96600000000001</v>
      </c>
      <c r="AF133" s="6">
        <v>449.09399999999999</v>
      </c>
      <c r="AG133" s="6">
        <v>1830.6</v>
      </c>
      <c r="AH133" s="6">
        <v>871.77499999999998</v>
      </c>
      <c r="AI133" s="6">
        <v>427.738</v>
      </c>
      <c r="AJ133" s="6">
        <v>389.565</v>
      </c>
      <c r="AK133" s="6">
        <v>1403.971</v>
      </c>
      <c r="AL133" s="6">
        <v>1214</v>
      </c>
      <c r="AM133" s="6">
        <v>578.91999999999996</v>
      </c>
      <c r="AN133" s="6">
        <v>624.18100000000004</v>
      </c>
      <c r="AO133" s="6">
        <v>433.07499999999999</v>
      </c>
      <c r="AP133" s="6">
        <v>360.00700000000001</v>
      </c>
      <c r="AQ133" s="6">
        <v>713.673</v>
      </c>
      <c r="AR133" s="6">
        <v>459.916</v>
      </c>
      <c r="AT133" s="7">
        <v>15</v>
      </c>
      <c r="AU133" s="6">
        <f>D133/D$135</f>
        <v>1.0520233615385681</v>
      </c>
      <c r="AV133" s="6">
        <f>E133/E$135</f>
        <v>1.0595069451967818</v>
      </c>
      <c r="AW133" s="6">
        <f>F133/F$135</f>
        <v>1.019906823942565</v>
      </c>
      <c r="AX133" s="6">
        <f>G133/G$135</f>
        <v>1.0581147124369552</v>
      </c>
      <c r="AY133" s="6">
        <f>H133/H$135</f>
        <v>1.0674817639047856</v>
      </c>
      <c r="AZ133" s="6">
        <f>I133/I$135</f>
        <v>1.1264722131035974</v>
      </c>
      <c r="BA133" s="6">
        <f>J133/J$135</f>
        <v>1.0376767543750378</v>
      </c>
      <c r="BB133" s="6">
        <f>K133/K$135</f>
        <v>1.0698233459803408</v>
      </c>
      <c r="BC133" s="6">
        <f>L133/L$135</f>
        <v>1.0498583488948372</v>
      </c>
      <c r="BD133" s="6">
        <f>M133/M$135</f>
        <v>1.0432275342124382</v>
      </c>
      <c r="BE133" s="6">
        <f>N133/N$135</f>
        <v>1.0379280681362988</v>
      </c>
      <c r="BF133" s="6">
        <f>O133/O$135</f>
        <v>1.0779352796511619</v>
      </c>
      <c r="BG133" s="6">
        <f>P133/P$135</f>
        <v>1.1095087226789653</v>
      </c>
      <c r="BH133" s="6">
        <f>Q133/Q$135</f>
        <v>1.0378243131166174</v>
      </c>
      <c r="BI133" s="6">
        <f>R133/R$135</f>
        <v>1.078791725061921</v>
      </c>
      <c r="BJ133" s="6">
        <f>S133/S$135</f>
        <v>1.0704973802488142</v>
      </c>
      <c r="BK133" s="6">
        <f>T133/T$135</f>
        <v>1.046855624221799</v>
      </c>
      <c r="BL133" s="6">
        <f>U133/U$135</f>
        <v>1.0181769062969996</v>
      </c>
      <c r="BM133" s="6">
        <f>V133/V$135</f>
        <v>1.0952253030157664</v>
      </c>
      <c r="BN133" s="6">
        <f>W133/W$135</f>
        <v>1.0164891910027134</v>
      </c>
      <c r="BO133" s="6">
        <f>X133/X$135</f>
        <v>1.0328077248364285</v>
      </c>
      <c r="BP133" s="6">
        <f>Y133/Y$135</f>
        <v>1.0861106342803193</v>
      </c>
      <c r="BQ133" s="6">
        <f>Z133/Z$135</f>
        <v>1.0016185000308822</v>
      </c>
      <c r="BR133" s="6">
        <f>AA133/AA$135</f>
        <v>1.006607400288323</v>
      </c>
      <c r="BS133" s="6">
        <f>AB133/AB$135</f>
        <v>1.005049700491919</v>
      </c>
      <c r="BT133" s="6">
        <f>AC133/AC$135</f>
        <v>1.0324099293355729</v>
      </c>
      <c r="BU133" s="6">
        <f>AD133/AD$135</f>
        <v>1.0089687626222072</v>
      </c>
      <c r="BV133" s="6">
        <f>AE133/AE$135</f>
        <v>1.0346197959447148</v>
      </c>
      <c r="BW133" s="6">
        <f>AF133/AF$135</f>
        <v>1.0565252066144866</v>
      </c>
      <c r="BX133" s="6">
        <f>AG133/AG$135</f>
        <v>0.99245601147185025</v>
      </c>
      <c r="BY133" s="6">
        <f>AH133/AH$135</f>
        <v>1.0283251667331161</v>
      </c>
      <c r="BZ133" s="6">
        <f>AI133/AI$135</f>
        <v>0.99378042122137933</v>
      </c>
      <c r="CA133" s="6">
        <f>AJ133/AJ$135</f>
        <v>1.0028523105517471</v>
      </c>
      <c r="CB133" s="6">
        <f>AK133/AK$135</f>
        <v>0.99667696492817248</v>
      </c>
      <c r="CC133" s="6">
        <f>AL133/AL$135</f>
        <v>0.99773414083502288</v>
      </c>
      <c r="CD133" s="6">
        <f>AM133/AM$135</f>
        <v>0.99498485832826322</v>
      </c>
      <c r="CE133" s="6">
        <f>AN133/AN$135</f>
        <v>1.0380663637633629</v>
      </c>
      <c r="CF133" s="6">
        <f>AO133/AO$135</f>
        <v>1.061234641717677</v>
      </c>
      <c r="CG133" s="6">
        <f>AP133/AP$135</f>
        <v>1.0905899067866696</v>
      </c>
      <c r="CH133" s="6">
        <f>AQ133/AQ$135</f>
        <v>1.1317256733998726</v>
      </c>
      <c r="CI133" s="6">
        <f>AR133/AR$135</f>
        <v>1.1370690401137276</v>
      </c>
      <c r="CJ133" s="6">
        <f>AVERAGE(AU133:CI133)</f>
        <v>1.0464277432027482</v>
      </c>
      <c r="CK133" s="6">
        <f>STDEV(AU133:CI133)/SQRT(41)</f>
        <v>6.1188049407084099E-3</v>
      </c>
    </row>
    <row r="134" spans="3:89" x14ac:dyDescent="0.3">
      <c r="C134" s="7">
        <v>20</v>
      </c>
      <c r="D134" s="6">
        <v>815.12900000000002</v>
      </c>
      <c r="E134" s="6">
        <v>751.92100000000005</v>
      </c>
      <c r="F134" s="6">
        <v>358.06099999999998</v>
      </c>
      <c r="G134" s="6">
        <v>656.35799999999995</v>
      </c>
      <c r="H134" s="6">
        <v>408.74400000000003</v>
      </c>
      <c r="I134" s="6">
        <v>398.52699999999999</v>
      </c>
      <c r="J134" s="6">
        <v>285.86099999999999</v>
      </c>
      <c r="K134" s="6">
        <v>401.48</v>
      </c>
      <c r="L134" s="6">
        <v>295.05</v>
      </c>
      <c r="M134" s="6">
        <v>295.572</v>
      </c>
      <c r="N134" s="6">
        <v>779.07399999999996</v>
      </c>
      <c r="O134" s="6">
        <v>655.02700000000004</v>
      </c>
      <c r="P134" s="6">
        <v>532.28800000000001</v>
      </c>
      <c r="Q134" s="6">
        <v>369.19200000000001</v>
      </c>
      <c r="R134" s="6">
        <v>352.74200000000002</v>
      </c>
      <c r="S134" s="6">
        <v>381.72500000000002</v>
      </c>
      <c r="T134" s="6">
        <v>399.95699999999999</v>
      </c>
      <c r="U134" s="6">
        <v>246.68600000000001</v>
      </c>
      <c r="V134" s="6">
        <v>167.285</v>
      </c>
      <c r="W134" s="6">
        <v>176.71</v>
      </c>
      <c r="X134" s="6">
        <v>977.73400000000004</v>
      </c>
      <c r="Y134" s="6">
        <v>499.34899999999999</v>
      </c>
      <c r="Z134" s="6">
        <v>712.56200000000001</v>
      </c>
      <c r="AA134" s="6">
        <v>649.89599999999996</v>
      </c>
      <c r="AB134" s="6">
        <v>514.31799999999998</v>
      </c>
      <c r="AC134" s="6">
        <v>543.83699999999999</v>
      </c>
      <c r="AD134" s="6">
        <v>410.59899999999999</v>
      </c>
      <c r="AE134" s="6">
        <v>540.59199999999998</v>
      </c>
      <c r="AF134" s="6">
        <v>433.09100000000001</v>
      </c>
      <c r="AG134" s="6">
        <v>1823.7819999999999</v>
      </c>
      <c r="AH134" s="6">
        <v>856.27499999999998</v>
      </c>
      <c r="AI134" s="6">
        <v>425.64499999999998</v>
      </c>
      <c r="AJ134" s="6">
        <v>392.774</v>
      </c>
      <c r="AK134" s="6">
        <v>1407.046</v>
      </c>
      <c r="AL134" s="6">
        <v>1214.0730000000001</v>
      </c>
      <c r="AM134" s="6">
        <v>572.98099999999999</v>
      </c>
      <c r="AN134" s="6">
        <v>609.971</v>
      </c>
      <c r="AO134" s="6">
        <v>417.32600000000002</v>
      </c>
      <c r="AP134" s="6">
        <v>343.61700000000002</v>
      </c>
      <c r="AQ134" s="6">
        <v>672.56600000000003</v>
      </c>
      <c r="AR134" s="6">
        <v>426.95400000000001</v>
      </c>
      <c r="AT134" s="7">
        <v>20</v>
      </c>
      <c r="AU134" s="6">
        <f>D134/D$135</f>
        <v>1.0262269654801668</v>
      </c>
      <c r="AV134" s="6">
        <f>E134/E$135</f>
        <v>1.0311460774620171</v>
      </c>
      <c r="AW134" s="6">
        <f>F134/F$135</f>
        <v>1.0140642036845606</v>
      </c>
      <c r="AX134" s="6">
        <f>G134/G$135</f>
        <v>1.0264816045666028</v>
      </c>
      <c r="AY134" s="6">
        <f>H134/H$135</f>
        <v>1.032752961865274</v>
      </c>
      <c r="AZ134" s="6">
        <f>I134/I$135</f>
        <v>1.0636150854971163</v>
      </c>
      <c r="BA134" s="6">
        <f>J134/J$135</f>
        <v>1.0174111734746538</v>
      </c>
      <c r="BB134" s="6">
        <f>K134/K$135</f>
        <v>1.0355242489818344</v>
      </c>
      <c r="BC134" s="6">
        <f>L134/L$135</f>
        <v>1.0474726460710457</v>
      </c>
      <c r="BD134" s="6">
        <f>M134/M$135</f>
        <v>1.0374187026825921</v>
      </c>
      <c r="BE134" s="6">
        <f>N134/N$135</f>
        <v>1.0231923458298038</v>
      </c>
      <c r="BF134" s="6">
        <f>O134/O$135</f>
        <v>1.053570653074289</v>
      </c>
      <c r="BG134" s="6">
        <f>P134/P$135</f>
        <v>1.0673511128935231</v>
      </c>
      <c r="BH134" s="6">
        <f>Q134/Q$135</f>
        <v>1.0309659511369633</v>
      </c>
      <c r="BI134" s="6">
        <f>R134/R$135</f>
        <v>1.0364004430694016</v>
      </c>
      <c r="BJ134" s="6">
        <f>S134/S$135</f>
        <v>1.0532117128675447</v>
      </c>
      <c r="BK134" s="6">
        <f>T134/T$135</f>
        <v>1.0142466253654849</v>
      </c>
      <c r="BL134" s="6">
        <f>U134/U$135</f>
        <v>0.99467353744047549</v>
      </c>
      <c r="BM134" s="6">
        <f>V134/V$135</f>
        <v>1.0699734561386676</v>
      </c>
      <c r="BN134" s="6">
        <f>W134/W$135</f>
        <v>1.0310703970592527</v>
      </c>
      <c r="BO134" s="6">
        <f>X134/X$135</f>
        <v>1.0146205293443125</v>
      </c>
      <c r="BP134" s="6">
        <f>Y134/Y$135</f>
        <v>1.071472405802077</v>
      </c>
      <c r="BQ134" s="6">
        <f>Z134/Z$135</f>
        <v>1.0002442489205321</v>
      </c>
      <c r="BR134" s="6">
        <f>AA134/AA$135</f>
        <v>1.013960570904348</v>
      </c>
      <c r="BS134" s="6">
        <f>AB134/AB$135</f>
        <v>0.9871348755616377</v>
      </c>
      <c r="BT134" s="6">
        <f>AC134/AC$135</f>
        <v>1.0286383857642198</v>
      </c>
      <c r="BU134" s="6">
        <f>AD134/AD$135</f>
        <v>0.99906808570691652</v>
      </c>
      <c r="BV134" s="6">
        <f>AE134/AE$135</f>
        <v>1.0114675852210537</v>
      </c>
      <c r="BW134" s="6">
        <f>AF134/AF$135</f>
        <v>1.0188770240926726</v>
      </c>
      <c r="BX134" s="6">
        <f>AG134/AG$135</f>
        <v>0.98875964684483442</v>
      </c>
      <c r="BY134" s="6">
        <f>AH134/AH$135</f>
        <v>1.0100417334110281</v>
      </c>
      <c r="BZ134" s="6">
        <f>AI134/AI$135</f>
        <v>0.98891767247888651</v>
      </c>
      <c r="CA134" s="6">
        <f>AJ134/AJ$135</f>
        <v>1.0111131991443068</v>
      </c>
      <c r="CB134" s="6">
        <f>AK134/AK$135</f>
        <v>0.99885990294267146</v>
      </c>
      <c r="CC134" s="6">
        <f>AL134/AL$135</f>
        <v>0.99779413638055914</v>
      </c>
      <c r="CD134" s="6">
        <f>AM134/AM$135</f>
        <v>0.98477754976471121</v>
      </c>
      <c r="CE134" s="6">
        <f>AN134/AN$135</f>
        <v>1.0144339189611702</v>
      </c>
      <c r="CF134" s="6">
        <f>AO134/AO$135</f>
        <v>1.0226422861847748</v>
      </c>
      <c r="CG134" s="6">
        <f>AP134/AP$135</f>
        <v>1.0409387373032053</v>
      </c>
      <c r="CH134" s="6">
        <f>AQ134/AQ$135</f>
        <v>1.0665391702584499</v>
      </c>
      <c r="CI134" s="6">
        <f>AR134/AR$135</f>
        <v>1.0555757463378452</v>
      </c>
      <c r="CJ134" s="6">
        <f>AVERAGE(AU134:CI134)</f>
        <v>1.0251865199017434</v>
      </c>
      <c r="CK134" s="6">
        <f>STDEV(AU134:CI134)/SQRT(41)</f>
        <v>3.7978598057091897E-3</v>
      </c>
    </row>
    <row r="135" spans="3:89" x14ac:dyDescent="0.3">
      <c r="C135" s="7">
        <v>25</v>
      </c>
      <c r="D135" s="6">
        <v>794.29700000000003</v>
      </c>
      <c r="E135" s="6">
        <v>729.20899999999995</v>
      </c>
      <c r="F135" s="6">
        <v>353.09500000000003</v>
      </c>
      <c r="G135" s="6">
        <v>639.42499999999995</v>
      </c>
      <c r="H135" s="6">
        <v>395.78100000000001</v>
      </c>
      <c r="I135" s="6">
        <v>374.69099999999997</v>
      </c>
      <c r="J135" s="6">
        <v>280.96899999999999</v>
      </c>
      <c r="K135" s="6">
        <v>387.70699999999999</v>
      </c>
      <c r="L135" s="6">
        <v>281.678</v>
      </c>
      <c r="M135" s="6">
        <v>284.911</v>
      </c>
      <c r="N135" s="6">
        <v>761.41499999999996</v>
      </c>
      <c r="O135" s="6">
        <v>621.721</v>
      </c>
      <c r="P135" s="6">
        <v>498.7</v>
      </c>
      <c r="Q135" s="6">
        <v>358.10300000000001</v>
      </c>
      <c r="R135" s="6">
        <v>340.35300000000001</v>
      </c>
      <c r="S135" s="6">
        <v>362.43900000000002</v>
      </c>
      <c r="T135" s="6">
        <v>394.339</v>
      </c>
      <c r="U135" s="6">
        <v>248.00700000000001</v>
      </c>
      <c r="V135" s="6">
        <v>156.345</v>
      </c>
      <c r="W135" s="6">
        <v>171.38499999999999</v>
      </c>
      <c r="X135" s="6">
        <v>963.64499999999998</v>
      </c>
      <c r="Y135" s="6">
        <v>466.04</v>
      </c>
      <c r="Z135" s="6">
        <v>712.38800000000003</v>
      </c>
      <c r="AA135" s="6">
        <v>640.94799999999998</v>
      </c>
      <c r="AB135" s="6">
        <v>521.02099999999996</v>
      </c>
      <c r="AC135" s="6">
        <v>528.69600000000003</v>
      </c>
      <c r="AD135" s="6">
        <v>410.98200000000003</v>
      </c>
      <c r="AE135" s="6">
        <v>534.46299999999997</v>
      </c>
      <c r="AF135" s="6">
        <v>425.06700000000001</v>
      </c>
      <c r="AG135" s="6">
        <v>1844.5150000000001</v>
      </c>
      <c r="AH135" s="6">
        <v>847.76199999999994</v>
      </c>
      <c r="AI135" s="6">
        <v>430.41500000000002</v>
      </c>
      <c r="AJ135" s="6">
        <v>388.45699999999999</v>
      </c>
      <c r="AK135" s="6">
        <v>1408.652</v>
      </c>
      <c r="AL135" s="6">
        <v>1216.7570000000001</v>
      </c>
      <c r="AM135" s="6">
        <v>581.83799999999997</v>
      </c>
      <c r="AN135" s="6">
        <v>601.29200000000003</v>
      </c>
      <c r="AO135" s="6">
        <v>408.08600000000001</v>
      </c>
      <c r="AP135" s="6">
        <v>330.10300000000001</v>
      </c>
      <c r="AQ135" s="6">
        <v>630.60599999999999</v>
      </c>
      <c r="AR135" s="6">
        <v>404.47500000000002</v>
      </c>
      <c r="AT135" s="7">
        <v>25</v>
      </c>
      <c r="AU135" s="6">
        <f>D135/D$135</f>
        <v>1</v>
      </c>
      <c r="AV135" s="6">
        <f>E135/E$135</f>
        <v>1</v>
      </c>
      <c r="AW135" s="6">
        <f>F135/F$135</f>
        <v>1</v>
      </c>
      <c r="AX135" s="6">
        <f>G135/G$135</f>
        <v>1</v>
      </c>
      <c r="AY135" s="6">
        <f>H135/H$135</f>
        <v>1</v>
      </c>
      <c r="AZ135" s="6">
        <f>I135/I$135</f>
        <v>1</v>
      </c>
      <c r="BA135" s="6">
        <f>J135/J$135</f>
        <v>1</v>
      </c>
      <c r="BB135" s="6">
        <f>K135/K$135</f>
        <v>1</v>
      </c>
      <c r="BC135" s="6">
        <f>L135/L$135</f>
        <v>1</v>
      </c>
      <c r="BD135" s="6">
        <f>M135/M$135</f>
        <v>1</v>
      </c>
      <c r="BE135" s="6">
        <f>N135/N$135</f>
        <v>1</v>
      </c>
      <c r="BF135" s="6">
        <f>O135/O$135</f>
        <v>1</v>
      </c>
      <c r="BG135" s="6">
        <f>P135/P$135</f>
        <v>1</v>
      </c>
      <c r="BH135" s="6">
        <f>Q135/Q$135</f>
        <v>1</v>
      </c>
      <c r="BI135" s="6">
        <f>R135/R$135</f>
        <v>1</v>
      </c>
      <c r="BJ135" s="6">
        <f>S135/S$135</f>
        <v>1</v>
      </c>
      <c r="BK135" s="6">
        <f>T135/T$135</f>
        <v>1</v>
      </c>
      <c r="BL135" s="6">
        <f>U135/U$135</f>
        <v>1</v>
      </c>
      <c r="BM135" s="6">
        <f>V135/V$135</f>
        <v>1</v>
      </c>
      <c r="BN135" s="6">
        <f>W135/W$135</f>
        <v>1</v>
      </c>
      <c r="BO135" s="6">
        <f>X135/X$135</f>
        <v>1</v>
      </c>
      <c r="BP135" s="6">
        <f>Y135/Y$135</f>
        <v>1</v>
      </c>
      <c r="BQ135" s="6">
        <f>Z135/Z$135</f>
        <v>1</v>
      </c>
      <c r="BR135" s="6">
        <f>AA135/AA$135</f>
        <v>1</v>
      </c>
      <c r="BS135" s="6">
        <f>AB135/AB$135</f>
        <v>1</v>
      </c>
      <c r="BT135" s="6">
        <f>AC135/AC$135</f>
        <v>1</v>
      </c>
      <c r="BU135" s="6">
        <f>AD135/AD$135</f>
        <v>1</v>
      </c>
      <c r="BV135" s="6">
        <f>AE135/AE$135</f>
        <v>1</v>
      </c>
      <c r="BW135" s="6">
        <f>AF135/AF$135</f>
        <v>1</v>
      </c>
      <c r="BX135" s="6">
        <f>AG135/AG$135</f>
        <v>1</v>
      </c>
      <c r="BY135" s="6">
        <f>AH135/AH$135</f>
        <v>1</v>
      </c>
      <c r="BZ135" s="6">
        <f>AI135/AI$135</f>
        <v>1</v>
      </c>
      <c r="CA135" s="6">
        <f>AJ135/AJ$135</f>
        <v>1</v>
      </c>
      <c r="CB135" s="6">
        <f>AK135/AK$135</f>
        <v>1</v>
      </c>
      <c r="CC135" s="6">
        <f>AL135/AL$135</f>
        <v>1</v>
      </c>
      <c r="CD135" s="6">
        <f>AM135/AM$135</f>
        <v>1</v>
      </c>
      <c r="CE135" s="6">
        <f>AN135/AN$135</f>
        <v>1</v>
      </c>
      <c r="CF135" s="6">
        <f>AO135/AO$135</f>
        <v>1</v>
      </c>
      <c r="CG135" s="6">
        <f>AP135/AP$135</f>
        <v>1</v>
      </c>
      <c r="CH135" s="6">
        <f>AQ135/AQ$135</f>
        <v>1</v>
      </c>
      <c r="CI135" s="6">
        <f>AR135/AR$135</f>
        <v>1</v>
      </c>
      <c r="CJ135" s="6">
        <f>AVERAGE(AU135:CI135)</f>
        <v>1</v>
      </c>
      <c r="CK135" s="6">
        <f>STDEV(AU135:CI135)/SQRT(41)</f>
        <v>0</v>
      </c>
    </row>
    <row r="136" spans="3:89" x14ac:dyDescent="0.3">
      <c r="C136" s="3">
        <v>30</v>
      </c>
      <c r="D136" s="6">
        <v>777.96699999999998</v>
      </c>
      <c r="E136" s="6">
        <v>692.66899999999998</v>
      </c>
      <c r="F136" s="6">
        <v>342.13799999999998</v>
      </c>
      <c r="G136" s="6">
        <v>609.56899999999996</v>
      </c>
      <c r="H136" s="6">
        <v>381.53399999999999</v>
      </c>
      <c r="I136" s="6">
        <v>345.05200000000002</v>
      </c>
      <c r="J136" s="6">
        <v>274.3</v>
      </c>
      <c r="K136" s="6">
        <v>373.20299999999997</v>
      </c>
      <c r="L136" s="6">
        <v>270.42200000000003</v>
      </c>
      <c r="M136" s="6">
        <v>278.94400000000002</v>
      </c>
      <c r="N136" s="6">
        <v>734.77499999999998</v>
      </c>
      <c r="O136" s="6">
        <v>608.25199999999995</v>
      </c>
      <c r="P136" s="6">
        <v>479.92399999999998</v>
      </c>
      <c r="Q136" s="6">
        <v>344.48500000000001</v>
      </c>
      <c r="R136" s="6">
        <v>332.16</v>
      </c>
      <c r="S136" s="6">
        <v>350.541</v>
      </c>
      <c r="T136" s="6">
        <v>378.49299999999999</v>
      </c>
      <c r="U136" s="6">
        <v>244.161</v>
      </c>
      <c r="V136" s="6">
        <v>149.81299999999999</v>
      </c>
      <c r="W136" s="6">
        <v>164.90899999999999</v>
      </c>
      <c r="X136" s="6">
        <v>939.24800000000005</v>
      </c>
      <c r="Y136" s="6">
        <v>457.35899999999998</v>
      </c>
      <c r="Z136" s="6">
        <v>714.28</v>
      </c>
      <c r="AA136" s="6">
        <v>632.60500000000002</v>
      </c>
      <c r="AB136" s="6">
        <v>526.16499999999996</v>
      </c>
      <c r="AC136" s="6">
        <v>519.62900000000002</v>
      </c>
      <c r="AD136" s="6">
        <v>406.29300000000001</v>
      </c>
      <c r="AE136" s="6">
        <v>521.49199999999996</v>
      </c>
      <c r="AF136" s="6">
        <v>415.11</v>
      </c>
      <c r="AG136" s="6">
        <v>1832.0329999999999</v>
      </c>
      <c r="AH136" s="6">
        <v>837.49699999999996</v>
      </c>
      <c r="AI136" s="6">
        <v>432.52600000000001</v>
      </c>
      <c r="AJ136" s="6">
        <v>386.57299999999998</v>
      </c>
      <c r="AK136" s="6">
        <v>1395.559</v>
      </c>
      <c r="AL136" s="6">
        <v>1223.846</v>
      </c>
      <c r="AM136" s="6">
        <v>584.07299999999998</v>
      </c>
      <c r="AN136" s="6">
        <v>601.04600000000005</v>
      </c>
      <c r="AO136" s="6">
        <v>396.21600000000001</v>
      </c>
      <c r="AP136" s="6">
        <v>320.02300000000002</v>
      </c>
      <c r="AQ136" s="6">
        <v>588.80700000000002</v>
      </c>
      <c r="AR136" s="6">
        <v>368.83</v>
      </c>
      <c r="AT136" s="3">
        <v>30</v>
      </c>
      <c r="AU136" s="6">
        <f>D136/D$135</f>
        <v>0.97944093959816036</v>
      </c>
      <c r="AV136" s="6">
        <f>E136/E$135</f>
        <v>0.94989090919064356</v>
      </c>
      <c r="AW136" s="6">
        <f>F136/F$135</f>
        <v>0.96896869114544226</v>
      </c>
      <c r="AX136" s="6">
        <f>G136/G$135</f>
        <v>0.95330805020135279</v>
      </c>
      <c r="AY136" s="6">
        <f>H136/H$135</f>
        <v>0.96400281974122048</v>
      </c>
      <c r="AZ136" s="6">
        <f>I136/I$135</f>
        <v>0.92089748619529166</v>
      </c>
      <c r="BA136" s="6">
        <f>J136/J$135</f>
        <v>0.97626428538379684</v>
      </c>
      <c r="BB136" s="6">
        <f>K136/K$135</f>
        <v>0.96259030659750788</v>
      </c>
      <c r="BC136" s="6">
        <f>L136/L$135</f>
        <v>0.96003947770148901</v>
      </c>
      <c r="BD136" s="6">
        <f>M136/M$135</f>
        <v>0.97905661768060903</v>
      </c>
      <c r="BE136" s="6">
        <f>N136/N$135</f>
        <v>0.96501250960382978</v>
      </c>
      <c r="BF136" s="6">
        <f>O136/O$135</f>
        <v>0.97833594168445326</v>
      </c>
      <c r="BG136" s="6">
        <f>P136/P$135</f>
        <v>0.96235011028674555</v>
      </c>
      <c r="BH136" s="6">
        <f>Q136/Q$135</f>
        <v>0.96197183491900373</v>
      </c>
      <c r="BI136" s="6">
        <f>R136/R$135</f>
        <v>0.97592793364536234</v>
      </c>
      <c r="BJ136" s="6">
        <f>S136/S$135</f>
        <v>0.96717240694296136</v>
      </c>
      <c r="BK136" s="6">
        <f>T136/T$135</f>
        <v>0.95981630018841657</v>
      </c>
      <c r="BL136" s="6">
        <f>U136/U$135</f>
        <v>0.98449237319914351</v>
      </c>
      <c r="BM136" s="6">
        <f>V136/V$135</f>
        <v>0.95822060187406055</v>
      </c>
      <c r="BN136" s="6">
        <f>W136/W$135</f>
        <v>0.96221372932286953</v>
      </c>
      <c r="BO136" s="6">
        <f>X136/X$135</f>
        <v>0.97468258539192343</v>
      </c>
      <c r="BP136" s="6">
        <f>Y136/Y$135</f>
        <v>0.9813728435327439</v>
      </c>
      <c r="BQ136" s="6">
        <f>Z136/Z$135</f>
        <v>1.0026558560784291</v>
      </c>
      <c r="BR136" s="6">
        <f>AA136/AA$135</f>
        <v>0.98698334342255545</v>
      </c>
      <c r="BS136" s="6">
        <f>AB136/AB$135</f>
        <v>1.009872922588533</v>
      </c>
      <c r="BT136" s="6">
        <f>AC136/AC$135</f>
        <v>0.98285025799325132</v>
      </c>
      <c r="BU136" s="6">
        <f>AD136/AD$135</f>
        <v>0.98859074120034451</v>
      </c>
      <c r="BV136" s="6">
        <f>AE136/AE$135</f>
        <v>0.97573078024110182</v>
      </c>
      <c r="BW136" s="6">
        <f>AF136/AF$135</f>
        <v>0.97657545751610919</v>
      </c>
      <c r="BX136" s="6">
        <f>AG136/AG$135</f>
        <v>0.99323290946400533</v>
      </c>
      <c r="BY136" s="6">
        <f>AH136/AH$135</f>
        <v>0.98789164883540426</v>
      </c>
      <c r="BZ136" s="6">
        <f>AI136/AI$135</f>
        <v>1.004904568846346</v>
      </c>
      <c r="CA136" s="6">
        <f>AJ136/AJ$135</f>
        <v>0.99515004234702942</v>
      </c>
      <c r="CB136" s="6">
        <f>AK136/AK$135</f>
        <v>0.99070529839875277</v>
      </c>
      <c r="CC136" s="6">
        <f>AL136/AL$135</f>
        <v>1.0058261427713175</v>
      </c>
      <c r="CD136" s="6">
        <f>AM136/AM$135</f>
        <v>1.0038412754065564</v>
      </c>
      <c r="CE136" s="6">
        <f>AN136/AN$135</f>
        <v>0.99959088096964543</v>
      </c>
      <c r="CF136" s="6">
        <f>AO136/AO$135</f>
        <v>0.97091299382973195</v>
      </c>
      <c r="CG136" s="6">
        <f>AP136/AP$135</f>
        <v>0.96946407636404397</v>
      </c>
      <c r="CH136" s="6">
        <f>AQ136/AQ$135</f>
        <v>0.93371613971322831</v>
      </c>
      <c r="CI136" s="6">
        <f>AR136/AR$135</f>
        <v>0.91187341615674633</v>
      </c>
      <c r="CJ136" s="6">
        <f>AVERAGE(AU136:CI136)</f>
        <v>0.97405847576024762</v>
      </c>
      <c r="CK136" s="6">
        <f>STDEV(AU136:CI136)/SQRT(41)</f>
        <v>3.3510816858841191E-3</v>
      </c>
    </row>
    <row r="137" spans="3:89" x14ac:dyDescent="0.3">
      <c r="C137" s="3">
        <v>35</v>
      </c>
      <c r="D137" s="6">
        <v>758.44799999999998</v>
      </c>
      <c r="E137" s="6">
        <v>673.27499999999998</v>
      </c>
      <c r="F137" s="6">
        <v>343.96699999999998</v>
      </c>
      <c r="G137" s="6">
        <v>586.01499999999999</v>
      </c>
      <c r="H137" s="6">
        <v>370.70400000000001</v>
      </c>
      <c r="I137" s="6">
        <v>317.55799999999999</v>
      </c>
      <c r="J137" s="6">
        <v>276.20800000000003</v>
      </c>
      <c r="K137" s="6">
        <v>355.01400000000001</v>
      </c>
      <c r="L137" s="6">
        <v>269.06900000000002</v>
      </c>
      <c r="M137" s="6">
        <v>277.125</v>
      </c>
      <c r="N137" s="6">
        <v>728.74800000000005</v>
      </c>
      <c r="O137" s="6">
        <v>588.43600000000004</v>
      </c>
      <c r="P137" s="6">
        <v>447.97399999999999</v>
      </c>
      <c r="Q137" s="6">
        <v>336.16</v>
      </c>
      <c r="R137" s="6">
        <v>322.60899999999998</v>
      </c>
      <c r="S137" s="6">
        <v>337.83300000000003</v>
      </c>
      <c r="T137" s="6">
        <v>364.06099999999998</v>
      </c>
      <c r="U137" s="6">
        <v>237.83600000000001</v>
      </c>
      <c r="V137" s="6">
        <v>149.215</v>
      </c>
      <c r="W137" s="6">
        <v>160.95699999999999</v>
      </c>
      <c r="X137" s="6">
        <v>926.50800000000004</v>
      </c>
      <c r="Y137" s="6">
        <v>433.36900000000003</v>
      </c>
      <c r="Z137" s="6">
        <v>714.23</v>
      </c>
      <c r="AA137" s="6">
        <v>628.41999999999996</v>
      </c>
      <c r="AB137" s="6">
        <v>530.53200000000004</v>
      </c>
      <c r="AC137" s="6">
        <v>505.90199999999999</v>
      </c>
      <c r="AD137" s="6">
        <v>403.74200000000002</v>
      </c>
      <c r="AE137" s="6">
        <v>515.577</v>
      </c>
      <c r="AF137" s="6">
        <v>404.41</v>
      </c>
      <c r="AG137" s="6">
        <v>1831.989</v>
      </c>
      <c r="AH137" s="6">
        <v>828.27499999999998</v>
      </c>
      <c r="AI137" s="6">
        <v>434.74900000000002</v>
      </c>
      <c r="AJ137" s="6">
        <v>388.18599999999998</v>
      </c>
      <c r="AK137" s="6">
        <v>1377.462</v>
      </c>
      <c r="AL137" s="6">
        <v>1220.9469999999999</v>
      </c>
      <c r="AM137" s="6">
        <v>571.774</v>
      </c>
      <c r="AN137" s="6">
        <v>585.20000000000005</v>
      </c>
      <c r="AO137" s="6">
        <v>384.077</v>
      </c>
      <c r="AP137" s="6">
        <v>311.39699999999999</v>
      </c>
      <c r="AQ137" s="6">
        <v>541.05399999999997</v>
      </c>
      <c r="AR137" s="6">
        <v>352.63400000000001</v>
      </c>
      <c r="AT137" s="3">
        <v>35</v>
      </c>
      <c r="AU137" s="6">
        <f>D137/D$135</f>
        <v>0.95486700818459591</v>
      </c>
      <c r="AV137" s="6">
        <f>E137/E$135</f>
        <v>0.92329496756074048</v>
      </c>
      <c r="AW137" s="6">
        <f>F137/F$135</f>
        <v>0.97414860023506411</v>
      </c>
      <c r="AX137" s="6">
        <f>G137/G$135</f>
        <v>0.9164718301599093</v>
      </c>
      <c r="AY137" s="6">
        <f>H137/H$135</f>
        <v>0.93663920198291484</v>
      </c>
      <c r="AZ137" s="6">
        <f>I137/I$135</f>
        <v>0.84751968955752877</v>
      </c>
      <c r="BA137" s="6">
        <f>J137/J$135</f>
        <v>0.98305507013229232</v>
      </c>
      <c r="BB137" s="6">
        <f>K137/K$135</f>
        <v>0.91567601307172686</v>
      </c>
      <c r="BC137" s="6">
        <f>L137/L$135</f>
        <v>0.95523612067680119</v>
      </c>
      <c r="BD137" s="6">
        <f>M137/M$135</f>
        <v>0.97267216779976906</v>
      </c>
      <c r="BE137" s="6">
        <f>N137/N$135</f>
        <v>0.95709698390496656</v>
      </c>
      <c r="BF137" s="6">
        <f>O137/O$135</f>
        <v>0.9464631241344591</v>
      </c>
      <c r="BG137" s="6">
        <f>P137/P$135</f>
        <v>0.8982835371967115</v>
      </c>
      <c r="BH137" s="6">
        <f>Q137/Q$135</f>
        <v>0.93872433350181372</v>
      </c>
      <c r="BI137" s="6">
        <f>R137/R$135</f>
        <v>0.94786589217665185</v>
      </c>
      <c r="BJ137" s="6">
        <f>S137/S$135</f>
        <v>0.93210995505450578</v>
      </c>
      <c r="BK137" s="6">
        <f>T137/T$135</f>
        <v>0.92321834766533362</v>
      </c>
      <c r="BL137" s="6">
        <f>U137/U$135</f>
        <v>0.9589890607926389</v>
      </c>
      <c r="BM137" s="6">
        <f>V137/V$135</f>
        <v>0.95439572739774226</v>
      </c>
      <c r="BN137" s="6">
        <f>W137/W$135</f>
        <v>0.93915453511100744</v>
      </c>
      <c r="BO137" s="6">
        <f>X137/X$135</f>
        <v>0.96146194916177641</v>
      </c>
      <c r="BP137" s="6">
        <f>Y137/Y$135</f>
        <v>0.92989657540125314</v>
      </c>
      <c r="BQ137" s="6">
        <f>Z137/Z$135</f>
        <v>1.0025856696070119</v>
      </c>
      <c r="BR137" s="6">
        <f>AA137/AA$135</f>
        <v>0.98045395258273682</v>
      </c>
      <c r="BS137" s="6">
        <f>AB137/AB$135</f>
        <v>1.0182545425232381</v>
      </c>
      <c r="BT137" s="6">
        <f>AC137/AC$135</f>
        <v>0.95688637704843604</v>
      </c>
      <c r="BU137" s="6">
        <f>AD137/AD$135</f>
        <v>0.98238365670515981</v>
      </c>
      <c r="BV137" s="6">
        <f>AE137/AE$135</f>
        <v>0.96466359691877646</v>
      </c>
      <c r="BW137" s="6">
        <f>AF137/AF$135</f>
        <v>0.9514029552988118</v>
      </c>
      <c r="BX137" s="6">
        <f>AG137/AG$135</f>
        <v>0.99320905495482548</v>
      </c>
      <c r="BY137" s="6">
        <f>AH137/AH$135</f>
        <v>0.97701359579693359</v>
      </c>
      <c r="BZ137" s="6">
        <f>AI137/AI$135</f>
        <v>1.0100693516722232</v>
      </c>
      <c r="CA137" s="6">
        <f>AJ137/AJ$135</f>
        <v>0.99930236808707262</v>
      </c>
      <c r="CB137" s="6">
        <f>AK137/AK$135</f>
        <v>0.9778582644968381</v>
      </c>
      <c r="CC137" s="6">
        <f>AL137/AL$135</f>
        <v>1.0034435799424206</v>
      </c>
      <c r="CD137" s="6">
        <f>AM137/AM$135</f>
        <v>0.982703089176025</v>
      </c>
      <c r="CE137" s="6">
        <f>AN137/AN$135</f>
        <v>0.97323762830704552</v>
      </c>
      <c r="CF137" s="6">
        <f>AO137/AO$135</f>
        <v>0.94116681287767767</v>
      </c>
      <c r="CG137" s="6">
        <f>AP137/AP$135</f>
        <v>0.94333283853827432</v>
      </c>
      <c r="CH137" s="6">
        <f>AQ137/AQ$135</f>
        <v>0.85799056780303384</v>
      </c>
      <c r="CI137" s="6">
        <f>AR137/AR$135</f>
        <v>0.87183138636504109</v>
      </c>
      <c r="CJ137" s="6">
        <f>AVERAGE(AU137:CI137)</f>
        <v>0.95256170681857999</v>
      </c>
      <c r="CK137" s="6">
        <f>STDEV(AU137:CI137)/SQRT(41)</f>
        <v>5.9759883392197614E-3</v>
      </c>
    </row>
    <row r="138" spans="3:89" x14ac:dyDescent="0.3">
      <c r="C138" s="3">
        <v>40</v>
      </c>
      <c r="D138" s="6">
        <v>730.75900000000001</v>
      </c>
      <c r="E138" s="6">
        <v>641.07899999999995</v>
      </c>
      <c r="F138" s="6">
        <v>339.42200000000003</v>
      </c>
      <c r="G138" s="6">
        <v>569.55999999999995</v>
      </c>
      <c r="H138" s="6">
        <v>356.053</v>
      </c>
      <c r="I138" s="6">
        <v>291.30700000000002</v>
      </c>
      <c r="J138" s="6">
        <v>271.22000000000003</v>
      </c>
      <c r="K138" s="6">
        <v>344.58699999999999</v>
      </c>
      <c r="L138" s="6">
        <v>275.666</v>
      </c>
      <c r="M138" s="6">
        <v>267.80200000000002</v>
      </c>
      <c r="N138" s="6">
        <v>711.44399999999996</v>
      </c>
      <c r="O138" s="6">
        <v>566.04600000000005</v>
      </c>
      <c r="P138" s="6">
        <v>440.66</v>
      </c>
      <c r="Q138" s="6">
        <v>321.15499999999997</v>
      </c>
      <c r="R138" s="6">
        <v>318.31900000000002</v>
      </c>
      <c r="S138" s="6">
        <v>334.47800000000001</v>
      </c>
      <c r="T138" s="6">
        <v>359.61799999999999</v>
      </c>
      <c r="U138" s="6">
        <v>222.27</v>
      </c>
      <c r="V138" s="6">
        <v>151.11600000000001</v>
      </c>
      <c r="W138" s="6">
        <v>161.422</v>
      </c>
      <c r="X138" s="6">
        <v>903.66</v>
      </c>
      <c r="Y138" s="6">
        <v>417.62700000000001</v>
      </c>
      <c r="Z138" s="6">
        <v>706.45600000000002</v>
      </c>
      <c r="AA138" s="6">
        <v>617.25800000000004</v>
      </c>
      <c r="AB138" s="6">
        <v>531.87199999999996</v>
      </c>
      <c r="AC138" s="6">
        <v>485.5</v>
      </c>
      <c r="AD138" s="6">
        <v>400.57600000000002</v>
      </c>
      <c r="AE138" s="6">
        <v>500.488</v>
      </c>
      <c r="AF138" s="6">
        <v>392.90899999999999</v>
      </c>
      <c r="AG138" s="6">
        <v>1828.89</v>
      </c>
      <c r="AH138" s="6">
        <v>810.93</v>
      </c>
      <c r="AI138" s="6">
        <v>439.36099999999999</v>
      </c>
      <c r="AJ138" s="6">
        <v>391.69499999999999</v>
      </c>
      <c r="AK138" s="6">
        <v>1353.3230000000001</v>
      </c>
      <c r="AL138" s="6">
        <v>1224.009</v>
      </c>
      <c r="AM138" s="6">
        <v>559.24699999999996</v>
      </c>
      <c r="AN138" s="6">
        <v>576.44600000000003</v>
      </c>
      <c r="AO138" s="6">
        <v>380.39100000000002</v>
      </c>
      <c r="AP138" s="6">
        <v>310.399</v>
      </c>
      <c r="AQ138" s="6">
        <v>505.71100000000001</v>
      </c>
      <c r="AR138" s="6">
        <v>337.40300000000002</v>
      </c>
      <c r="AT138" s="3">
        <v>40</v>
      </c>
      <c r="AU138" s="6">
        <f>D138/D$135</f>
        <v>0.92000725169552444</v>
      </c>
      <c r="AV138" s="6">
        <f>E138/E$135</f>
        <v>0.87914301661114991</v>
      </c>
      <c r="AW138" s="6">
        <f>F138/F$135</f>
        <v>0.9612767102337898</v>
      </c>
      <c r="AX138" s="6">
        <f>G138/G$135</f>
        <v>0.89073777221722639</v>
      </c>
      <c r="AY138" s="6">
        <f>H138/H$135</f>
        <v>0.89962125518910707</v>
      </c>
      <c r="AZ138" s="6">
        <f>I138/I$135</f>
        <v>0.77745929312420115</v>
      </c>
      <c r="BA138" s="6">
        <f>J138/J$135</f>
        <v>0.96530222195331172</v>
      </c>
      <c r="BB138" s="6">
        <f>K138/K$135</f>
        <v>0.88878199258718571</v>
      </c>
      <c r="BC138" s="6">
        <f>L138/L$135</f>
        <v>0.97865648009429207</v>
      </c>
      <c r="BD138" s="6">
        <f>M138/M$135</f>
        <v>0.93994966849296802</v>
      </c>
      <c r="BE138" s="6">
        <f>N138/N$135</f>
        <v>0.93437087527826479</v>
      </c>
      <c r="BF138" s="6">
        <f>O138/O$135</f>
        <v>0.91045018585507009</v>
      </c>
      <c r="BG138" s="6">
        <f>P138/P$135</f>
        <v>0.88361740525365962</v>
      </c>
      <c r="BH138" s="6">
        <f>Q138/Q$135</f>
        <v>0.89682298109761704</v>
      </c>
      <c r="BI138" s="6">
        <f>R138/R$135</f>
        <v>0.93526133161746772</v>
      </c>
      <c r="BJ138" s="6">
        <f>S138/S$135</f>
        <v>0.92285322495647537</v>
      </c>
      <c r="BK138" s="6">
        <f>T138/T$135</f>
        <v>0.91195139207636067</v>
      </c>
      <c r="BL138" s="6">
        <f>U138/U$135</f>
        <v>0.89622470333498649</v>
      </c>
      <c r="BM138" s="6">
        <f>V138/V$135</f>
        <v>0.9665547347212895</v>
      </c>
      <c r="BN138" s="6">
        <f>W138/W$135</f>
        <v>0.94186772471336466</v>
      </c>
      <c r="BO138" s="6">
        <f>X138/X$135</f>
        <v>0.93775197297760071</v>
      </c>
      <c r="BP138" s="6">
        <f>Y138/Y$135</f>
        <v>0.89611835893914682</v>
      </c>
      <c r="BQ138" s="6">
        <f>Z138/Z$135</f>
        <v>0.99167307703105612</v>
      </c>
      <c r="BR138" s="6">
        <f>AA138/AA$135</f>
        <v>0.96303912329861396</v>
      </c>
      <c r="BS138" s="6">
        <f>AB138/AB$135</f>
        <v>1.0208264158258495</v>
      </c>
      <c r="BT138" s="6">
        <f>AC138/AC$135</f>
        <v>0.91829709322559649</v>
      </c>
      <c r="BU138" s="6">
        <f>AD138/AD$135</f>
        <v>0.97468015630854876</v>
      </c>
      <c r="BV138" s="6">
        <f>AE138/AE$135</f>
        <v>0.93643152098461457</v>
      </c>
      <c r="BW138" s="6">
        <f>AF138/AF$135</f>
        <v>0.92434604427066791</v>
      </c>
      <c r="BX138" s="6">
        <f>AG138/AG$135</f>
        <v>0.99152893850144885</v>
      </c>
      <c r="BY138" s="6">
        <f>AH138/AH$135</f>
        <v>0.95655384412134536</v>
      </c>
      <c r="BZ138" s="6">
        <f>AI138/AI$135</f>
        <v>1.0207845916150691</v>
      </c>
      <c r="CA138" s="6">
        <f>AJ138/AJ$135</f>
        <v>1.0083355429301055</v>
      </c>
      <c r="CB138" s="6">
        <f>AK138/AK$135</f>
        <v>0.96072202360838588</v>
      </c>
      <c r="CC138" s="6">
        <f>AL138/AL$135</f>
        <v>1.0059601054277887</v>
      </c>
      <c r="CD138" s="6">
        <f>AM138/AM$135</f>
        <v>0.96117304129328096</v>
      </c>
      <c r="CE138" s="6">
        <f>AN138/AN$135</f>
        <v>0.95867897793418178</v>
      </c>
      <c r="CF138" s="6">
        <f>AO138/AO$135</f>
        <v>0.93213440304249595</v>
      </c>
      <c r="CG138" s="6">
        <f>AP138/AP$135</f>
        <v>0.94030953974971443</v>
      </c>
      <c r="CH138" s="6">
        <f>AQ138/AQ$135</f>
        <v>0.80194447880292929</v>
      </c>
      <c r="CI138" s="6">
        <f>AR138/AR$135</f>
        <v>0.83417516533778358</v>
      </c>
      <c r="CJ138" s="6">
        <f>AVERAGE(AU138:CI138)</f>
        <v>0.93259450332511062</v>
      </c>
      <c r="CK138" s="6">
        <f>STDEV(AU138:CI138)/SQRT(41)</f>
        <v>8.2209166647359052E-3</v>
      </c>
    </row>
    <row r="139" spans="3:89" x14ac:dyDescent="0.3">
      <c r="C139" s="3">
        <v>45</v>
      </c>
      <c r="D139" s="6">
        <v>708.03399999999999</v>
      </c>
      <c r="E139" s="6">
        <v>616.57799999999997</v>
      </c>
      <c r="F139" s="6">
        <v>341.58800000000002</v>
      </c>
      <c r="G139" s="6">
        <v>552.00800000000004</v>
      </c>
      <c r="H139" s="6">
        <v>342.09</v>
      </c>
      <c r="I139" s="6">
        <v>272.86700000000002</v>
      </c>
      <c r="J139" s="6">
        <v>271.44099999999997</v>
      </c>
      <c r="K139" s="6">
        <v>326.262</v>
      </c>
      <c r="L139" s="6">
        <v>284.18400000000003</v>
      </c>
      <c r="M139" s="6">
        <v>263.17</v>
      </c>
      <c r="N139" s="6">
        <v>684.81899999999996</v>
      </c>
      <c r="O139" s="6">
        <v>549.553</v>
      </c>
      <c r="P139" s="6">
        <v>419.80200000000002</v>
      </c>
      <c r="Q139" s="6">
        <v>306.35199999999998</v>
      </c>
      <c r="R139" s="6">
        <v>307.16399999999999</v>
      </c>
      <c r="S139" s="6">
        <v>327.14</v>
      </c>
      <c r="T139" s="6">
        <v>348.91800000000001</v>
      </c>
      <c r="U139" s="6">
        <v>219.292</v>
      </c>
      <c r="V139" s="6">
        <v>146.17500000000001</v>
      </c>
      <c r="W139" s="6">
        <v>157.429</v>
      </c>
      <c r="X139" s="6">
        <v>890.774</v>
      </c>
      <c r="Y139" s="6">
        <v>401.90699999999998</v>
      </c>
      <c r="Z139" s="6">
        <v>701.553</v>
      </c>
      <c r="AA139" s="6">
        <v>605.30200000000002</v>
      </c>
      <c r="AB139" s="6">
        <v>546.03</v>
      </c>
      <c r="AC139" s="6">
        <v>475.40199999999999</v>
      </c>
      <c r="AD139" s="6">
        <v>400.27300000000002</v>
      </c>
      <c r="AE139" s="6">
        <v>493.03800000000001</v>
      </c>
      <c r="AF139" s="6">
        <v>388.37200000000001</v>
      </c>
      <c r="AG139" s="6">
        <v>1833.932</v>
      </c>
      <c r="AH139" s="6">
        <v>808.16899999999998</v>
      </c>
      <c r="AI139" s="6">
        <v>439.44499999999999</v>
      </c>
      <c r="AJ139" s="6">
        <v>392.17599999999999</v>
      </c>
      <c r="AK139" s="6">
        <v>1329.559</v>
      </c>
      <c r="AL139" s="6">
        <v>1223.5070000000001</v>
      </c>
      <c r="AM139" s="6">
        <v>552.76</v>
      </c>
      <c r="AN139" s="6">
        <v>567.16499999999996</v>
      </c>
      <c r="AO139" s="6">
        <v>377.52499999999998</v>
      </c>
      <c r="AP139" s="6">
        <v>311.53899999999999</v>
      </c>
      <c r="AQ139" s="6">
        <v>473.93900000000002</v>
      </c>
      <c r="AR139" s="6">
        <v>325.97899999999998</v>
      </c>
      <c r="AT139" s="3">
        <v>45</v>
      </c>
      <c r="AU139" s="6">
        <f>D139/D$135</f>
        <v>0.89139704669663866</v>
      </c>
      <c r="AV139" s="6">
        <f>E139/E$135</f>
        <v>0.84554359586894845</v>
      </c>
      <c r="AW139" s="6">
        <f>F139/F$135</f>
        <v>0.96741103668984263</v>
      </c>
      <c r="AX139" s="6">
        <f>G139/G$135</f>
        <v>0.86328811041169817</v>
      </c>
      <c r="AY139" s="6">
        <f>H139/H$135</f>
        <v>0.86434164348465437</v>
      </c>
      <c r="AZ139" s="6">
        <f>I139/I$135</f>
        <v>0.7282454075491539</v>
      </c>
      <c r="BA139" s="6">
        <f>J139/J$135</f>
        <v>0.96608878559556388</v>
      </c>
      <c r="BB139" s="6">
        <f>K139/K$135</f>
        <v>0.84151691870407297</v>
      </c>
      <c r="BC139" s="6">
        <f>L139/L$135</f>
        <v>1.0088966834470567</v>
      </c>
      <c r="BD139" s="6">
        <f>M139/M$135</f>
        <v>0.92369195994538655</v>
      </c>
      <c r="BE139" s="6">
        <f>N139/N$135</f>
        <v>0.89940308504560584</v>
      </c>
      <c r="BF139" s="6">
        <f>O139/O$135</f>
        <v>0.88392220947981492</v>
      </c>
      <c r="BG139" s="6">
        <f>P139/P$135</f>
        <v>0.84179266091838789</v>
      </c>
      <c r="BH139" s="6">
        <f>Q139/Q$135</f>
        <v>0.8554857122112911</v>
      </c>
      <c r="BI139" s="6">
        <f>R139/R$135</f>
        <v>0.90248653603758444</v>
      </c>
      <c r="BJ139" s="6">
        <f>S139/S$135</f>
        <v>0.90260705939482222</v>
      </c>
      <c r="BK139" s="6">
        <f>T139/T$135</f>
        <v>0.88481737794131443</v>
      </c>
      <c r="BL139" s="6">
        <f>U139/U$135</f>
        <v>0.8842169777465958</v>
      </c>
      <c r="BM139" s="6">
        <f>V139/V$135</f>
        <v>0.93495154945792969</v>
      </c>
      <c r="BN139" s="6">
        <f>W139/W$135</f>
        <v>0.91856930303118711</v>
      </c>
      <c r="BO139" s="6">
        <f>X139/X$135</f>
        <v>0.92437982867134683</v>
      </c>
      <c r="BP139" s="6">
        <f>Y139/Y$135</f>
        <v>0.86238734872543121</v>
      </c>
      <c r="BQ139" s="6">
        <f>Z139/Z$135</f>
        <v>0.98479059164387939</v>
      </c>
      <c r="BR139" s="6">
        <f>AA139/AA$135</f>
        <v>0.94438550397224119</v>
      </c>
      <c r="BS139" s="6">
        <f>AB139/AB$135</f>
        <v>1.0479999846455326</v>
      </c>
      <c r="BT139" s="6">
        <f>AC139/AC$135</f>
        <v>0.89919727026495366</v>
      </c>
      <c r="BU139" s="6">
        <f>AD139/AD$135</f>
        <v>0.97394289774248022</v>
      </c>
      <c r="BV139" s="6">
        <f>AE139/AE$135</f>
        <v>0.9224922960055234</v>
      </c>
      <c r="BW139" s="6">
        <f>AF139/AF$135</f>
        <v>0.9136724328164737</v>
      </c>
      <c r="BX139" s="6">
        <f>AG139/AG$135</f>
        <v>0.99426244839429334</v>
      </c>
      <c r="BY139" s="6">
        <f>AH139/AH$135</f>
        <v>0.953297033837327</v>
      </c>
      <c r="BZ139" s="6">
        <f>AI139/AI$135</f>
        <v>1.0209797520997177</v>
      </c>
      <c r="CA139" s="6">
        <f>AJ139/AJ$135</f>
        <v>1.009573775218364</v>
      </c>
      <c r="CB139" s="6">
        <f>AK139/AK$135</f>
        <v>0.94385199467292125</v>
      </c>
      <c r="CC139" s="6">
        <f>AL139/AL$135</f>
        <v>1.0055475333201289</v>
      </c>
      <c r="CD139" s="6">
        <f>AM139/AM$135</f>
        <v>0.9500238898112533</v>
      </c>
      <c r="CE139" s="6">
        <f>AN139/AN$135</f>
        <v>0.94324388150848493</v>
      </c>
      <c r="CF139" s="6">
        <f>AO139/AO$135</f>
        <v>0.9251113735830192</v>
      </c>
      <c r="CG139" s="6">
        <f>AP139/AP$135</f>
        <v>0.94376300730378093</v>
      </c>
      <c r="CH139" s="6">
        <f>AQ139/AQ$135</f>
        <v>0.75156119669016797</v>
      </c>
      <c r="CI139" s="6">
        <f>AR139/AR$135</f>
        <v>0.80593114531182386</v>
      </c>
      <c r="CJ139" s="6">
        <f>AVERAGE(AU139:CI139)</f>
        <v>0.91534314258284621</v>
      </c>
      <c r="CK139" s="6">
        <f>STDEV(AU139:CI139)/SQRT(41)</f>
        <v>1.0661439464999438E-2</v>
      </c>
    </row>
    <row r="140" spans="3:89" x14ac:dyDescent="0.3">
      <c r="C140" s="3">
        <v>50</v>
      </c>
      <c r="D140" s="6">
        <v>682.06799999999998</v>
      </c>
      <c r="E140" s="6">
        <v>590.01400000000001</v>
      </c>
      <c r="F140" s="6">
        <v>334.55599999999998</v>
      </c>
      <c r="G140" s="6">
        <v>529.04399999999998</v>
      </c>
      <c r="H140" s="6">
        <v>329.82100000000003</v>
      </c>
      <c r="I140" s="6">
        <v>253.28299999999999</v>
      </c>
      <c r="J140" s="6">
        <v>262.00799999999998</v>
      </c>
      <c r="K140" s="6">
        <v>309.26100000000002</v>
      </c>
      <c r="L140" s="6">
        <v>281.62799999999999</v>
      </c>
      <c r="M140" s="6">
        <v>259.47399999999999</v>
      </c>
      <c r="N140" s="6">
        <v>658.40800000000002</v>
      </c>
      <c r="O140" s="6">
        <v>533.33399999999995</v>
      </c>
      <c r="P140" s="6">
        <v>403.95699999999999</v>
      </c>
      <c r="Q140" s="6">
        <v>292.81799999999998</v>
      </c>
      <c r="R140" s="6">
        <v>295.80700000000002</v>
      </c>
      <c r="S140" s="6">
        <v>320.53800000000001</v>
      </c>
      <c r="T140" s="6">
        <v>334.209</v>
      </c>
      <c r="U140" s="6">
        <v>202.93100000000001</v>
      </c>
      <c r="V140" s="6">
        <v>138.90100000000001</v>
      </c>
      <c r="W140" s="6">
        <v>158.90100000000001</v>
      </c>
      <c r="X140" s="6">
        <v>876.66099999999994</v>
      </c>
      <c r="Y140" s="6">
        <v>408.53199999999998</v>
      </c>
      <c r="Z140" s="6">
        <v>712.08699999999999</v>
      </c>
      <c r="AA140" s="6">
        <v>597.86300000000006</v>
      </c>
      <c r="AB140" s="6">
        <v>535.66</v>
      </c>
      <c r="AC140" s="6">
        <v>471.92500000000001</v>
      </c>
      <c r="AD140" s="6">
        <v>391.92399999999998</v>
      </c>
      <c r="AE140" s="6">
        <v>490.488</v>
      </c>
      <c r="AF140" s="6">
        <v>382.85899999999998</v>
      </c>
      <c r="AG140" s="6">
        <v>1816.748</v>
      </c>
      <c r="AH140" s="6">
        <v>796.21299999999997</v>
      </c>
      <c r="AI140" s="6">
        <v>447.15800000000002</v>
      </c>
      <c r="AJ140" s="6">
        <v>395.67500000000001</v>
      </c>
      <c r="AK140" s="6">
        <v>1305.01</v>
      </c>
      <c r="AL140" s="6">
        <v>1238.364</v>
      </c>
      <c r="AM140" s="6">
        <v>528.84500000000003</v>
      </c>
      <c r="AN140" s="6">
        <v>563.24</v>
      </c>
      <c r="AO140" s="6">
        <v>370.13600000000002</v>
      </c>
      <c r="AP140" s="6">
        <v>304.05900000000003</v>
      </c>
      <c r="AQ140" s="6">
        <v>446.52</v>
      </c>
      <c r="AR140" s="6">
        <v>314.54000000000002</v>
      </c>
      <c r="AT140" s="3">
        <v>50</v>
      </c>
      <c r="AU140" s="6">
        <f>D140/D$135</f>
        <v>0.858706503990321</v>
      </c>
      <c r="AV140" s="6">
        <f>E140/E$135</f>
        <v>0.80911508223294015</v>
      </c>
      <c r="AW140" s="6">
        <f>F140/F$135</f>
        <v>0.94749571645024699</v>
      </c>
      <c r="AX140" s="6">
        <f>G140/G$135</f>
        <v>0.82737459436212224</v>
      </c>
      <c r="AY140" s="6">
        <f>H140/H$135</f>
        <v>0.83334217660777055</v>
      </c>
      <c r="AZ140" s="6">
        <f>I140/I$135</f>
        <v>0.67597833948506902</v>
      </c>
      <c r="BA140" s="6">
        <f>J140/J$135</f>
        <v>0.93251568678395125</v>
      </c>
      <c r="BB140" s="6">
        <f>K140/K$135</f>
        <v>0.79766679477027758</v>
      </c>
      <c r="BC140" s="6">
        <f>L140/L$135</f>
        <v>0.99982249234942022</v>
      </c>
      <c r="BD140" s="6">
        <f>M140/M$135</f>
        <v>0.91071948784006229</v>
      </c>
      <c r="BE140" s="6">
        <f>N140/N$135</f>
        <v>0.86471635047904238</v>
      </c>
      <c r="BF140" s="6">
        <f>O140/O$135</f>
        <v>0.85783494525679516</v>
      </c>
      <c r="BG140" s="6">
        <f>P140/P$135</f>
        <v>0.81002005213555239</v>
      </c>
      <c r="BH140" s="6">
        <f>Q140/Q$135</f>
        <v>0.81769211651396378</v>
      </c>
      <c r="BI140" s="6">
        <f>R140/R$135</f>
        <v>0.86911823900479801</v>
      </c>
      <c r="BJ140" s="6">
        <f>S140/S$135</f>
        <v>0.88439158037628396</v>
      </c>
      <c r="BK140" s="6">
        <f>T140/T$135</f>
        <v>0.84751698411772614</v>
      </c>
      <c r="BL140" s="6">
        <f>U140/U$135</f>
        <v>0.81824706560701921</v>
      </c>
      <c r="BM140" s="6">
        <f>V140/V$135</f>
        <v>0.88842623684799649</v>
      </c>
      <c r="BN140" s="6">
        <f>W140/W$135</f>
        <v>0.92715815269714397</v>
      </c>
      <c r="BO140" s="6">
        <f>X140/X$135</f>
        <v>0.90973439388986599</v>
      </c>
      <c r="BP140" s="6">
        <f>Y140/Y$135</f>
        <v>0.87660286670672039</v>
      </c>
      <c r="BQ140" s="6">
        <f>Z140/Z$135</f>
        <v>0.99957747744206804</v>
      </c>
      <c r="BR140" s="6">
        <f>AA140/AA$135</f>
        <v>0.93277925822375618</v>
      </c>
      <c r="BS140" s="6">
        <f>AB140/AB$135</f>
        <v>1.0280967561768144</v>
      </c>
      <c r="BT140" s="6">
        <f>AC140/AC$135</f>
        <v>0.89262071209163674</v>
      </c>
      <c r="BU140" s="6">
        <f>AD140/AD$135</f>
        <v>0.95362813943189717</v>
      </c>
      <c r="BV140" s="6">
        <f>AE140/AE$135</f>
        <v>0.91772115188516334</v>
      </c>
      <c r="BW140" s="6">
        <f>AF140/AF$135</f>
        <v>0.90070271274881364</v>
      </c>
      <c r="BX140" s="6">
        <f>AG140/AG$135</f>
        <v>0.98494617826366282</v>
      </c>
      <c r="BY140" s="6">
        <f>AH140/AH$135</f>
        <v>0.93919401907610867</v>
      </c>
      <c r="BZ140" s="6">
        <f>AI140/AI$135</f>
        <v>1.0388996666008388</v>
      </c>
      <c r="CA140" s="6">
        <f>AJ140/AJ$135</f>
        <v>1.0185812071863811</v>
      </c>
      <c r="CB140" s="6">
        <f>AK140/AK$135</f>
        <v>0.92642469538253591</v>
      </c>
      <c r="CC140" s="6">
        <f>AL140/AL$135</f>
        <v>1.0177578596219294</v>
      </c>
      <c r="CD140" s="6">
        <f>AM140/AM$135</f>
        <v>0.90892138361537067</v>
      </c>
      <c r="CE140" s="6">
        <f>AN140/AN$135</f>
        <v>0.93671627096319254</v>
      </c>
      <c r="CF140" s="6">
        <f>AO140/AO$135</f>
        <v>0.90700489602681789</v>
      </c>
      <c r="CG140" s="6">
        <f>AP140/AP$135</f>
        <v>0.92110341317709932</v>
      </c>
      <c r="CH140" s="6">
        <f>AQ140/AQ$135</f>
        <v>0.70808079847004313</v>
      </c>
      <c r="CI140" s="6">
        <f>AR140/AR$135</f>
        <v>0.77765004017553618</v>
      </c>
      <c r="CJ140" s="6">
        <f>AVERAGE(AU140:CI140)</f>
        <v>0.89450249987962827</v>
      </c>
      <c r="CK140" s="6">
        <f>STDEV(AU140:CI140)/SQRT(41)</f>
        <v>1.2677454693284119E-2</v>
      </c>
    </row>
    <row r="141" spans="3:89" x14ac:dyDescent="0.3">
      <c r="C141" s="3">
        <v>55</v>
      </c>
      <c r="D141" s="6">
        <v>659.72400000000005</v>
      </c>
      <c r="E141" s="6">
        <v>567.37900000000002</v>
      </c>
      <c r="F141" s="6">
        <v>326.74599999999998</v>
      </c>
      <c r="G141" s="6">
        <v>508.1</v>
      </c>
      <c r="H141" s="6">
        <v>314.11399999999998</v>
      </c>
      <c r="I141" s="6">
        <v>235.05</v>
      </c>
      <c r="J141" s="6">
        <v>256.17399999999998</v>
      </c>
      <c r="K141" s="6">
        <v>293.41399999999999</v>
      </c>
      <c r="L141" s="6">
        <v>282.32499999999999</v>
      </c>
      <c r="M141" s="6">
        <v>255.73400000000001</v>
      </c>
      <c r="N141" s="6">
        <v>639.25699999999995</v>
      </c>
      <c r="O141" s="6">
        <v>512.28099999999995</v>
      </c>
      <c r="P141" s="6">
        <v>380.71899999999999</v>
      </c>
      <c r="Q141" s="6">
        <v>282.202</v>
      </c>
      <c r="R141" s="6">
        <v>286.28800000000001</v>
      </c>
      <c r="S141" s="6">
        <v>312.76499999999999</v>
      </c>
      <c r="T141" s="6">
        <v>327.40199999999999</v>
      </c>
      <c r="U141" s="6">
        <v>198.255</v>
      </c>
      <c r="V141" s="6">
        <v>138.00899999999999</v>
      </c>
      <c r="W141" s="6">
        <v>156.34399999999999</v>
      </c>
      <c r="X141" s="6">
        <v>866.92600000000004</v>
      </c>
      <c r="Y141" s="6">
        <v>395.11900000000003</v>
      </c>
      <c r="Z141" s="6">
        <v>715.00900000000001</v>
      </c>
      <c r="AA141" s="6">
        <v>581.62199999999996</v>
      </c>
      <c r="AB141" s="6">
        <v>537.97799999999995</v>
      </c>
      <c r="AC141" s="6">
        <v>467.31</v>
      </c>
      <c r="AD141" s="6">
        <v>395.416</v>
      </c>
      <c r="AE141" s="6">
        <v>486.51</v>
      </c>
      <c r="AF141" s="6">
        <v>388.88499999999999</v>
      </c>
      <c r="AG141" s="6">
        <v>1825.8309999999999</v>
      </c>
      <c r="AH141" s="6">
        <v>800.529</v>
      </c>
      <c r="AI141" s="6">
        <v>447.298</v>
      </c>
      <c r="AJ141" s="6">
        <v>393.79</v>
      </c>
      <c r="AK141" s="6">
        <v>1297.6559999999999</v>
      </c>
      <c r="AL141" s="6">
        <v>1249.296</v>
      </c>
      <c r="AM141" s="6">
        <v>538.96500000000003</v>
      </c>
      <c r="AN141" s="6">
        <v>566.11699999999996</v>
      </c>
      <c r="AO141" s="6">
        <v>362.91399999999999</v>
      </c>
      <c r="AP141" s="6">
        <v>295.62099999999998</v>
      </c>
      <c r="AQ141" s="6">
        <v>422.84100000000001</v>
      </c>
      <c r="AR141" s="6">
        <v>307.26900000000001</v>
      </c>
      <c r="AT141" s="3">
        <v>55</v>
      </c>
      <c r="AU141" s="6">
        <f>D141/D$135</f>
        <v>0.83057596843498094</v>
      </c>
      <c r="AV141" s="6">
        <f>E141/E$135</f>
        <v>0.7780745986404447</v>
      </c>
      <c r="AW141" s="6">
        <f>F141/F$135</f>
        <v>0.92537702318073023</v>
      </c>
      <c r="AX141" s="6">
        <f>G141/G$135</f>
        <v>0.79462016655589018</v>
      </c>
      <c r="AY141" s="6">
        <f>H141/H$135</f>
        <v>0.79365608758378992</v>
      </c>
      <c r="AZ141" s="6">
        <f>I141/I$135</f>
        <v>0.62731690913312577</v>
      </c>
      <c r="BA141" s="6">
        <f>J141/J$135</f>
        <v>0.91175183027309059</v>
      </c>
      <c r="BB141" s="6">
        <f>K141/K$135</f>
        <v>0.756793145339135</v>
      </c>
      <c r="BC141" s="6">
        <f>L141/L$135</f>
        <v>1.0022969489985019</v>
      </c>
      <c r="BD141" s="6">
        <f>M141/M$135</f>
        <v>0.89759258154300814</v>
      </c>
      <c r="BE141" s="6">
        <f>N141/N$135</f>
        <v>0.83956449505197561</v>
      </c>
      <c r="BF141" s="6">
        <f>O141/O$135</f>
        <v>0.82397248926769395</v>
      </c>
      <c r="BG141" s="6">
        <f>P141/P$135</f>
        <v>0.76342289953880094</v>
      </c>
      <c r="BH141" s="6">
        <f>Q141/Q$135</f>
        <v>0.78804701440646963</v>
      </c>
      <c r="BI141" s="6">
        <f>R141/R$135</f>
        <v>0.84115021756823061</v>
      </c>
      <c r="BJ141" s="6">
        <f>S141/S$135</f>
        <v>0.86294521284961045</v>
      </c>
      <c r="BK141" s="6">
        <f>T141/T$135</f>
        <v>0.83025518652732799</v>
      </c>
      <c r="BL141" s="6">
        <f>U141/U$135</f>
        <v>0.79939275907534868</v>
      </c>
      <c r="BM141" s="6">
        <f>V141/V$135</f>
        <v>0.88272090568934081</v>
      </c>
      <c r="BN141" s="6">
        <f>W141/W$135</f>
        <v>0.91223852729235344</v>
      </c>
      <c r="BO141" s="6">
        <f>X141/X$135</f>
        <v>0.89963212593849406</v>
      </c>
      <c r="BP141" s="6">
        <f>Y141/Y$135</f>
        <v>0.84782207535833831</v>
      </c>
      <c r="BQ141" s="6">
        <f>Z141/Z$135</f>
        <v>1.0036791748316929</v>
      </c>
      <c r="BR141" s="6">
        <f>AA141/AA$135</f>
        <v>0.90744022916055589</v>
      </c>
      <c r="BS141" s="6">
        <f>AB141/AB$135</f>
        <v>1.0325457131286455</v>
      </c>
      <c r="BT141" s="6">
        <f>AC141/AC$135</f>
        <v>0.88389168822915243</v>
      </c>
      <c r="BU141" s="6">
        <f>AD141/AD$135</f>
        <v>0.96212486191609359</v>
      </c>
      <c r="BV141" s="6">
        <f>AE141/AE$135</f>
        <v>0.91027816705740161</v>
      </c>
      <c r="BW141" s="6">
        <f>AF141/AF$135</f>
        <v>0.91487930138072349</v>
      </c>
      <c r="BX141" s="6">
        <f>AG141/AG$135</f>
        <v>0.98987050796550846</v>
      </c>
      <c r="BY141" s="6">
        <f>AH141/AH$135</f>
        <v>0.94428507057405264</v>
      </c>
      <c r="BZ141" s="6">
        <f>AI141/AI$135</f>
        <v>1.0392249340752528</v>
      </c>
      <c r="CA141" s="6">
        <f>AJ141/AJ$135</f>
        <v>1.0137286752459089</v>
      </c>
      <c r="CB141" s="6">
        <f>AK141/AK$135</f>
        <v>0.92120410150981213</v>
      </c>
      <c r="CC141" s="6">
        <f>AL141/AL$135</f>
        <v>1.0267423980301735</v>
      </c>
      <c r="CD141" s="6">
        <f>AM141/AM$135</f>
        <v>0.92631454116094181</v>
      </c>
      <c r="CE141" s="6">
        <f>AN141/AN$135</f>
        <v>0.94150096791575466</v>
      </c>
      <c r="CF141" s="6">
        <f>AO141/AO$135</f>
        <v>0.88930764593737588</v>
      </c>
      <c r="CG141" s="6">
        <f>AP141/AP$135</f>
        <v>0.89554169456200028</v>
      </c>
      <c r="CH141" s="6">
        <f>AQ141/AQ$135</f>
        <v>0.67053120331871252</v>
      </c>
      <c r="CI141" s="6">
        <f>AR141/AR$135</f>
        <v>0.75967365102911177</v>
      </c>
      <c r="CJ141" s="6">
        <f>AVERAGE(AU141:CI141)</f>
        <v>0.87907277305550136</v>
      </c>
      <c r="CK141" s="6">
        <f>STDEV(AU141:CI141)/SQRT(41)</f>
        <v>1.4825359969914615E-2</v>
      </c>
    </row>
    <row r="142" spans="3:89" x14ac:dyDescent="0.3">
      <c r="C142" s="3">
        <v>60</v>
      </c>
      <c r="D142" s="6">
        <v>646.08699999999999</v>
      </c>
      <c r="E142" s="6">
        <v>549.61599999999999</v>
      </c>
      <c r="F142" s="6">
        <v>323.08499999999998</v>
      </c>
      <c r="G142" s="6">
        <v>489.66</v>
      </c>
      <c r="H142" s="6">
        <v>299.53899999999999</v>
      </c>
      <c r="I142" s="6">
        <v>215.92400000000001</v>
      </c>
      <c r="J142" s="6">
        <v>252.846</v>
      </c>
      <c r="K142" s="6">
        <v>290.55</v>
      </c>
      <c r="L142" s="6">
        <v>299.30900000000003</v>
      </c>
      <c r="M142" s="6">
        <v>247.208</v>
      </c>
      <c r="N142" s="6">
        <v>626.16200000000003</v>
      </c>
      <c r="O142" s="6">
        <v>513.15499999999997</v>
      </c>
      <c r="P142" s="6">
        <v>366.68099999999998</v>
      </c>
      <c r="Q142" s="6">
        <v>278.83999999999997</v>
      </c>
      <c r="R142" s="6">
        <v>288.75599999999997</v>
      </c>
      <c r="S142" s="6">
        <v>302.77600000000001</v>
      </c>
      <c r="T142" s="6">
        <v>328.92399999999998</v>
      </c>
      <c r="U142" s="6">
        <v>194.13499999999999</v>
      </c>
      <c r="V142" s="6">
        <v>138.24299999999999</v>
      </c>
      <c r="W142" s="6">
        <v>152.53800000000001</v>
      </c>
      <c r="X142" s="6">
        <v>858.85400000000004</v>
      </c>
      <c r="Y142" s="6">
        <v>388.37299999999999</v>
      </c>
      <c r="Z142" s="6">
        <v>711.94399999999996</v>
      </c>
      <c r="AA142" s="6">
        <v>565.29100000000005</v>
      </c>
      <c r="AB142" s="6">
        <v>544.25300000000004</v>
      </c>
      <c r="AC142" s="6">
        <v>455.85899999999998</v>
      </c>
      <c r="AD142" s="6">
        <v>397.60300000000001</v>
      </c>
      <c r="AE142" s="6">
        <v>482.17700000000002</v>
      </c>
      <c r="AF142" s="6">
        <v>389.84699999999998</v>
      </c>
      <c r="AG142" s="6">
        <v>1806.9190000000001</v>
      </c>
      <c r="AH142" s="6">
        <v>793.73800000000006</v>
      </c>
      <c r="AI142" s="6">
        <v>450.887</v>
      </c>
      <c r="AJ142" s="6">
        <v>390.84800000000001</v>
      </c>
      <c r="AK142" s="6">
        <v>1295.614</v>
      </c>
      <c r="AL142" s="6">
        <v>1238.354</v>
      </c>
      <c r="AM142" s="6">
        <v>534.28499999999997</v>
      </c>
      <c r="AN142" s="6">
        <v>558.63699999999994</v>
      </c>
      <c r="AO142" s="6">
        <v>349.33300000000003</v>
      </c>
      <c r="AP142" s="6">
        <v>284.488</v>
      </c>
      <c r="AQ142" s="6">
        <v>403.26299999999998</v>
      </c>
      <c r="AR142" s="6">
        <v>296.02499999999998</v>
      </c>
      <c r="AT142" s="3">
        <v>60</v>
      </c>
      <c r="AU142" s="6">
        <f>D142/D$135</f>
        <v>0.81340732748581446</v>
      </c>
      <c r="AV142" s="6">
        <f>E142/E$135</f>
        <v>0.75371532715586342</v>
      </c>
      <c r="AW142" s="6">
        <f>F142/F$135</f>
        <v>0.91500870870445616</v>
      </c>
      <c r="AX142" s="6">
        <f>G142/G$135</f>
        <v>0.7657817570473473</v>
      </c>
      <c r="AY142" s="6">
        <f>H142/H$135</f>
        <v>0.75683016617775989</v>
      </c>
      <c r="AZ142" s="6">
        <f>I142/I$135</f>
        <v>0.57627218161098082</v>
      </c>
      <c r="BA142" s="6">
        <f>J142/J$135</f>
        <v>0.89990710718976119</v>
      </c>
      <c r="BB142" s="6">
        <f>K142/K$135</f>
        <v>0.74940612369650283</v>
      </c>
      <c r="BC142" s="6">
        <f>L142/L$135</f>
        <v>1.062592747747428</v>
      </c>
      <c r="BD142" s="6">
        <f>M142/M$135</f>
        <v>0.86766744702731724</v>
      </c>
      <c r="BE142" s="6">
        <f>N142/N$135</f>
        <v>0.82236625230656091</v>
      </c>
      <c r="BF142" s="6">
        <f>O142/O$135</f>
        <v>0.82537826452701446</v>
      </c>
      <c r="BG142" s="6">
        <f>P142/P$135</f>
        <v>0.73527371165029076</v>
      </c>
      <c r="BH142" s="6">
        <f>Q142/Q$135</f>
        <v>0.77865865407438628</v>
      </c>
      <c r="BI142" s="6">
        <f>R142/R$135</f>
        <v>0.84840151254726703</v>
      </c>
      <c r="BJ142" s="6">
        <f>S142/S$135</f>
        <v>0.83538471301377604</v>
      </c>
      <c r="BK142" s="6">
        <f>T142/T$135</f>
        <v>0.83411480984635045</v>
      </c>
      <c r="BL142" s="6">
        <f>U142/U$135</f>
        <v>0.78278032474889814</v>
      </c>
      <c r="BM142" s="6">
        <f>V142/V$135</f>
        <v>0.88421759570181324</v>
      </c>
      <c r="BN142" s="6">
        <f>W142/W$135</f>
        <v>0.89003121626746806</v>
      </c>
      <c r="BO142" s="6">
        <f>X142/X$135</f>
        <v>0.89125559723757197</v>
      </c>
      <c r="BP142" s="6">
        <f>Y142/Y$135</f>
        <v>0.8333469230109003</v>
      </c>
      <c r="BQ142" s="6">
        <f>Z142/Z$135</f>
        <v>0.99937674413381461</v>
      </c>
      <c r="BR142" s="6">
        <f>AA142/AA$135</f>
        <v>0.881960783090048</v>
      </c>
      <c r="BS142" s="6">
        <f>AB142/AB$135</f>
        <v>1.0445893735569201</v>
      </c>
      <c r="BT142" s="6">
        <f>AC142/AC$135</f>
        <v>0.8622327386626718</v>
      </c>
      <c r="BU142" s="6">
        <f>AD142/AD$135</f>
        <v>0.96744626285336088</v>
      </c>
      <c r="BV142" s="6">
        <f>AE142/AE$135</f>
        <v>0.90217096412660946</v>
      </c>
      <c r="BW142" s="6">
        <f>AF142/AF$135</f>
        <v>0.9171424740099795</v>
      </c>
      <c r="BX142" s="6">
        <f>AG142/AG$135</f>
        <v>0.97961740620163029</v>
      </c>
      <c r="BY142" s="6">
        <f>AH142/AH$135</f>
        <v>0.93627456762629147</v>
      </c>
      <c r="BZ142" s="6">
        <f>AI142/AI$135</f>
        <v>1.0475633981157719</v>
      </c>
      <c r="CA142" s="6">
        <f>AJ142/AJ$135</f>
        <v>1.0061551214162701</v>
      </c>
      <c r="CB142" s="6">
        <f>AK142/AK$135</f>
        <v>0.91975448868847665</v>
      </c>
      <c r="CC142" s="6">
        <f>AL142/AL$135</f>
        <v>1.0177496410540479</v>
      </c>
      <c r="CD142" s="6">
        <f>AM142/AM$135</f>
        <v>0.91827106514184365</v>
      </c>
      <c r="CE142" s="6">
        <f>AN142/AN$135</f>
        <v>0.92906108845619084</v>
      </c>
      <c r="CF142" s="6">
        <f>AO142/AO$135</f>
        <v>0.85602789608072816</v>
      </c>
      <c r="CG142" s="6">
        <f>AP142/AP$135</f>
        <v>0.86181585747478817</v>
      </c>
      <c r="CH142" s="6">
        <f>AQ142/AQ$135</f>
        <v>0.63948487645217456</v>
      </c>
      <c r="CI142" s="6">
        <f>AR142/AR$135</f>
        <v>0.73187465232709059</v>
      </c>
      <c r="CJ142" s="6">
        <f>AVERAGE(AU142:CI142)</f>
        <v>0.86683824068888371</v>
      </c>
      <c r="CK142" s="6">
        <f>STDEV(AU142:CI142)/SQRT(41)</f>
        <v>1.6634277342038501E-2</v>
      </c>
    </row>
    <row r="143" spans="3:89" x14ac:dyDescent="0.3">
      <c r="C143" s="3">
        <v>65</v>
      </c>
      <c r="D143" s="6">
        <v>634.13099999999997</v>
      </c>
      <c r="E143" s="6">
        <v>538.10900000000004</v>
      </c>
      <c r="F143" s="6">
        <v>318.97199999999998</v>
      </c>
      <c r="G143" s="6">
        <v>482.92899999999997</v>
      </c>
      <c r="H143" s="6">
        <v>292.87200000000001</v>
      </c>
      <c r="I143" s="6">
        <v>205.92599999999999</v>
      </c>
      <c r="J143" s="6">
        <v>251.333</v>
      </c>
      <c r="K143" s="6">
        <v>281.60899999999998</v>
      </c>
      <c r="L143" s="6">
        <v>307.88400000000001</v>
      </c>
      <c r="M143" s="6">
        <v>249.82300000000001</v>
      </c>
      <c r="N143" s="6">
        <v>612.51700000000005</v>
      </c>
      <c r="O143" s="6">
        <v>517.221</v>
      </c>
      <c r="P143" s="6">
        <v>354.988</v>
      </c>
      <c r="Q143" s="6">
        <v>271.44</v>
      </c>
      <c r="R143" s="6">
        <v>289.85700000000003</v>
      </c>
      <c r="S143" s="6">
        <v>298.74900000000002</v>
      </c>
      <c r="T143" s="6">
        <v>326.07600000000002</v>
      </c>
      <c r="U143" s="6">
        <v>190.398</v>
      </c>
      <c r="V143" s="6">
        <v>135.54900000000001</v>
      </c>
      <c r="W143" s="6">
        <v>159.21700000000001</v>
      </c>
      <c r="X143" s="6">
        <v>857.56100000000004</v>
      </c>
      <c r="Y143" s="6">
        <v>380.72399999999999</v>
      </c>
      <c r="Z143" s="6">
        <v>711.53</v>
      </c>
      <c r="AA143" s="6">
        <v>538.96199999999999</v>
      </c>
      <c r="AB143" s="6">
        <v>541.69899999999996</v>
      </c>
      <c r="AC143" s="6">
        <v>455.83300000000003</v>
      </c>
      <c r="AD143" s="6">
        <v>394.33300000000003</v>
      </c>
      <c r="AE143" s="6">
        <v>478.25099999999998</v>
      </c>
      <c r="AF143" s="6">
        <v>380.05700000000002</v>
      </c>
      <c r="AG143" s="6">
        <v>1803.9829999999999</v>
      </c>
      <c r="AH143" s="6">
        <v>776.19899999999996</v>
      </c>
      <c r="AI143" s="6">
        <v>449.72699999999998</v>
      </c>
      <c r="AJ143" s="6">
        <v>391.03800000000001</v>
      </c>
      <c r="AK143" s="6">
        <v>1273.6859999999999</v>
      </c>
      <c r="AL143" s="6">
        <v>1239.539</v>
      </c>
      <c r="AM143" s="6">
        <v>522.25900000000001</v>
      </c>
      <c r="AN143" s="6">
        <v>552.84799999999996</v>
      </c>
      <c r="AO143" s="6">
        <v>345.66300000000001</v>
      </c>
      <c r="AP143" s="6">
        <v>280.678</v>
      </c>
      <c r="AQ143" s="6">
        <v>390.74</v>
      </c>
      <c r="AR143" s="6">
        <v>289.93700000000001</v>
      </c>
      <c r="AT143" s="3">
        <v>65</v>
      </c>
      <c r="AU143" s="6">
        <f>D143/D$135</f>
        <v>0.79835502337286923</v>
      </c>
      <c r="AV143" s="6">
        <f>E143/E$135</f>
        <v>0.7379352147326762</v>
      </c>
      <c r="AW143" s="6">
        <f>F143/F$135</f>
        <v>0.90336028547558012</v>
      </c>
      <c r="AX143" s="6">
        <f>G143/G$135</f>
        <v>0.75525511201470075</v>
      </c>
      <c r="AY143" s="6">
        <f>H143/H$135</f>
        <v>0.73998499169995535</v>
      </c>
      <c r="AZ143" s="6">
        <f>I143/I$135</f>
        <v>0.54958886122164663</v>
      </c>
      <c r="BA143" s="6">
        <f>J143/J$135</f>
        <v>0.89452217148511048</v>
      </c>
      <c r="BB143" s="6">
        <f>K143/K$135</f>
        <v>0.72634489446927697</v>
      </c>
      <c r="BC143" s="6">
        <f>L143/L$135</f>
        <v>1.0930353098218535</v>
      </c>
      <c r="BD143" s="6">
        <f>M143/M$135</f>
        <v>0.87684575183127367</v>
      </c>
      <c r="BE143" s="6">
        <f>N143/N$135</f>
        <v>0.80444567023239633</v>
      </c>
      <c r="BF143" s="6">
        <f>O143/O$135</f>
        <v>0.83191817551602731</v>
      </c>
      <c r="BG143" s="6">
        <f>P143/P$135</f>
        <v>0.71182674954882696</v>
      </c>
      <c r="BH143" s="6">
        <f>Q143/Q$135</f>
        <v>0.75799420837021747</v>
      </c>
      <c r="BI143" s="6">
        <f>R143/R$135</f>
        <v>0.85163638927819063</v>
      </c>
      <c r="BJ143" s="6">
        <f>S143/S$135</f>
        <v>0.82427387781116268</v>
      </c>
      <c r="BK143" s="6">
        <f>T143/T$135</f>
        <v>0.82689259748591948</v>
      </c>
      <c r="BL143" s="6">
        <f>U143/U$135</f>
        <v>0.76771220167172693</v>
      </c>
      <c r="BM143" s="6">
        <f>V143/V$135</f>
        <v>0.86698647222488734</v>
      </c>
      <c r="BN143" s="6">
        <f>W143/W$135</f>
        <v>0.92900195466347713</v>
      </c>
      <c r="BO143" s="6">
        <f>X143/X$135</f>
        <v>0.88991381681013237</v>
      </c>
      <c r="BP143" s="6">
        <f>Y143/Y$135</f>
        <v>0.81693416874088054</v>
      </c>
      <c r="BQ143" s="6">
        <f>Z143/Z$135</f>
        <v>0.99879560015047975</v>
      </c>
      <c r="BR143" s="6">
        <f>AA143/AA$135</f>
        <v>0.84088256769659941</v>
      </c>
      <c r="BS143" s="6">
        <f>AB143/AB$135</f>
        <v>1.0396874598144796</v>
      </c>
      <c r="BT143" s="6">
        <f>AC143/AC$135</f>
        <v>0.86218356106344662</v>
      </c>
      <c r="BU143" s="6">
        <f>AD143/AD$135</f>
        <v>0.95948971001163064</v>
      </c>
      <c r="BV143" s="6">
        <f>AE143/AE$135</f>
        <v>0.89482527321816474</v>
      </c>
      <c r="BW143" s="6">
        <f>AF143/AF$135</f>
        <v>0.89411081076630272</v>
      </c>
      <c r="BX143" s="6">
        <f>AG143/AG$135</f>
        <v>0.97802565986180645</v>
      </c>
      <c r="BY143" s="6">
        <f>AH143/AH$135</f>
        <v>0.91558597814009124</v>
      </c>
      <c r="BZ143" s="6">
        <f>AI143/AI$135</f>
        <v>1.0448683247563397</v>
      </c>
      <c r="CA143" s="6">
        <f>AJ143/AJ$135</f>
        <v>1.0066442360415697</v>
      </c>
      <c r="CB143" s="6">
        <f>AK143/AK$135</f>
        <v>0.90418783347483966</v>
      </c>
      <c r="CC143" s="6">
        <f>AL143/AL$135</f>
        <v>1.0187235413480258</v>
      </c>
      <c r="CD143" s="6">
        <f>AM143/AM$135</f>
        <v>0.89760208167909283</v>
      </c>
      <c r="CE143" s="6">
        <f>AN143/AN$135</f>
        <v>0.91943348655894297</v>
      </c>
      <c r="CF143" s="6">
        <f>AO143/AO$135</f>
        <v>0.84703469366751127</v>
      </c>
      <c r="CG143" s="6">
        <f>AP143/AP$135</f>
        <v>0.85027400538619757</v>
      </c>
      <c r="CH143" s="6">
        <f>AQ143/AQ$135</f>
        <v>0.61962620082904385</v>
      </c>
      <c r="CI143" s="6">
        <f>AR143/AR$135</f>
        <v>0.7168230422152172</v>
      </c>
      <c r="CJ143" s="6">
        <f>AVERAGE(AU143:CI143)</f>
        <v>0.85764799915020906</v>
      </c>
      <c r="CK143" s="6">
        <f>STDEV(AU143:CI143)/SQRT(41)</f>
        <v>1.7772506326229096E-2</v>
      </c>
    </row>
    <row r="144" spans="3:89" x14ac:dyDescent="0.3">
      <c r="C144" s="3">
        <v>70</v>
      </c>
      <c r="D144" s="6">
        <v>631.31100000000004</v>
      </c>
      <c r="E144" s="6">
        <v>528.05600000000004</v>
      </c>
      <c r="F144" s="6">
        <v>320.34399999999999</v>
      </c>
      <c r="G144" s="6">
        <v>469.14400000000001</v>
      </c>
      <c r="H144" s="6">
        <v>283.47000000000003</v>
      </c>
      <c r="I144" s="6">
        <v>198.08699999999999</v>
      </c>
      <c r="J144" s="6">
        <v>246.24700000000001</v>
      </c>
      <c r="K144" s="6">
        <v>272.55399999999997</v>
      </c>
      <c r="L144" s="6">
        <v>313.02800000000002</v>
      </c>
      <c r="M144" s="6">
        <v>238.792</v>
      </c>
      <c r="N144" s="6">
        <v>608.01599999999996</v>
      </c>
      <c r="O144" s="6">
        <v>505.01100000000002</v>
      </c>
      <c r="P144" s="6">
        <v>337.89800000000002</v>
      </c>
      <c r="Q144" s="6">
        <v>269.77300000000002</v>
      </c>
      <c r="R144" s="6">
        <v>282.29000000000002</v>
      </c>
      <c r="S144" s="6">
        <v>298.54700000000003</v>
      </c>
      <c r="T144" s="6">
        <v>323.58999999999997</v>
      </c>
      <c r="U144" s="6">
        <v>185.16800000000001</v>
      </c>
      <c r="V144" s="6">
        <v>132.339</v>
      </c>
      <c r="W144" s="6">
        <v>152.59800000000001</v>
      </c>
      <c r="X144" s="6">
        <v>851.29899999999998</v>
      </c>
      <c r="Y144" s="6">
        <v>369.81900000000002</v>
      </c>
      <c r="Z144" s="6">
        <v>706.48699999999997</v>
      </c>
      <c r="AA144" s="6">
        <v>528.12</v>
      </c>
      <c r="AB144" s="6">
        <v>547.83000000000004</v>
      </c>
      <c r="AC144" s="6">
        <v>449.49799999999999</v>
      </c>
      <c r="AD144" s="6">
        <v>392.42099999999999</v>
      </c>
      <c r="AE144" s="6">
        <v>474.74900000000002</v>
      </c>
      <c r="AF144" s="6">
        <v>373.88499999999999</v>
      </c>
      <c r="AG144" s="6">
        <v>1809.403</v>
      </c>
      <c r="AH144" s="6">
        <v>769.56399999999996</v>
      </c>
      <c r="AI144" s="6">
        <v>457.56400000000002</v>
      </c>
      <c r="AJ144" s="6">
        <v>387.00400000000002</v>
      </c>
      <c r="AK144" s="6">
        <v>1234.905</v>
      </c>
      <c r="AL144" s="6">
        <v>1252.365</v>
      </c>
      <c r="AM144" s="6">
        <v>514.97900000000004</v>
      </c>
      <c r="AN144" s="6">
        <v>537.73800000000006</v>
      </c>
      <c r="AO144" s="6">
        <v>339.84500000000003</v>
      </c>
      <c r="AP144" s="6">
        <v>277.66000000000003</v>
      </c>
      <c r="AQ144" s="6">
        <v>385.88799999999998</v>
      </c>
      <c r="AR144" s="6">
        <v>285.58999999999997</v>
      </c>
      <c r="AT144" s="3">
        <v>70</v>
      </c>
      <c r="AU144" s="6">
        <f>D144/D$135</f>
        <v>0.79480471410568088</v>
      </c>
      <c r="AV144" s="6">
        <f>E144/E$135</f>
        <v>0.72414904368980648</v>
      </c>
      <c r="AW144" s="6">
        <f>F144/F$135</f>
        <v>0.907245925317549</v>
      </c>
      <c r="AX144" s="6">
        <f>G144/G$135</f>
        <v>0.73369668061148696</v>
      </c>
      <c r="AY144" s="6">
        <f>H144/H$135</f>
        <v>0.7162294299119969</v>
      </c>
      <c r="AZ144" s="6">
        <f>I144/I$135</f>
        <v>0.52866762212062746</v>
      </c>
      <c r="BA144" s="6">
        <f>J144/J$135</f>
        <v>0.8764205303787963</v>
      </c>
      <c r="BB144" s="6">
        <f>K144/K$135</f>
        <v>0.70298962876605264</v>
      </c>
      <c r="BC144" s="6">
        <f>L144/L$135</f>
        <v>1.1112972969134971</v>
      </c>
      <c r="BD144" s="6">
        <f>M144/M$135</f>
        <v>0.83812839799095151</v>
      </c>
      <c r="BE144" s="6">
        <f>N144/N$135</f>
        <v>0.79853430783475499</v>
      </c>
      <c r="BF144" s="6">
        <f>O144/O$135</f>
        <v>0.81227914128684731</v>
      </c>
      <c r="BG144" s="6">
        <f>P144/P$135</f>
        <v>0.67755764988971334</v>
      </c>
      <c r="BH144" s="6">
        <f>Q144/Q$135</f>
        <v>0.75333912310145412</v>
      </c>
      <c r="BI144" s="6">
        <f>R144/R$135</f>
        <v>0.82940358980235229</v>
      </c>
      <c r="BJ144" s="6">
        <f>S144/S$135</f>
        <v>0.82371654264579697</v>
      </c>
      <c r="BK144" s="6">
        <f>T144/T$135</f>
        <v>0.8205883770055713</v>
      </c>
      <c r="BL144" s="6">
        <f>U144/U$135</f>
        <v>0.7466240872233445</v>
      </c>
      <c r="BM144" s="6">
        <f>V144/V$135</f>
        <v>0.84645495538712467</v>
      </c>
      <c r="BN144" s="6">
        <f>W144/W$135</f>
        <v>0.89038130524841741</v>
      </c>
      <c r="BO144" s="6">
        <f>X144/X$135</f>
        <v>0.883415573162316</v>
      </c>
      <c r="BP144" s="6">
        <f>Y144/Y$135</f>
        <v>0.79353488970903785</v>
      </c>
      <c r="BQ144" s="6">
        <f>Z144/Z$135</f>
        <v>0.99171659264333467</v>
      </c>
      <c r="BR144" s="6">
        <f>AA144/AA$135</f>
        <v>0.8239669988829047</v>
      </c>
      <c r="BS144" s="6">
        <f>AB144/AB$135</f>
        <v>1.0514547398281453</v>
      </c>
      <c r="BT144" s="6">
        <f>AC144/AC$135</f>
        <v>0.85020124986759871</v>
      </c>
      <c r="BU144" s="6">
        <f>AD144/AD$135</f>
        <v>0.95483743813597666</v>
      </c>
      <c r="BV144" s="6">
        <f>AE144/AE$135</f>
        <v>0.88827290195953701</v>
      </c>
      <c r="BW144" s="6">
        <f>AF144/AF$135</f>
        <v>0.87959074687049332</v>
      </c>
      <c r="BX144" s="6">
        <f>AG144/AG$135</f>
        <v>0.98096410167442383</v>
      </c>
      <c r="BY144" s="6">
        <f>AH144/AH$135</f>
        <v>0.90775948910189419</v>
      </c>
      <c r="BZ144" s="6">
        <f>AI144/AI$135</f>
        <v>1.0630763333062276</v>
      </c>
      <c r="CA144" s="6">
        <f>AJ144/AJ$135</f>
        <v>0.99625956026020901</v>
      </c>
      <c r="CB144" s="6">
        <f>AK144/AK$135</f>
        <v>0.87665725814466589</v>
      </c>
      <c r="CC144" s="6">
        <f>AL144/AL$135</f>
        <v>1.0292646765130589</v>
      </c>
      <c r="CD144" s="6">
        <f>AM144/AM$135</f>
        <v>0.88509000787160697</v>
      </c>
      <c r="CE144" s="6">
        <f>AN144/AN$135</f>
        <v>0.89430426481642866</v>
      </c>
      <c r="CF144" s="6">
        <f>AO144/AO$135</f>
        <v>0.83277789485549614</v>
      </c>
      <c r="CG144" s="6">
        <f>AP144/AP$135</f>
        <v>0.84113140444043233</v>
      </c>
      <c r="CH144" s="6">
        <f>AQ144/AQ$135</f>
        <v>0.61193201460182745</v>
      </c>
      <c r="CI144" s="6">
        <f>AR144/AR$135</f>
        <v>0.70607577724210391</v>
      </c>
      <c r="CJ144" s="6">
        <f>AVERAGE(AU144:CI144)</f>
        <v>0.84572664056389146</v>
      </c>
      <c r="CK144" s="6">
        <f>STDEV(AU144:CI144)/SQRT(41)</f>
        <v>1.8876144146948923E-2</v>
      </c>
    </row>
    <row r="145" spans="3:89" x14ac:dyDescent="0.3">
      <c r="C145" s="3">
        <v>75</v>
      </c>
      <c r="D145" s="6">
        <v>624.58399999999995</v>
      </c>
      <c r="E145" s="6">
        <v>535.69000000000005</v>
      </c>
      <c r="F145" s="6">
        <v>322.77600000000001</v>
      </c>
      <c r="G145" s="6">
        <v>469.47699999999998</v>
      </c>
      <c r="H145" s="6">
        <v>274.65199999999999</v>
      </c>
      <c r="I145" s="6">
        <v>194.80799999999999</v>
      </c>
      <c r="J145" s="6">
        <v>244.34399999999999</v>
      </c>
      <c r="K145" s="6">
        <v>267.82100000000003</v>
      </c>
      <c r="L145" s="6">
        <v>309.89999999999998</v>
      </c>
      <c r="M145" s="6">
        <v>243.023</v>
      </c>
      <c r="N145" s="6">
        <v>594.83500000000004</v>
      </c>
      <c r="O145" s="6">
        <v>495.83600000000001</v>
      </c>
      <c r="P145" s="6">
        <v>329.6</v>
      </c>
      <c r="Q145" s="6">
        <v>264.64</v>
      </c>
      <c r="R145" s="6">
        <v>275.77100000000002</v>
      </c>
      <c r="S145" s="6">
        <v>292.68900000000002</v>
      </c>
      <c r="T145" s="6">
        <v>315.274</v>
      </c>
      <c r="U145" s="6">
        <v>176.52600000000001</v>
      </c>
      <c r="V145" s="6">
        <v>131.084</v>
      </c>
      <c r="W145" s="6">
        <v>147.642</v>
      </c>
      <c r="X145" s="6">
        <v>840.94600000000003</v>
      </c>
      <c r="Y145" s="6">
        <v>360.72800000000001</v>
      </c>
      <c r="Z145" s="6">
        <v>703.053</v>
      </c>
      <c r="AA145" s="6">
        <v>512.57000000000005</v>
      </c>
      <c r="AB145" s="6">
        <v>558.25599999999997</v>
      </c>
      <c r="AC145" s="6">
        <v>445.57499999999999</v>
      </c>
      <c r="AD145" s="6">
        <v>392.41500000000002</v>
      </c>
      <c r="AE145" s="6">
        <v>475.62099999999998</v>
      </c>
      <c r="AF145" s="6">
        <v>364.78399999999999</v>
      </c>
      <c r="AG145" s="6">
        <v>1802.8810000000001</v>
      </c>
      <c r="AH145" s="6">
        <v>752.29300000000001</v>
      </c>
      <c r="AI145" s="6">
        <v>465.13299999999998</v>
      </c>
      <c r="AJ145" s="6">
        <v>396.40100000000001</v>
      </c>
      <c r="AK145" s="6">
        <v>1209.0909999999999</v>
      </c>
      <c r="AL145" s="6">
        <v>1258.694</v>
      </c>
      <c r="AM145" s="6">
        <v>512.51300000000003</v>
      </c>
      <c r="AN145" s="6">
        <v>523.88800000000003</v>
      </c>
      <c r="AO145" s="6">
        <v>334.75</v>
      </c>
      <c r="AP145" s="6">
        <v>270.02800000000002</v>
      </c>
      <c r="AQ145" s="6">
        <v>369.13</v>
      </c>
      <c r="AR145" s="6">
        <v>278.98500000000001</v>
      </c>
      <c r="AT145" s="3">
        <v>75</v>
      </c>
      <c r="AU145" s="6">
        <f>D145/D$135</f>
        <v>0.78633558983604357</v>
      </c>
      <c r="AV145" s="6">
        <f>E145/E$135</f>
        <v>0.73461792161095119</v>
      </c>
      <c r="AW145" s="6">
        <f>F145/F$135</f>
        <v>0.91413359011031026</v>
      </c>
      <c r="AX145" s="6">
        <f>G145/G$135</f>
        <v>0.73421746100011731</v>
      </c>
      <c r="AY145" s="6">
        <f>H145/H$135</f>
        <v>0.69394943163011868</v>
      </c>
      <c r="AZ145" s="6">
        <f>I145/I$135</f>
        <v>0.51991641112276521</v>
      </c>
      <c r="BA145" s="6">
        <f>J145/J$135</f>
        <v>0.86964754118781784</v>
      </c>
      <c r="BB145" s="6">
        <f>K145/K$135</f>
        <v>0.69078195647744312</v>
      </c>
      <c r="BC145" s="6">
        <f>L145/L$135</f>
        <v>1.1001924182932283</v>
      </c>
      <c r="BD145" s="6">
        <f>M145/M$135</f>
        <v>0.85297864947299329</v>
      </c>
      <c r="BE145" s="6">
        <f>N145/N$135</f>
        <v>0.78122311748520856</v>
      </c>
      <c r="BF145" s="6">
        <f>O145/O$135</f>
        <v>0.79752171794100568</v>
      </c>
      <c r="BG145" s="6">
        <f>P145/P$135</f>
        <v>0.6609183878083017</v>
      </c>
      <c r="BH145" s="6">
        <f>Q145/Q$135</f>
        <v>0.73900525826368391</v>
      </c>
      <c r="BI145" s="6">
        <f>R145/R$135</f>
        <v>0.81024994637920045</v>
      </c>
      <c r="BJ145" s="6">
        <f>S145/S$135</f>
        <v>0.80755382285018995</v>
      </c>
      <c r="BK145" s="6">
        <f>T145/T$135</f>
        <v>0.79949992265538028</v>
      </c>
      <c r="BL145" s="6">
        <f>U145/U$135</f>
        <v>0.71177829658033853</v>
      </c>
      <c r="BM145" s="6">
        <f>V145/V$135</f>
        <v>0.83842783587578751</v>
      </c>
      <c r="BN145" s="6">
        <f>W145/W$135</f>
        <v>0.86146395542200316</v>
      </c>
      <c r="BO145" s="6">
        <f>X145/X$135</f>
        <v>0.87267199020386144</v>
      </c>
      <c r="BP145" s="6">
        <f>Y145/Y$135</f>
        <v>0.77402798043086429</v>
      </c>
      <c r="BQ145" s="6">
        <f>Z145/Z$135</f>
        <v>0.98689618578639726</v>
      </c>
      <c r="BR145" s="6">
        <f>AA145/AA$135</f>
        <v>0.79970606039803549</v>
      </c>
      <c r="BS145" s="6">
        <f>AB145/AB$135</f>
        <v>1.0714654495692113</v>
      </c>
      <c r="BT145" s="6">
        <f>AC145/AC$135</f>
        <v>0.84278110672295603</v>
      </c>
      <c r="BU145" s="6">
        <f>AD145/AD$135</f>
        <v>0.95482283895645059</v>
      </c>
      <c r="BV145" s="6">
        <f>AE145/AE$135</f>
        <v>0.88990444614500908</v>
      </c>
      <c r="BW145" s="6">
        <f>AF145/AF$135</f>
        <v>0.85818000456398635</v>
      </c>
      <c r="BX145" s="6">
        <f>AG145/AG$135</f>
        <v>0.97742821283643666</v>
      </c>
      <c r="BY145" s="6">
        <f>AH145/AH$135</f>
        <v>0.88738702607571474</v>
      </c>
      <c r="BZ145" s="6">
        <f>AI145/AI$135</f>
        <v>1.0806616869765227</v>
      </c>
      <c r="CA145" s="6">
        <f>AJ145/AJ$135</f>
        <v>1.0204501399125256</v>
      </c>
      <c r="CB145" s="6">
        <f>AK145/AK$135</f>
        <v>0.85833193719953538</v>
      </c>
      <c r="CC145" s="6">
        <f>AL145/AL$135</f>
        <v>1.0344662081253693</v>
      </c>
      <c r="CD145" s="6">
        <f>AM145/AM$135</f>
        <v>0.8808517147384668</v>
      </c>
      <c r="CE145" s="6">
        <f>AN145/AN$135</f>
        <v>0.87127053079036476</v>
      </c>
      <c r="CF145" s="6">
        <f>AO145/AO$135</f>
        <v>0.82029278142352346</v>
      </c>
      <c r="CG145" s="6">
        <f>AP145/AP$135</f>
        <v>0.8180113479732084</v>
      </c>
      <c r="CH145" s="6">
        <f>AQ145/AQ$135</f>
        <v>0.58535757668020916</v>
      </c>
      <c r="CI145" s="6">
        <f>AR145/AR$135</f>
        <v>0.68974596699425184</v>
      </c>
      <c r="CJ145" s="6">
        <f>AVERAGE(AU145:CI145)</f>
        <v>0.8360762054757509</v>
      </c>
      <c r="CK145" s="6">
        <f>STDEV(AU145:CI145)/SQRT(41)</f>
        <v>1.9935308930370037E-2</v>
      </c>
    </row>
    <row r="146" spans="3:89" x14ac:dyDescent="0.3">
      <c r="C146" s="3">
        <v>80</v>
      </c>
      <c r="D146" s="6">
        <v>611.70000000000005</v>
      </c>
      <c r="E146" s="6">
        <v>534.14700000000005</v>
      </c>
      <c r="F146" s="6">
        <v>327.19200000000001</v>
      </c>
      <c r="G146" s="6">
        <v>460.13299999999998</v>
      </c>
      <c r="H146" s="6">
        <v>267.51299999999998</v>
      </c>
      <c r="I146" s="6">
        <v>188.506</v>
      </c>
      <c r="J146" s="6">
        <v>244.459</v>
      </c>
      <c r="K146" s="6">
        <v>261.91500000000002</v>
      </c>
      <c r="L146" s="6">
        <v>300.15300000000002</v>
      </c>
      <c r="M146" s="6">
        <v>239.387</v>
      </c>
      <c r="N146" s="6">
        <v>589.49300000000005</v>
      </c>
      <c r="O146" s="6">
        <v>488.18200000000002</v>
      </c>
      <c r="P146" s="6">
        <v>320.94</v>
      </c>
      <c r="Q146" s="6">
        <v>262.18799999999999</v>
      </c>
      <c r="R146" s="6">
        <v>271.22699999999998</v>
      </c>
      <c r="S146" s="6">
        <v>291.70600000000002</v>
      </c>
      <c r="T146" s="6">
        <v>313.404</v>
      </c>
      <c r="U146" s="6">
        <v>180.387</v>
      </c>
      <c r="V146" s="6">
        <v>130.10400000000001</v>
      </c>
      <c r="W146" s="6">
        <v>145.029</v>
      </c>
      <c r="X146" s="6">
        <v>832.36500000000001</v>
      </c>
      <c r="Y146" s="6">
        <v>353.28800000000001</v>
      </c>
      <c r="Z146" s="6">
        <v>709.96199999999999</v>
      </c>
      <c r="AA146" s="6">
        <v>497.11099999999999</v>
      </c>
      <c r="AB146" s="6">
        <v>580.524</v>
      </c>
      <c r="AC146" s="6">
        <v>429.35500000000002</v>
      </c>
      <c r="AD146" s="6">
        <v>390.839</v>
      </c>
      <c r="AE146" s="6">
        <v>468.15899999999999</v>
      </c>
      <c r="AF146" s="6">
        <v>361.31099999999998</v>
      </c>
      <c r="AG146" s="6">
        <v>1795.894</v>
      </c>
      <c r="AH146" s="6">
        <v>738.15099999999995</v>
      </c>
      <c r="AI146" s="6">
        <v>466.76799999999997</v>
      </c>
      <c r="AJ146" s="6">
        <v>387.92599999999999</v>
      </c>
      <c r="AK146" s="6">
        <v>1168.9749999999999</v>
      </c>
      <c r="AL146" s="6">
        <v>1262.6279999999999</v>
      </c>
      <c r="AM146" s="6">
        <v>504.60700000000003</v>
      </c>
      <c r="AN146" s="6">
        <v>518.89499999999998</v>
      </c>
      <c r="AO146" s="6">
        <v>326.79899999999998</v>
      </c>
      <c r="AP146" s="6">
        <v>272.452</v>
      </c>
      <c r="AQ146" s="6">
        <v>363.91800000000001</v>
      </c>
      <c r="AR146" s="6">
        <v>275.13400000000001</v>
      </c>
      <c r="AT146" s="3">
        <v>80</v>
      </c>
      <c r="AU146" s="6">
        <f>D146/D$135</f>
        <v>0.77011495699971177</v>
      </c>
      <c r="AV146" s="6">
        <f>E146/E$135</f>
        <v>0.73250193017365406</v>
      </c>
      <c r="AW146" s="6">
        <f>F146/F$135</f>
        <v>0.92664013933927125</v>
      </c>
      <c r="AX146" s="6">
        <f>G146/G$135</f>
        <v>0.71960433201704654</v>
      </c>
      <c r="AY146" s="6">
        <f>H146/H$135</f>
        <v>0.67591167842822164</v>
      </c>
      <c r="AZ146" s="6">
        <f>I146/I$135</f>
        <v>0.50309721877493729</v>
      </c>
      <c r="BA146" s="6">
        <f>J146/J$135</f>
        <v>0.8700568390107094</v>
      </c>
      <c r="BB146" s="6">
        <f>K146/K$135</f>
        <v>0.67554880360684755</v>
      </c>
      <c r="BC146" s="6">
        <f>L146/L$135</f>
        <v>1.065589076889214</v>
      </c>
      <c r="BD146" s="6">
        <f>M146/M$135</f>
        <v>0.84021676944730106</v>
      </c>
      <c r="BE146" s="6">
        <f>N146/N$135</f>
        <v>0.77420723258669721</v>
      </c>
      <c r="BF146" s="6">
        <f>O146/O$135</f>
        <v>0.78521072957162463</v>
      </c>
      <c r="BG146" s="6">
        <f>P146/P$135</f>
        <v>0.64355323841989176</v>
      </c>
      <c r="BH146" s="6">
        <f>Q146/Q$135</f>
        <v>0.73215806625468083</v>
      </c>
      <c r="BI146" s="6">
        <f>R146/R$135</f>
        <v>0.79689910181488033</v>
      </c>
      <c r="BJ146" s="6">
        <f>S146/S$135</f>
        <v>0.80484164231774169</v>
      </c>
      <c r="BK146" s="6">
        <f>T146/T$135</f>
        <v>0.79475780990467593</v>
      </c>
      <c r="BL146" s="6">
        <f>U146/U$135</f>
        <v>0.72734640554500474</v>
      </c>
      <c r="BM146" s="6">
        <f>V146/V$135</f>
        <v>0.83215964693466382</v>
      </c>
      <c r="BN146" s="6">
        <f>W146/W$135</f>
        <v>0.84621758030166006</v>
      </c>
      <c r="BO146" s="6">
        <f>X146/X$135</f>
        <v>0.86376725868966275</v>
      </c>
      <c r="BP146" s="6">
        <f>Y146/Y$135</f>
        <v>0.75806368552055614</v>
      </c>
      <c r="BQ146" s="6">
        <f>Z146/Z$135</f>
        <v>0.99659455240683437</v>
      </c>
      <c r="BR146" s="6">
        <f>AA146/AA$135</f>
        <v>0.77558709910944412</v>
      </c>
      <c r="BS146" s="6">
        <f>AB146/AB$135</f>
        <v>1.1142046097949987</v>
      </c>
      <c r="BT146" s="6">
        <f>AC146/AC$135</f>
        <v>0.8121018505908878</v>
      </c>
      <c r="BU146" s="6">
        <f>AD146/AD$135</f>
        <v>0.9509881211342589</v>
      </c>
      <c r="BV146" s="6">
        <f>AE146/AE$135</f>
        <v>0.87594276872299859</v>
      </c>
      <c r="BW146" s="6">
        <f>AF146/AF$135</f>
        <v>0.85000952790971773</v>
      </c>
      <c r="BX146" s="6">
        <f>AG146/AG$135</f>
        <v>0.97364022520825255</v>
      </c>
      <c r="BY146" s="6">
        <f>AH146/AH$135</f>
        <v>0.87070545742791017</v>
      </c>
      <c r="BZ146" s="6">
        <f>AI146/AI$135</f>
        <v>1.0844603464098601</v>
      </c>
      <c r="CA146" s="6">
        <f>AJ146/AJ$135</f>
        <v>0.99863305333666275</v>
      </c>
      <c r="CB146" s="6">
        <f>AK146/AK$135</f>
        <v>0.8298536473167254</v>
      </c>
      <c r="CC146" s="6">
        <f>AL146/AL$135</f>
        <v>1.0376993927300191</v>
      </c>
      <c r="CD146" s="6">
        <f>AM146/AM$135</f>
        <v>0.86726374007885365</v>
      </c>
      <c r="CE146" s="6">
        <f>AN146/AN$135</f>
        <v>0.86296674494255698</v>
      </c>
      <c r="CF146" s="6">
        <f>AO146/AO$135</f>
        <v>0.80080914317080221</v>
      </c>
      <c r="CG146" s="6">
        <f>AP146/AP$135</f>
        <v>0.82535451056185494</v>
      </c>
      <c r="CH146" s="6">
        <f>AQ146/AQ$135</f>
        <v>0.5770925110132159</v>
      </c>
      <c r="CI146" s="6">
        <f>AR146/AR$135</f>
        <v>0.68022498300265777</v>
      </c>
      <c r="CJ146" s="6">
        <f>AVERAGE(AU146:CI146)</f>
        <v>0.82738040066871121</v>
      </c>
      <c r="CK146" s="6">
        <f>STDEV(AU146:CI146)/SQRT(41)</f>
        <v>2.0554412586999887E-2</v>
      </c>
    </row>
    <row r="147" spans="3:89" x14ac:dyDescent="0.3">
      <c r="C147" s="3">
        <v>85</v>
      </c>
      <c r="D147" s="6">
        <v>608.005</v>
      </c>
      <c r="E147" s="6">
        <v>518.10199999999998</v>
      </c>
      <c r="F147" s="6">
        <v>331.21600000000001</v>
      </c>
      <c r="G147" s="6">
        <v>457.767</v>
      </c>
      <c r="H147" s="6">
        <v>264.29899999999998</v>
      </c>
      <c r="I147" s="6">
        <v>187.50800000000001</v>
      </c>
      <c r="J147" s="6">
        <v>247.36799999999999</v>
      </c>
      <c r="K147" s="6">
        <v>258.512</v>
      </c>
      <c r="L147" s="6">
        <v>300.39400000000001</v>
      </c>
      <c r="M147" s="6">
        <v>242.59700000000001</v>
      </c>
      <c r="N147" s="6">
        <v>588.08199999999999</v>
      </c>
      <c r="O147" s="6">
        <v>481.00200000000001</v>
      </c>
      <c r="P147" s="6">
        <v>321.11</v>
      </c>
      <c r="Q147" s="6">
        <v>263.31799999999998</v>
      </c>
      <c r="R147" s="6">
        <v>267.92599999999999</v>
      </c>
      <c r="S147" s="6">
        <v>294.93299999999999</v>
      </c>
      <c r="T147" s="6">
        <v>311.21199999999999</v>
      </c>
      <c r="U147" s="6">
        <v>170.70099999999999</v>
      </c>
      <c r="V147" s="6">
        <v>129.327</v>
      </c>
      <c r="W147" s="6">
        <v>144.99600000000001</v>
      </c>
      <c r="X147" s="6">
        <v>826.82500000000005</v>
      </c>
      <c r="Y147" s="6">
        <v>351.238</v>
      </c>
      <c r="Z147" s="6">
        <v>716.91099999999994</v>
      </c>
      <c r="AA147" s="6">
        <v>501.64100000000002</v>
      </c>
      <c r="AB147" s="6">
        <v>584.09699999999998</v>
      </c>
      <c r="AC147" s="6">
        <v>430.99</v>
      </c>
      <c r="AD147" s="6">
        <v>384.88</v>
      </c>
      <c r="AE147" s="6">
        <v>469.95600000000002</v>
      </c>
      <c r="AF147" s="6">
        <v>356.84800000000001</v>
      </c>
      <c r="AG147" s="6">
        <v>1799.713</v>
      </c>
      <c r="AH147" s="6">
        <v>715.55399999999997</v>
      </c>
      <c r="AI147" s="6">
        <v>461.01299999999998</v>
      </c>
      <c r="AJ147" s="6">
        <v>390.63900000000001</v>
      </c>
      <c r="AK147" s="6">
        <v>1137.0840000000001</v>
      </c>
      <c r="AL147" s="6">
        <v>1265.874</v>
      </c>
      <c r="AM147" s="6">
        <v>505.56900000000002</v>
      </c>
      <c r="AN147" s="6">
        <v>507.01600000000002</v>
      </c>
      <c r="AO147" s="6">
        <v>319.48</v>
      </c>
      <c r="AP147" s="6">
        <v>266.39299999999997</v>
      </c>
      <c r="AQ147" s="6">
        <v>350.76799999999997</v>
      </c>
      <c r="AR147" s="6">
        <v>267.32600000000002</v>
      </c>
      <c r="AT147" s="3">
        <v>85</v>
      </c>
      <c r="AU147" s="6">
        <f>D147/D$135</f>
        <v>0.76546304467976078</v>
      </c>
      <c r="AV147" s="6">
        <f>E147/E$135</f>
        <v>0.71049863619346443</v>
      </c>
      <c r="AW147" s="6">
        <f>F147/F$135</f>
        <v>0.9380365057562412</v>
      </c>
      <c r="AX147" s="6">
        <f>G147/G$135</f>
        <v>0.71590413261915009</v>
      </c>
      <c r="AY147" s="6">
        <f>H147/H$135</f>
        <v>0.66779102584510119</v>
      </c>
      <c r="AZ147" s="6">
        <f>I147/I$135</f>
        <v>0.50043369069446564</v>
      </c>
      <c r="BA147" s="6">
        <f>J147/J$135</f>
        <v>0.88041029437411245</v>
      </c>
      <c r="BB147" s="6">
        <f>K147/K$135</f>
        <v>0.66677155687155509</v>
      </c>
      <c r="BC147" s="6">
        <f>L147/L$135</f>
        <v>1.0664446637650082</v>
      </c>
      <c r="BD147" s="6">
        <f>M147/M$135</f>
        <v>0.85148344570760692</v>
      </c>
      <c r="BE147" s="6">
        <f>N147/N$135</f>
        <v>0.77235410387239545</v>
      </c>
      <c r="BF147" s="6">
        <f>O147/O$135</f>
        <v>0.77366214105684061</v>
      </c>
      <c r="BG147" s="6">
        <f>P147/P$135</f>
        <v>0.6438941247242832</v>
      </c>
      <c r="BH147" s="6">
        <f>Q147/Q$135</f>
        <v>0.73531358296356075</v>
      </c>
      <c r="BI147" s="6">
        <f>R147/R$135</f>
        <v>0.78720034787411886</v>
      </c>
      <c r="BJ147" s="6">
        <f>S147/S$135</f>
        <v>0.81374520953870855</v>
      </c>
      <c r="BK147" s="6">
        <f>T147/T$135</f>
        <v>0.78919914084074871</v>
      </c>
      <c r="BL147" s="6">
        <f>U147/U$135</f>
        <v>0.68829105630083021</v>
      </c>
      <c r="BM147" s="6">
        <f>V147/V$135</f>
        <v>0.82718986855991561</v>
      </c>
      <c r="BN147" s="6">
        <f>W147/W$135</f>
        <v>0.84602503136213802</v>
      </c>
      <c r="BO147" s="6">
        <f>X147/X$135</f>
        <v>0.85801825360999129</v>
      </c>
      <c r="BP147" s="6">
        <f>Y147/Y$135</f>
        <v>0.75366492146596853</v>
      </c>
      <c r="BQ147" s="6">
        <f>Z147/Z$135</f>
        <v>1.0063490682044054</v>
      </c>
      <c r="BR147" s="6">
        <f>AA147/AA$135</f>
        <v>0.78265475514394311</v>
      </c>
      <c r="BS147" s="6">
        <f>AB147/AB$135</f>
        <v>1.1210622988324848</v>
      </c>
      <c r="BT147" s="6">
        <f>AC147/AC$135</f>
        <v>0.81519436500370723</v>
      </c>
      <c r="BU147" s="6">
        <f>AD147/AD$135</f>
        <v>0.93648870266824336</v>
      </c>
      <c r="BV147" s="6">
        <f>AE147/AE$135</f>
        <v>0.87930502205017003</v>
      </c>
      <c r="BW147" s="6">
        <f>AF147/AF$135</f>
        <v>0.83951000665777398</v>
      </c>
      <c r="BX147" s="6">
        <f>AG147/AG$135</f>
        <v>0.97571068817548234</v>
      </c>
      <c r="BY147" s="6">
        <f>AH147/AH$135</f>
        <v>0.84405057079699253</v>
      </c>
      <c r="BZ147" s="6">
        <f>AI147/AI$135</f>
        <v>1.0710895298723324</v>
      </c>
      <c r="CA147" s="6">
        <f>AJ147/AJ$135</f>
        <v>1.0056170953284405</v>
      </c>
      <c r="CB147" s="6">
        <f>AK147/AK$135</f>
        <v>0.80721427293611203</v>
      </c>
      <c r="CC147" s="6">
        <f>AL147/AL$135</f>
        <v>1.0403671398644101</v>
      </c>
      <c r="CD147" s="6">
        <f>AM147/AM$135</f>
        <v>0.86891712126055709</v>
      </c>
      <c r="CE147" s="6">
        <f>AN147/AN$135</f>
        <v>0.84321095241579802</v>
      </c>
      <c r="CF147" s="6">
        <f>AO147/AO$135</f>
        <v>0.78287419808569769</v>
      </c>
      <c r="CG147" s="6">
        <f>AP147/AP$135</f>
        <v>0.80699963344774195</v>
      </c>
      <c r="CH147" s="6">
        <f>AQ147/AQ$135</f>
        <v>0.55623955369914013</v>
      </c>
      <c r="CI147" s="6">
        <f>AR147/AR$135</f>
        <v>0.66092094690648373</v>
      </c>
      <c r="CJ147" s="6">
        <f>AVERAGE(AU147:CI147)</f>
        <v>0.82184318780550947</v>
      </c>
      <c r="CK147" s="6">
        <f>STDEV(AU147:CI147)/SQRT(41)</f>
        <v>2.1198541345090773E-2</v>
      </c>
    </row>
    <row r="148" spans="3:89" x14ac:dyDescent="0.3">
      <c r="C148" s="3">
        <v>90</v>
      </c>
      <c r="D148" s="6">
        <v>609.71100000000001</v>
      </c>
      <c r="E148" s="6">
        <v>512.77300000000002</v>
      </c>
      <c r="F148" s="6">
        <v>334.07600000000002</v>
      </c>
      <c r="G148" s="6">
        <v>459.07900000000001</v>
      </c>
      <c r="H148" s="6">
        <v>261.41699999999997</v>
      </c>
      <c r="I148" s="6">
        <v>180.81700000000001</v>
      </c>
      <c r="J148" s="6">
        <v>241.14</v>
      </c>
      <c r="K148" s="6">
        <v>257.66899999999998</v>
      </c>
      <c r="L148" s="6">
        <v>290.21899999999999</v>
      </c>
      <c r="M148" s="6">
        <v>230.572</v>
      </c>
      <c r="N148" s="6">
        <v>578.17200000000003</v>
      </c>
      <c r="O148" s="6">
        <v>478.07100000000003</v>
      </c>
      <c r="P148" s="6">
        <v>311.33999999999997</v>
      </c>
      <c r="Q148" s="6">
        <v>258.08499999999998</v>
      </c>
      <c r="R148" s="6">
        <v>268.83</v>
      </c>
      <c r="S148" s="6">
        <v>293.09899999999999</v>
      </c>
      <c r="T148" s="6">
        <v>299.50099999999998</v>
      </c>
      <c r="U148" s="6">
        <v>164.31399999999999</v>
      </c>
      <c r="V148" s="6">
        <v>123.976</v>
      </c>
      <c r="W148" s="6">
        <v>144.77600000000001</v>
      </c>
      <c r="X148" s="6">
        <v>824.83699999999999</v>
      </c>
      <c r="Y148" s="6">
        <v>349.84100000000001</v>
      </c>
      <c r="Z148" s="6">
        <v>715.11800000000005</v>
      </c>
      <c r="AA148" s="6">
        <v>498.80399999999997</v>
      </c>
      <c r="AB148" s="6">
        <v>585.37199999999996</v>
      </c>
      <c r="AC148" s="6">
        <v>429.07299999999998</v>
      </c>
      <c r="AD148" s="6">
        <v>387.99299999999999</v>
      </c>
      <c r="AE148" s="6">
        <v>464.1</v>
      </c>
      <c r="AF148" s="6">
        <v>354.827</v>
      </c>
      <c r="AG148" s="6">
        <v>1798.346</v>
      </c>
      <c r="AH148" s="6">
        <v>698.73099999999999</v>
      </c>
      <c r="AI148" s="6">
        <v>460.154</v>
      </c>
      <c r="AJ148" s="6">
        <v>387.28100000000001</v>
      </c>
      <c r="AK148" s="6">
        <v>1114.2339999999999</v>
      </c>
      <c r="AL148" s="6">
        <v>1273.9359999999999</v>
      </c>
      <c r="AM148" s="6">
        <v>496.04899999999998</v>
      </c>
      <c r="AN148" s="6">
        <v>500.74099999999999</v>
      </c>
      <c r="AO148" s="6">
        <v>316.29700000000003</v>
      </c>
      <c r="AP148" s="6">
        <v>262.59300000000002</v>
      </c>
      <c r="AQ148" s="6">
        <v>341.101</v>
      </c>
      <c r="AR148" s="6">
        <v>259.548</v>
      </c>
      <c r="AT148" s="3">
        <v>90</v>
      </c>
      <c r="AU148" s="6">
        <f>D148/D$135</f>
        <v>0.76761085588891809</v>
      </c>
      <c r="AV148" s="6">
        <f>E148/E$135</f>
        <v>0.70319071761319463</v>
      </c>
      <c r="AW148" s="6">
        <f>F148/F$135</f>
        <v>0.94613630892536005</v>
      </c>
      <c r="AX148" s="6">
        <f>G148/G$135</f>
        <v>0.71795597607225248</v>
      </c>
      <c r="AY148" s="6">
        <f>H148/H$135</f>
        <v>0.660509221008588</v>
      </c>
      <c r="AZ148" s="6">
        <f>I148/I$135</f>
        <v>0.48257630954573238</v>
      </c>
      <c r="BA148" s="6">
        <f>J148/J$135</f>
        <v>0.85824414793091053</v>
      </c>
      <c r="BB148" s="6">
        <f>K148/K$135</f>
        <v>0.6645972345095652</v>
      </c>
      <c r="BC148" s="6">
        <f>L148/L$135</f>
        <v>1.0303218568720311</v>
      </c>
      <c r="BD148" s="6">
        <f>M148/M$135</f>
        <v>0.80927728308138336</v>
      </c>
      <c r="BE148" s="6">
        <f>N148/N$135</f>
        <v>0.75933886251255889</v>
      </c>
      <c r="BF148" s="6">
        <f>O148/O$135</f>
        <v>0.7689478077787304</v>
      </c>
      <c r="BG148" s="6">
        <f>P148/P$135</f>
        <v>0.62430318828955278</v>
      </c>
      <c r="BH148" s="6">
        <f>Q148/Q$135</f>
        <v>0.720700468859518</v>
      </c>
      <c r="BI148" s="6">
        <f>R148/R$135</f>
        <v>0.78985641378216143</v>
      </c>
      <c r="BJ148" s="6">
        <f>S148/S$135</f>
        <v>0.80868504769078375</v>
      </c>
      <c r="BK148" s="6">
        <f>T148/T$135</f>
        <v>0.75950134275331627</v>
      </c>
      <c r="BL148" s="6">
        <f>U148/U$135</f>
        <v>0.66253775095057799</v>
      </c>
      <c r="BM148" s="6">
        <f>V148/V$135</f>
        <v>0.79296427771914679</v>
      </c>
      <c r="BN148" s="6">
        <f>W148/W$135</f>
        <v>0.84474137176532382</v>
      </c>
      <c r="BO148" s="6">
        <f>X148/X$135</f>
        <v>0.85595525323122101</v>
      </c>
      <c r="BP148" s="6">
        <f>Y148/Y$135</f>
        <v>0.75066732469315933</v>
      </c>
      <c r="BQ148" s="6">
        <f>Z148/Z$135</f>
        <v>1.0038321813393825</v>
      </c>
      <c r="BR148" s="6">
        <f>AA148/AA$135</f>
        <v>0.77822849903580316</v>
      </c>
      <c r="BS148" s="6">
        <f>AB148/AB$135</f>
        <v>1.1235094170868354</v>
      </c>
      <c r="BT148" s="6">
        <f>AC148/AC$135</f>
        <v>0.81156846278390593</v>
      </c>
      <c r="BU148" s="6">
        <f>AD148/AD$135</f>
        <v>0.94406324364570704</v>
      </c>
      <c r="BV148" s="6">
        <f>AE148/AE$135</f>
        <v>0.8683482299055314</v>
      </c>
      <c r="BW148" s="6">
        <f>AF148/AF$135</f>
        <v>0.83475546208009554</v>
      </c>
      <c r="BX148" s="6">
        <f>AG148/AG$135</f>
        <v>0.9749695719470971</v>
      </c>
      <c r="BY148" s="6">
        <f>AH148/AH$135</f>
        <v>0.82420655797263864</v>
      </c>
      <c r="BZ148" s="6">
        <f>AI148/AI$135</f>
        <v>1.0690937815828909</v>
      </c>
      <c r="CA148" s="6">
        <f>AJ148/AJ$135</f>
        <v>0.99697263789814572</v>
      </c>
      <c r="CB148" s="6">
        <f>AK148/AK$135</f>
        <v>0.79099309126739603</v>
      </c>
      <c r="CC148" s="6">
        <f>AL148/AL$135</f>
        <v>1.0469929492906143</v>
      </c>
      <c r="CD148" s="6">
        <f>AM148/AM$135</f>
        <v>0.85255517858922936</v>
      </c>
      <c r="CE148" s="6">
        <f>AN148/AN$135</f>
        <v>0.83277509097077618</v>
      </c>
      <c r="CF148" s="6">
        <f>AO148/AO$135</f>
        <v>0.77507437157853987</v>
      </c>
      <c r="CG148" s="6">
        <f>AP148/AP$135</f>
        <v>0.79548807493418727</v>
      </c>
      <c r="CH148" s="6">
        <f>AQ148/AQ$135</f>
        <v>0.54090985496490673</v>
      </c>
      <c r="CI148" s="6">
        <f>AR148/AR$135</f>
        <v>0.64169108103096606</v>
      </c>
      <c r="CJ148" s="6">
        <f>AVERAGE(AU148:CI148)</f>
        <v>0.81182065266777148</v>
      </c>
      <c r="CK148" s="6">
        <f>STDEV(AU148:CI148)/SQRT(41)</f>
        <v>2.1662211193319309E-2</v>
      </c>
    </row>
    <row r="149" spans="3:89" x14ac:dyDescent="0.3">
      <c r="C149" s="3">
        <v>95</v>
      </c>
      <c r="D149" s="6">
        <v>607.77499999999998</v>
      </c>
      <c r="E149" s="6">
        <v>505.83800000000002</v>
      </c>
      <c r="F149" s="6">
        <v>336.822</v>
      </c>
      <c r="G149" s="6">
        <v>450.83300000000003</v>
      </c>
      <c r="H149" s="6">
        <v>250.333</v>
      </c>
      <c r="I149" s="6">
        <v>179.40899999999999</v>
      </c>
      <c r="J149" s="6">
        <v>238.35</v>
      </c>
      <c r="K149" s="6">
        <v>257.31599999999997</v>
      </c>
      <c r="L149" s="6">
        <v>291.72199999999998</v>
      </c>
      <c r="M149" s="6">
        <v>226.64699999999999</v>
      </c>
      <c r="N149" s="6">
        <v>567.33000000000004</v>
      </c>
      <c r="O149" s="6">
        <v>474.51499999999999</v>
      </c>
      <c r="P149" s="6">
        <v>307.01900000000001</v>
      </c>
      <c r="Q149" s="6">
        <v>260.72300000000001</v>
      </c>
      <c r="R149" s="6">
        <v>268.79399999999998</v>
      </c>
      <c r="S149" s="6">
        <v>288.654</v>
      </c>
      <c r="T149" s="6">
        <v>310.851</v>
      </c>
      <c r="U149" s="6">
        <v>168.20099999999999</v>
      </c>
      <c r="V149" s="6">
        <v>125.267</v>
      </c>
      <c r="W149" s="6">
        <v>141.52000000000001</v>
      </c>
      <c r="X149" s="6">
        <v>816.67399999999998</v>
      </c>
      <c r="Y149" s="6">
        <v>349.31900000000002</v>
      </c>
      <c r="Z149" s="6">
        <v>709.55700000000002</v>
      </c>
      <c r="AA149" s="6">
        <v>489.10399999999998</v>
      </c>
      <c r="AB149" s="6">
        <v>577.04499999999996</v>
      </c>
      <c r="AC149" s="6">
        <v>416.46899999999999</v>
      </c>
      <c r="AD149" s="6">
        <v>385.37200000000001</v>
      </c>
      <c r="AE149" s="6">
        <v>465.26</v>
      </c>
      <c r="AF149" s="6">
        <v>346.745</v>
      </c>
      <c r="AG149" s="6">
        <v>1789.1089999999999</v>
      </c>
      <c r="AH149" s="6">
        <v>684.91200000000003</v>
      </c>
      <c r="AI149" s="6">
        <v>460.46300000000002</v>
      </c>
      <c r="AJ149" s="6">
        <v>388.57900000000001</v>
      </c>
      <c r="AK149" s="6">
        <v>1086.8920000000001</v>
      </c>
      <c r="AL149" s="6">
        <v>1277.221</v>
      </c>
      <c r="AM149" s="6">
        <v>499.12700000000001</v>
      </c>
      <c r="AN149" s="6">
        <v>489.35300000000001</v>
      </c>
      <c r="AO149" s="6">
        <v>313.28300000000002</v>
      </c>
      <c r="AP149" s="6">
        <v>262.56</v>
      </c>
      <c r="AQ149" s="6">
        <v>330.815</v>
      </c>
      <c r="AR149" s="6">
        <v>258.44099999999997</v>
      </c>
      <c r="AT149" s="3">
        <v>95</v>
      </c>
      <c r="AU149" s="6">
        <f>D149/D$135</f>
        <v>0.765173480448749</v>
      </c>
      <c r="AV149" s="6">
        <f>E149/E$135</f>
        <v>0.69368041261147362</v>
      </c>
      <c r="AW149" s="6">
        <f>F149/F$135</f>
        <v>0.95391325280731809</v>
      </c>
      <c r="AX149" s="6">
        <f>G149/G$135</f>
        <v>0.70506001485709824</v>
      </c>
      <c r="AY149" s="6">
        <f>H149/H$135</f>
        <v>0.63250383419113099</v>
      </c>
      <c r="AZ149" s="6">
        <f>I149/I$135</f>
        <v>0.47881854648230143</v>
      </c>
      <c r="BA149" s="6">
        <f>J149/J$135</f>
        <v>0.84831422683641255</v>
      </c>
      <c r="BB149" s="6">
        <f>K149/K$135</f>
        <v>0.66368675314090275</v>
      </c>
      <c r="BC149" s="6">
        <f>L149/L$135</f>
        <v>1.0356577368484581</v>
      </c>
      <c r="BD149" s="6">
        <f>M149/M$135</f>
        <v>0.7955010512054641</v>
      </c>
      <c r="BE149" s="6">
        <f>N149/N$135</f>
        <v>0.74509958432654999</v>
      </c>
      <c r="BF149" s="6">
        <f>O149/O$135</f>
        <v>0.7632282004307398</v>
      </c>
      <c r="BG149" s="6">
        <f>P149/P$135</f>
        <v>0.61563866051734517</v>
      </c>
      <c r="BH149" s="6">
        <f>Q149/Q$135</f>
        <v>0.728067064503788</v>
      </c>
      <c r="BI149" s="6">
        <f>R149/R$135</f>
        <v>0.78975064124600036</v>
      </c>
      <c r="BJ149" s="6">
        <f>S149/S$135</f>
        <v>0.79642091496776002</v>
      </c>
      <c r="BK149" s="6">
        <f>T149/T$135</f>
        <v>0.78828368484983735</v>
      </c>
      <c r="BL149" s="6">
        <f>U149/U$135</f>
        <v>0.67821069566584813</v>
      </c>
      <c r="BM149" s="6">
        <f>V149/V$135</f>
        <v>0.80122165723240268</v>
      </c>
      <c r="BN149" s="6">
        <f>W149/W$135</f>
        <v>0.82574320973247373</v>
      </c>
      <c r="BO149" s="6">
        <f>X149/X$135</f>
        <v>0.84748429141436943</v>
      </c>
      <c r="BP149" s="6">
        <f>Y149/Y$135</f>
        <v>0.74954724916316195</v>
      </c>
      <c r="BQ149" s="6">
        <f>Z149/Z$135</f>
        <v>0.99602604198835465</v>
      </c>
      <c r="BR149" s="6">
        <f>AA149/AA$135</f>
        <v>0.76309466602594911</v>
      </c>
      <c r="BS149" s="6">
        <f>AB149/AB$135</f>
        <v>1.1075273357503825</v>
      </c>
      <c r="BT149" s="6">
        <f>AC149/AC$135</f>
        <v>0.78772867583639739</v>
      </c>
      <c r="BU149" s="6">
        <f>AD149/AD$135</f>
        <v>0.93768583538938444</v>
      </c>
      <c r="BV149" s="6">
        <f>AE149/AE$135</f>
        <v>0.87051863272106778</v>
      </c>
      <c r="BW149" s="6">
        <f>AF149/AF$135</f>
        <v>0.81574198890998362</v>
      </c>
      <c r="BX149" s="6">
        <f>AG149/AG$135</f>
        <v>0.96996175146312169</v>
      </c>
      <c r="BY149" s="6">
        <f>AH149/AH$135</f>
        <v>0.80790599248373962</v>
      </c>
      <c r="BZ149" s="6">
        <f>AI149/AI$135</f>
        <v>1.0698116933657051</v>
      </c>
      <c r="CA149" s="6">
        <f>AJ149/AJ$135</f>
        <v>1.0003140630751923</v>
      </c>
      <c r="CB149" s="6">
        <f>AK149/AK$135</f>
        <v>0.7715830453511584</v>
      </c>
      <c r="CC149" s="6">
        <f>AL149/AL$135</f>
        <v>1.0496927488397436</v>
      </c>
      <c r="CD149" s="6">
        <f>AM149/AM$135</f>
        <v>0.85784531089409777</v>
      </c>
      <c r="CE149" s="6">
        <f>AN149/AN$135</f>
        <v>0.81383587341923724</v>
      </c>
      <c r="CF149" s="6">
        <f>AO149/AO$135</f>
        <v>0.76768867346588709</v>
      </c>
      <c r="CG149" s="6">
        <f>AP149/AP$135</f>
        <v>0.79538810613656952</v>
      </c>
      <c r="CH149" s="6">
        <f>AQ149/AQ$135</f>
        <v>0.52459856074950129</v>
      </c>
      <c r="CI149" s="6">
        <f>AR149/AR$135</f>
        <v>0.63895419988874458</v>
      </c>
      <c r="CJ149" s="6">
        <f>AVERAGE(AU149:CI149)</f>
        <v>0.80602215510326347</v>
      </c>
      <c r="CK149" s="6">
        <f>STDEV(AU149:CI149)/SQRT(41)</f>
        <v>2.1886618431366075E-2</v>
      </c>
    </row>
    <row r="150" spans="3:89" x14ac:dyDescent="0.3">
      <c r="C150" s="3">
        <v>100</v>
      </c>
      <c r="D150" s="6">
        <v>607.08299999999997</v>
      </c>
      <c r="E150" s="6">
        <v>496.00900000000001</v>
      </c>
      <c r="F150" s="6">
        <v>336.666</v>
      </c>
      <c r="G150" s="6">
        <v>442.79599999999999</v>
      </c>
      <c r="H150" s="6">
        <v>246.57499999999999</v>
      </c>
      <c r="I150" s="6">
        <v>185.04300000000001</v>
      </c>
      <c r="J150" s="6">
        <v>232.49199999999999</v>
      </c>
      <c r="K150" s="6">
        <v>254.22900000000001</v>
      </c>
      <c r="L150" s="6">
        <v>290.322</v>
      </c>
      <c r="M150" s="6">
        <v>225.47</v>
      </c>
      <c r="N150" s="6">
        <v>562.95100000000002</v>
      </c>
      <c r="O150" s="6">
        <v>471.66199999999998</v>
      </c>
      <c r="P150" s="6">
        <v>305.04300000000001</v>
      </c>
      <c r="Q150" s="6">
        <v>258.63799999999998</v>
      </c>
      <c r="R150" s="6">
        <v>272.15499999999997</v>
      </c>
      <c r="S150" s="6">
        <v>291.98399999999998</v>
      </c>
      <c r="T150" s="6">
        <v>304.786</v>
      </c>
      <c r="U150" s="6">
        <v>163.369</v>
      </c>
      <c r="V150" s="6">
        <v>123.40900000000001</v>
      </c>
      <c r="W150" s="6">
        <v>143.39500000000001</v>
      </c>
      <c r="X150" s="6">
        <v>815.74800000000005</v>
      </c>
      <c r="Y150" s="6">
        <v>349.60300000000001</v>
      </c>
      <c r="Z150" s="6">
        <v>709.9</v>
      </c>
      <c r="AA150" s="6">
        <v>469.92599999999999</v>
      </c>
      <c r="AB150" s="6">
        <v>572.31399999999996</v>
      </c>
      <c r="AC150" s="6">
        <v>418.69200000000001</v>
      </c>
      <c r="AD150" s="6">
        <v>391.01799999999997</v>
      </c>
      <c r="AE150" s="6">
        <v>464.56900000000002</v>
      </c>
      <c r="AF150" s="6">
        <v>345.88600000000002</v>
      </c>
      <c r="AG150" s="6">
        <v>1799.704</v>
      </c>
      <c r="AH150" s="6">
        <v>686.49199999999996</v>
      </c>
      <c r="AI150" s="6">
        <v>462.02199999999999</v>
      </c>
      <c r="AJ150" s="6">
        <v>386.30500000000001</v>
      </c>
      <c r="AK150" s="6">
        <v>1043.2570000000001</v>
      </c>
      <c r="AL150" s="6">
        <v>1278.627</v>
      </c>
      <c r="AM150" s="6">
        <v>496.36700000000002</v>
      </c>
      <c r="AN150" s="6">
        <v>486.08100000000002</v>
      </c>
      <c r="AO150" s="6">
        <v>310.161</v>
      </c>
      <c r="AP150" s="6">
        <v>259.96100000000001</v>
      </c>
      <c r="AQ150" s="6">
        <v>324.81799999999998</v>
      </c>
      <c r="AR150" s="6">
        <v>254.458</v>
      </c>
      <c r="AT150" s="3">
        <v>100</v>
      </c>
      <c r="AU150" s="6">
        <f>D150/D$135</f>
        <v>0.76430226980587856</v>
      </c>
      <c r="AV150" s="6">
        <f>E150/E$135</f>
        <v>0.680201423734485</v>
      </c>
      <c r="AW150" s="6">
        <f>F150/F$135</f>
        <v>0.95347144536172979</v>
      </c>
      <c r="AX150" s="6">
        <f>G150/G$135</f>
        <v>0.69249090980177508</v>
      </c>
      <c r="AY150" s="6">
        <f>H150/H$135</f>
        <v>0.62300868409549726</v>
      </c>
      <c r="AZ150" s="6">
        <f>I150/I$135</f>
        <v>0.49385493646764939</v>
      </c>
      <c r="BA150" s="6">
        <f>J150/J$135</f>
        <v>0.8274649516494702</v>
      </c>
      <c r="BB150" s="6">
        <f>K150/K$135</f>
        <v>0.65572455488294001</v>
      </c>
      <c r="BC150" s="6">
        <f>L150/L$135</f>
        <v>1.0306875226322254</v>
      </c>
      <c r="BD150" s="6">
        <f>M150/M$135</f>
        <v>0.79136993657668531</v>
      </c>
      <c r="BE150" s="6">
        <f>N150/N$135</f>
        <v>0.73934844992546778</v>
      </c>
      <c r="BF150" s="6">
        <f>O150/O$135</f>
        <v>0.75863932535655054</v>
      </c>
      <c r="BG150" s="6">
        <f>P150/P$135</f>
        <v>0.61167635853218372</v>
      </c>
      <c r="BH150" s="6">
        <f>Q150/Q$135</f>
        <v>0.72224471730200523</v>
      </c>
      <c r="BI150" s="6">
        <f>R150/R$135</f>
        <v>0.79962568274703016</v>
      </c>
      <c r="BJ150" s="6">
        <f>S150/S$135</f>
        <v>0.80560866794136388</v>
      </c>
      <c r="BK150" s="6">
        <f>T150/T$135</f>
        <v>0.77290351702469196</v>
      </c>
      <c r="BL150" s="6">
        <f>U150/U$135</f>
        <v>0.65872737463055475</v>
      </c>
      <c r="BM150" s="6">
        <f>V150/V$135</f>
        <v>0.78933768268892512</v>
      </c>
      <c r="BN150" s="6">
        <f>W150/W$135</f>
        <v>0.83668349038714018</v>
      </c>
      <c r="BO150" s="6">
        <f>X150/X$135</f>
        <v>0.84652335663029443</v>
      </c>
      <c r="BP150" s="6">
        <f>Y150/Y$135</f>
        <v>0.75015663891511453</v>
      </c>
      <c r="BQ150" s="6">
        <f>Z150/Z$135</f>
        <v>0.99650752118227703</v>
      </c>
      <c r="BR150" s="6">
        <f>AA150/AA$135</f>
        <v>0.7331733619576003</v>
      </c>
      <c r="BS150" s="6">
        <f>AB150/AB$135</f>
        <v>1.0984470875454158</v>
      </c>
      <c r="BT150" s="6">
        <f>AC150/AC$135</f>
        <v>0.79193336057015751</v>
      </c>
      <c r="BU150" s="6">
        <f>AD150/AD$135</f>
        <v>0.9514236633234544</v>
      </c>
      <c r="BV150" s="6">
        <f>AE150/AE$135</f>
        <v>0.86922574621629567</v>
      </c>
      <c r="BW150" s="6">
        <f>AF150/AF$135</f>
        <v>0.81372113102169785</v>
      </c>
      <c r="BX150" s="6">
        <f>AG150/AG$135</f>
        <v>0.97570580884405922</v>
      </c>
      <c r="BY150" s="6">
        <f>AH150/AH$135</f>
        <v>0.80976972310624917</v>
      </c>
      <c r="BZ150" s="6">
        <f>AI150/AI$135</f>
        <v>1.0734337790272179</v>
      </c>
      <c r="CA150" s="6">
        <f>AJ150/AJ$135</f>
        <v>0.99446013329660687</v>
      </c>
      <c r="CB150" s="6">
        <f>AK150/AK$135</f>
        <v>0.7406066225015121</v>
      </c>
      <c r="CC150" s="6">
        <f>AL150/AL$135</f>
        <v>1.0508482794839067</v>
      </c>
      <c r="CD150" s="6">
        <f>AM150/AM$135</f>
        <v>0.85310172247257832</v>
      </c>
      <c r="CE150" s="6">
        <f>AN150/AN$135</f>
        <v>0.80839425769842277</v>
      </c>
      <c r="CF150" s="6">
        <f>AO150/AO$135</f>
        <v>0.76003832525497073</v>
      </c>
      <c r="CG150" s="6">
        <f>AP150/AP$135</f>
        <v>0.78751480598479873</v>
      </c>
      <c r="CH150" s="6">
        <f>AQ150/AQ$135</f>
        <v>0.51508866074854975</v>
      </c>
      <c r="CI150" s="6">
        <f>AR150/AR$135</f>
        <v>0.62910686692626239</v>
      </c>
      <c r="CJ150" s="6">
        <f>AVERAGE(AU150:CI150)</f>
        <v>0.80137933546955353</v>
      </c>
      <c r="CK150" s="6">
        <f>STDEV(AU150:CI150)/SQRT(41)</f>
        <v>2.2216421895964362E-2</v>
      </c>
    </row>
    <row r="151" spans="3:89" x14ac:dyDescent="0.3">
      <c r="C151" s="3">
        <v>105</v>
      </c>
      <c r="D151" s="6">
        <v>609.66</v>
      </c>
      <c r="E151" s="6">
        <v>489.416</v>
      </c>
      <c r="F151" s="6">
        <v>340.78199999999998</v>
      </c>
      <c r="G151" s="6">
        <v>443.55200000000002</v>
      </c>
      <c r="H151" s="6">
        <v>243.71199999999999</v>
      </c>
      <c r="I151" s="6">
        <v>179.643</v>
      </c>
      <c r="J151" s="6">
        <v>231.90600000000001</v>
      </c>
      <c r="K151" s="6">
        <v>249.88300000000001</v>
      </c>
      <c r="L151" s="6">
        <v>287.584</v>
      </c>
      <c r="M151" s="6">
        <v>221.63399999999999</v>
      </c>
      <c r="N151" s="6">
        <v>550.09299999999996</v>
      </c>
      <c r="O151" s="6">
        <v>462.67899999999997</v>
      </c>
      <c r="P151" s="6">
        <v>298.82100000000003</v>
      </c>
      <c r="Q151" s="6">
        <v>256.56299999999999</v>
      </c>
      <c r="R151" s="6">
        <v>264.46199999999999</v>
      </c>
      <c r="S151" s="6">
        <v>289.68599999999998</v>
      </c>
      <c r="T151" s="6">
        <v>301.66899999999998</v>
      </c>
      <c r="U151" s="6">
        <v>164.172</v>
      </c>
      <c r="V151" s="6">
        <v>126.081</v>
      </c>
      <c r="W151" s="6">
        <v>142.934</v>
      </c>
      <c r="X151" s="6">
        <v>807.79700000000003</v>
      </c>
      <c r="Y151" s="6">
        <v>343.5</v>
      </c>
      <c r="Z151" s="6">
        <v>718.78599999999994</v>
      </c>
      <c r="AA151" s="6">
        <v>474.04599999999999</v>
      </c>
      <c r="AB151" s="6">
        <v>568.80899999999997</v>
      </c>
      <c r="AC151" s="6">
        <v>407.15899999999999</v>
      </c>
      <c r="AD151" s="6">
        <v>390.01</v>
      </c>
      <c r="AE151" s="6">
        <v>459.49700000000001</v>
      </c>
      <c r="AF151" s="6">
        <v>336.565</v>
      </c>
      <c r="AG151" s="6">
        <v>1810.2840000000001</v>
      </c>
      <c r="AH151" s="6">
        <v>682.86599999999999</v>
      </c>
      <c r="AI151" s="6">
        <v>465.197</v>
      </c>
      <c r="AJ151" s="6">
        <v>392.59699999999998</v>
      </c>
      <c r="AK151" s="6">
        <v>1039.175</v>
      </c>
      <c r="AL151" s="6">
        <v>1278.9570000000001</v>
      </c>
      <c r="AM151" s="6">
        <v>500.09899999999999</v>
      </c>
      <c r="AN151" s="6">
        <v>479.36700000000002</v>
      </c>
      <c r="AO151" s="6">
        <v>306.77</v>
      </c>
      <c r="AP151" s="6">
        <v>258.44799999999998</v>
      </c>
      <c r="AQ151" s="6">
        <v>317.298</v>
      </c>
      <c r="AR151" s="6">
        <v>254.357</v>
      </c>
      <c r="AT151" s="3">
        <v>105</v>
      </c>
      <c r="AU151" s="6">
        <f>D151/D$135</f>
        <v>0.76754664816812845</v>
      </c>
      <c r="AV151" s="6">
        <f>E151/E$135</f>
        <v>0.67116012007531456</v>
      </c>
      <c r="AW151" s="6">
        <f>F151/F$135</f>
        <v>0.96512836488763631</v>
      </c>
      <c r="AX151" s="6">
        <f>G151/G$135</f>
        <v>0.69367322203542248</v>
      </c>
      <c r="AY151" s="6">
        <f>H151/H$135</f>
        <v>0.61577488560592852</v>
      </c>
      <c r="AZ151" s="6">
        <f>I151/I$135</f>
        <v>0.47944306108233187</v>
      </c>
      <c r="BA151" s="6">
        <f>J151/J$135</f>
        <v>0.82537931230847539</v>
      </c>
      <c r="BB151" s="6">
        <f>K151/K$135</f>
        <v>0.64451505905232565</v>
      </c>
      <c r="BC151" s="6">
        <f>L151/L$135</f>
        <v>1.020967203686479</v>
      </c>
      <c r="BD151" s="6">
        <f>M151/M$135</f>
        <v>0.77790608295222008</v>
      </c>
      <c r="BE151" s="6">
        <f>N151/N$135</f>
        <v>0.72246146976353232</v>
      </c>
      <c r="BF151" s="6">
        <f>O151/O$135</f>
        <v>0.74419072220497617</v>
      </c>
      <c r="BG151" s="6">
        <f>P151/P$135</f>
        <v>0.59919991979145781</v>
      </c>
      <c r="BH151" s="6">
        <f>Q151/Q$135</f>
        <v>0.71645029502684976</v>
      </c>
      <c r="BI151" s="6">
        <f>R151/R$135</f>
        <v>0.77702267939462843</v>
      </c>
      <c r="BJ151" s="6">
        <f>S151/S$135</f>
        <v>0.799268290664084</v>
      </c>
      <c r="BK151" s="6">
        <f>T151/T$135</f>
        <v>0.76499915047712752</v>
      </c>
      <c r="BL151" s="6">
        <f>U151/U$135</f>
        <v>0.66196518646651104</v>
      </c>
      <c r="BM151" s="6">
        <f>V151/V$135</f>
        <v>0.80642809172023411</v>
      </c>
      <c r="BN151" s="6">
        <f>W151/W$135</f>
        <v>0.8339936400501794</v>
      </c>
      <c r="BO151" s="6">
        <f>X151/X$135</f>
        <v>0.83827239284176236</v>
      </c>
      <c r="BP151" s="6">
        <f>Y151/Y$135</f>
        <v>0.73706119646382284</v>
      </c>
      <c r="BQ151" s="6">
        <f>Z151/Z$135</f>
        <v>1.0089810608825527</v>
      </c>
      <c r="BR151" s="6">
        <f>AA151/AA$135</f>
        <v>0.7396013405143631</v>
      </c>
      <c r="BS151" s="6">
        <f>AB151/AB$135</f>
        <v>1.0917199114814951</v>
      </c>
      <c r="BT151" s="6">
        <f>AC151/AC$135</f>
        <v>0.77011931242150489</v>
      </c>
      <c r="BU151" s="6">
        <f>AD151/AD$135</f>
        <v>0.94897100116306787</v>
      </c>
      <c r="BV151" s="6">
        <f>AE151/AE$135</f>
        <v>0.85973584700905403</v>
      </c>
      <c r="BW151" s="6">
        <f>AF151/AF$135</f>
        <v>0.79179282324904077</v>
      </c>
      <c r="BX151" s="6">
        <f>AG151/AG$135</f>
        <v>0.98144173400595824</v>
      </c>
      <c r="BY151" s="6">
        <f>AH151/AH$135</f>
        <v>0.805492579285224</v>
      </c>
      <c r="BZ151" s="6">
        <f>AI151/AI$135</f>
        <v>1.0808103806791121</v>
      </c>
      <c r="CA151" s="6">
        <f>AJ151/AJ$135</f>
        <v>1.0106575502565278</v>
      </c>
      <c r="CB151" s="6">
        <f>AK151/AK$135</f>
        <v>0.73770881665592347</v>
      </c>
      <c r="CC151" s="6">
        <f>AL151/AL$135</f>
        <v>1.0511194922240021</v>
      </c>
      <c r="CD151" s="6">
        <f>AM151/AM$135</f>
        <v>0.85951587899037196</v>
      </c>
      <c r="CE151" s="6">
        <f>AN151/AN$135</f>
        <v>0.7972283017236218</v>
      </c>
      <c r="CF151" s="6">
        <f>AO151/AO$135</f>
        <v>0.75172880226226813</v>
      </c>
      <c r="CG151" s="6">
        <f>AP151/AP$135</f>
        <v>0.78293138808190166</v>
      </c>
      <c r="CH151" s="6">
        <f>AQ151/AQ$135</f>
        <v>0.50316362356209743</v>
      </c>
      <c r="CI151" s="6">
        <f>AR151/AR$135</f>
        <v>0.62885716051671914</v>
      </c>
      <c r="CJ151" s="6">
        <f>AVERAGE(AU151:CI151)</f>
        <v>0.79669229267522523</v>
      </c>
      <c r="CK151" s="6">
        <f>STDEV(AU151:CI151)/SQRT(41)</f>
        <v>2.2850313138794338E-2</v>
      </c>
    </row>
    <row r="152" spans="3:89" x14ac:dyDescent="0.3">
      <c r="C152" s="3">
        <v>110</v>
      </c>
      <c r="D152" s="6">
        <v>605.91499999999996</v>
      </c>
      <c r="E152" s="6">
        <v>488.16899999999998</v>
      </c>
      <c r="F152" s="6">
        <v>337.04199999999997</v>
      </c>
      <c r="G152" s="6">
        <v>437.54199999999997</v>
      </c>
      <c r="H152" s="6">
        <v>239.87200000000001</v>
      </c>
      <c r="I152" s="6">
        <v>173.357</v>
      </c>
      <c r="J152" s="6">
        <v>229.898</v>
      </c>
      <c r="K152" s="6">
        <v>245.53200000000001</v>
      </c>
      <c r="L152" s="6">
        <v>288.33100000000002</v>
      </c>
      <c r="M152" s="6">
        <v>230.55099999999999</v>
      </c>
      <c r="N152" s="6">
        <v>541.577</v>
      </c>
      <c r="O152" s="6">
        <v>463.45400000000001</v>
      </c>
      <c r="P152" s="6">
        <v>290.37099999999998</v>
      </c>
      <c r="Q152" s="6">
        <v>258.21800000000002</v>
      </c>
      <c r="R152" s="6">
        <v>269.267</v>
      </c>
      <c r="S152" s="6">
        <v>286.14800000000002</v>
      </c>
      <c r="T152" s="6">
        <v>302.65699999999998</v>
      </c>
      <c r="U152" s="6">
        <v>156.92699999999999</v>
      </c>
      <c r="V152" s="6">
        <v>127.72499999999999</v>
      </c>
      <c r="W152" s="6">
        <v>150.364</v>
      </c>
      <c r="X152" s="6">
        <v>796.60199999999998</v>
      </c>
      <c r="Y152" s="6">
        <v>341.79199999999997</v>
      </c>
      <c r="Z152" s="6">
        <v>725.43799999999999</v>
      </c>
      <c r="AA152" s="6">
        <v>470.66399999999999</v>
      </c>
      <c r="AB152" s="6">
        <v>573.83399999999995</v>
      </c>
      <c r="AC152" s="6">
        <v>404.93700000000001</v>
      </c>
      <c r="AD152" s="6">
        <v>394.47399999999999</v>
      </c>
      <c r="AE152" s="6">
        <v>461.48399999999998</v>
      </c>
      <c r="AF152" s="6">
        <v>334.49099999999999</v>
      </c>
      <c r="AG152" s="6">
        <v>1818.288</v>
      </c>
      <c r="AH152" s="6">
        <v>688.779</v>
      </c>
      <c r="AI152" s="6">
        <v>468.94600000000003</v>
      </c>
      <c r="AJ152" s="6">
        <v>394.07600000000002</v>
      </c>
      <c r="AK152" s="6">
        <v>999.18299999999999</v>
      </c>
      <c r="AL152" s="6">
        <v>1289.8330000000001</v>
      </c>
      <c r="AM152" s="6">
        <v>498.88900000000001</v>
      </c>
      <c r="AN152" s="6">
        <v>479.113</v>
      </c>
      <c r="AO152" s="6">
        <v>306.298</v>
      </c>
      <c r="AP152" s="6">
        <v>257.97300000000001</v>
      </c>
      <c r="AQ152" s="6">
        <v>317.10500000000002</v>
      </c>
      <c r="AR152" s="6">
        <v>250.45</v>
      </c>
      <c r="AT152" s="3">
        <v>110</v>
      </c>
      <c r="AU152" s="6">
        <f>D152/D$135</f>
        <v>0.76283178710230548</v>
      </c>
      <c r="AV152" s="6">
        <f>E152/E$135</f>
        <v>0.66945004792864604</v>
      </c>
      <c r="AW152" s="6">
        <f>F152/F$135</f>
        <v>0.9545363145895579</v>
      </c>
      <c r="AX152" s="6">
        <f>G152/G$135</f>
        <v>0.68427415255893964</v>
      </c>
      <c r="AY152" s="6">
        <f>H152/H$135</f>
        <v>0.60607255022348216</v>
      </c>
      <c r="AZ152" s="6">
        <f>I152/I$135</f>
        <v>0.46266657058749744</v>
      </c>
      <c r="BA152" s="6">
        <f>J152/J$135</f>
        <v>0.81823261640963951</v>
      </c>
      <c r="BB152" s="6">
        <f>K152/K$135</f>
        <v>0.63329266688504471</v>
      </c>
      <c r="BC152" s="6">
        <f>L152/L$135</f>
        <v>1.0236191679861402</v>
      </c>
      <c r="BD152" s="6">
        <f>M152/M$135</f>
        <v>0.8092035758535121</v>
      </c>
      <c r="BE152" s="6">
        <f>N152/N$135</f>
        <v>0.71127703026601785</v>
      </c>
      <c r="BF152" s="6">
        <f>O152/O$135</f>
        <v>0.74543726205162764</v>
      </c>
      <c r="BG152" s="6">
        <f>P152/P$135</f>
        <v>0.58225586524964901</v>
      </c>
      <c r="BH152" s="6">
        <f>Q152/Q$135</f>
        <v>0.72107187038366061</v>
      </c>
      <c r="BI152" s="6">
        <f>R152/R$135</f>
        <v>0.79114037484611566</v>
      </c>
      <c r="BJ152" s="6">
        <f>S152/S$135</f>
        <v>0.78950664801525228</v>
      </c>
      <c r="BK152" s="6">
        <f>T152/T$135</f>
        <v>0.7675046089785692</v>
      </c>
      <c r="BL152" s="6">
        <f>U152/U$135</f>
        <v>0.63275230134633287</v>
      </c>
      <c r="BM152" s="6">
        <f>V152/V$135</f>
        <v>0.8169432984745274</v>
      </c>
      <c r="BN152" s="6">
        <f>W152/W$135</f>
        <v>0.87734632552440417</v>
      </c>
      <c r="BO152" s="6">
        <f>X152/X$135</f>
        <v>0.82665504412932145</v>
      </c>
      <c r="BP152" s="6">
        <f>Y152/Y$135</f>
        <v>0.7333962749978542</v>
      </c>
      <c r="BQ152" s="6">
        <f>Z152/Z$135</f>
        <v>1.0183186690399051</v>
      </c>
      <c r="BR152" s="6">
        <f>AA152/AA$135</f>
        <v>0.73432478141752533</v>
      </c>
      <c r="BS152" s="6">
        <f>AB152/AB$135</f>
        <v>1.1013644363662884</v>
      </c>
      <c r="BT152" s="6">
        <f>AC152/AC$135</f>
        <v>0.76591651913386893</v>
      </c>
      <c r="BU152" s="6">
        <f>AD152/AD$135</f>
        <v>0.95983279073049421</v>
      </c>
      <c r="BV152" s="6">
        <f>AE152/AE$135</f>
        <v>0.86345359734911498</v>
      </c>
      <c r="BW152" s="6">
        <f>AF152/AF$135</f>
        <v>0.78691359244542625</v>
      </c>
      <c r="BX152" s="6">
        <f>AG152/AG$135</f>
        <v>0.98578108608495996</v>
      </c>
      <c r="BY152" s="6">
        <f>AH152/AH$135</f>
        <v>0.81246741420351476</v>
      </c>
      <c r="BZ152" s="6">
        <f>AI152/AI$135</f>
        <v>1.0895205789761044</v>
      </c>
      <c r="CA152" s="6">
        <f>AJ152/AJ$135</f>
        <v>1.0144649214713599</v>
      </c>
      <c r="CB152" s="6">
        <f>AK152/AK$135</f>
        <v>0.70931855419223477</v>
      </c>
      <c r="CC152" s="6">
        <f>AL152/AL$135</f>
        <v>1.0600580066521088</v>
      </c>
      <c r="CD152" s="6">
        <f>AM152/AM$135</f>
        <v>0.85743626232731451</v>
      </c>
      <c r="CE152" s="6">
        <f>AN152/AN$135</f>
        <v>0.7968058780093531</v>
      </c>
      <c r="CF152" s="6">
        <f>AO152/AO$135</f>
        <v>0.75057218331430142</v>
      </c>
      <c r="CG152" s="6">
        <f>AP152/AP$135</f>
        <v>0.78149244326770739</v>
      </c>
      <c r="CH152" s="6">
        <f>AQ152/AQ$135</f>
        <v>0.50285756875132814</v>
      </c>
      <c r="CI152" s="6">
        <f>AR152/AR$135</f>
        <v>0.61919772544656648</v>
      </c>
      <c r="CJ152" s="6">
        <f>AVERAGE(AU152:CI152)</f>
        <v>0.79584300886750192</v>
      </c>
      <c r="CK152" s="6">
        <f>STDEV(AU152:CI152)/SQRT(41)</f>
        <v>2.3824184815521929E-2</v>
      </c>
    </row>
    <row r="153" spans="3:89" x14ac:dyDescent="0.3">
      <c r="C153" s="3">
        <v>115</v>
      </c>
      <c r="D153" s="6">
        <v>601.67399999999998</v>
      </c>
      <c r="E153" s="6">
        <v>477.28100000000001</v>
      </c>
      <c r="F153" s="6">
        <v>339.21800000000002</v>
      </c>
      <c r="G153" s="6">
        <v>426.53300000000002</v>
      </c>
      <c r="H153" s="6">
        <v>232.78800000000001</v>
      </c>
      <c r="I153" s="6">
        <v>167.70099999999999</v>
      </c>
      <c r="J153" s="6">
        <v>223.29</v>
      </c>
      <c r="K153" s="6">
        <v>239.881</v>
      </c>
      <c r="L153" s="6">
        <v>288.29700000000003</v>
      </c>
      <c r="M153" s="6">
        <v>221.374</v>
      </c>
      <c r="N153" s="6">
        <v>546.803</v>
      </c>
      <c r="O153" s="6">
        <v>456.471</v>
      </c>
      <c r="P153" s="6">
        <v>285.55</v>
      </c>
      <c r="Q153" s="6">
        <v>255.11799999999999</v>
      </c>
      <c r="R153" s="6">
        <v>265.93099999999998</v>
      </c>
      <c r="S153" s="6">
        <v>280.66300000000001</v>
      </c>
      <c r="T153" s="6">
        <v>302.39299999999997</v>
      </c>
      <c r="U153" s="6">
        <v>155.85</v>
      </c>
      <c r="V153" s="6">
        <v>123.643</v>
      </c>
      <c r="W153" s="6">
        <v>142.34200000000001</v>
      </c>
      <c r="X153" s="6">
        <v>786.40099999999995</v>
      </c>
      <c r="Y153" s="6">
        <v>342.964</v>
      </c>
      <c r="Z153" s="6">
        <v>731.89099999999996</v>
      </c>
      <c r="AA153" s="6">
        <v>468.11099999999999</v>
      </c>
      <c r="AB153" s="6">
        <v>579.42700000000002</v>
      </c>
      <c r="AC153" s="6">
        <v>401.98399999999998</v>
      </c>
      <c r="AD153" s="6">
        <v>396.58800000000002</v>
      </c>
      <c r="AE153" s="6">
        <v>469.77699999999999</v>
      </c>
      <c r="AF153" s="6">
        <v>332.50299999999999</v>
      </c>
      <c r="AG153" s="6">
        <v>1816.6020000000001</v>
      </c>
      <c r="AH153" s="6">
        <v>689.22299999999996</v>
      </c>
      <c r="AI153" s="6">
        <v>469.697</v>
      </c>
      <c r="AJ153" s="6">
        <v>399.49900000000002</v>
      </c>
      <c r="AK153" s="6">
        <v>982.90300000000002</v>
      </c>
      <c r="AL153" s="6">
        <v>1296.454</v>
      </c>
      <c r="AM153" s="6">
        <v>487.98399999999998</v>
      </c>
      <c r="AN153" s="6">
        <v>479.42200000000003</v>
      </c>
      <c r="AO153" s="6">
        <v>306.58800000000002</v>
      </c>
      <c r="AP153" s="6">
        <v>256.96100000000001</v>
      </c>
      <c r="AQ153" s="6">
        <v>317.209</v>
      </c>
      <c r="AR153" s="6">
        <v>250.13399999999999</v>
      </c>
      <c r="AT153" s="3">
        <v>115</v>
      </c>
      <c r="AU153" s="6">
        <f>D153/D$135</f>
        <v>0.75749247447743095</v>
      </c>
      <c r="AV153" s="6">
        <f>E153/E$135</f>
        <v>0.6545188005084962</v>
      </c>
      <c r="AW153" s="6">
        <f>F153/F$135</f>
        <v>0.9606989620357127</v>
      </c>
      <c r="AX153" s="6">
        <f>G153/G$135</f>
        <v>0.66705712163271702</v>
      </c>
      <c r="AY153" s="6">
        <f>H153/H$135</f>
        <v>0.58817376276274003</v>
      </c>
      <c r="AZ153" s="6">
        <f>I153/I$135</f>
        <v>0.4475714655542834</v>
      </c>
      <c r="BA153" s="6">
        <f>J153/J$135</f>
        <v>0.79471400759514399</v>
      </c>
      <c r="BB153" s="6">
        <f>K153/K$135</f>
        <v>0.61871722718444599</v>
      </c>
      <c r="BC153" s="6">
        <f>L153/L$135</f>
        <v>1.023498462783746</v>
      </c>
      <c r="BD153" s="6">
        <f>M153/M$135</f>
        <v>0.77699351727381527</v>
      </c>
      <c r="BE153" s="6">
        <f>N153/N$135</f>
        <v>0.71814056723337472</v>
      </c>
      <c r="BF153" s="6">
        <f>O153/O$135</f>
        <v>0.73420553592366999</v>
      </c>
      <c r="BG153" s="6">
        <f>P153/P$135</f>
        <v>0.57258873069981953</v>
      </c>
      <c r="BH153" s="6">
        <f>Q153/Q$135</f>
        <v>0.71241514312921139</v>
      </c>
      <c r="BI153" s="6">
        <f>R153/R$135</f>
        <v>0.78133878649519761</v>
      </c>
      <c r="BJ153" s="6">
        <f>S153/S$135</f>
        <v>0.77437306691608798</v>
      </c>
      <c r="BK153" s="6">
        <f>T153/T$135</f>
        <v>0.76683513423729321</v>
      </c>
      <c r="BL153" s="6">
        <f>U153/U$135</f>
        <v>0.62840968198478264</v>
      </c>
      <c r="BM153" s="6">
        <f>V153/V$135</f>
        <v>0.79083437270139756</v>
      </c>
      <c r="BN153" s="6">
        <f>W153/W$135</f>
        <v>0.83053942877147957</v>
      </c>
      <c r="BO153" s="6">
        <f>X153/X$135</f>
        <v>0.81606919560626578</v>
      </c>
      <c r="BP153" s="6">
        <f>Y153/Y$135</f>
        <v>0.73591108059394039</v>
      </c>
      <c r="BQ153" s="6">
        <f>Z153/Z$135</f>
        <v>1.0273769350410169</v>
      </c>
      <c r="BR153" s="6">
        <f>AA153/AA$135</f>
        <v>0.73034161897689054</v>
      </c>
      <c r="BS153" s="6">
        <f>AB153/AB$135</f>
        <v>1.1120991284420398</v>
      </c>
      <c r="BT153" s="6">
        <f>AC153/AC$135</f>
        <v>0.76033107872955341</v>
      </c>
      <c r="BU153" s="6">
        <f>AD153/AD$135</f>
        <v>0.96497656831686063</v>
      </c>
      <c r="BV153" s="6">
        <f>AE153/AE$135</f>
        <v>0.87897010644328988</v>
      </c>
      <c r="BW153" s="6">
        <f>AF153/AF$135</f>
        <v>0.78223668268767033</v>
      </c>
      <c r="BX153" s="6">
        <f>AG153/AG$135</f>
        <v>0.9848670246650203</v>
      </c>
      <c r="BY153" s="6">
        <f>AH153/AH$135</f>
        <v>0.8129911460999667</v>
      </c>
      <c r="BZ153" s="6">
        <f>AI153/AI$135</f>
        <v>1.0912654066424265</v>
      </c>
      <c r="CA153" s="6">
        <f>AJ153/AJ$135</f>
        <v>1.0284252825924105</v>
      </c>
      <c r="CB153" s="6">
        <f>AK153/AK$135</f>
        <v>0.69776140593986302</v>
      </c>
      <c r="CC153" s="6">
        <f>AL153/AL$135</f>
        <v>1.065499520446564</v>
      </c>
      <c r="CD153" s="6">
        <f>AM153/AM$135</f>
        <v>0.83869393198794173</v>
      </c>
      <c r="CE153" s="6">
        <f>AN153/AN$135</f>
        <v>0.79731977142553034</v>
      </c>
      <c r="CF153" s="6">
        <f>AO153/AO$135</f>
        <v>0.75128281783741668</v>
      </c>
      <c r="CG153" s="6">
        <f>AP153/AP$135</f>
        <v>0.77842673347409752</v>
      </c>
      <c r="CH153" s="6">
        <f>AQ153/AQ$135</f>
        <v>0.5030224894783748</v>
      </c>
      <c r="CI153" s="6">
        <f>AR153/AR$135</f>
        <v>0.61841646578898568</v>
      </c>
      <c r="CJ153" s="6">
        <f>AVERAGE(AU153:CI153)</f>
        <v>0.78964391807602397</v>
      </c>
      <c r="CK153" s="6">
        <f>STDEV(AU153:CI153)/SQRT(41)</f>
        <v>2.4556824077762003E-2</v>
      </c>
    </row>
    <row r="154" spans="3:89" x14ac:dyDescent="0.3">
      <c r="C154" s="3">
        <v>120</v>
      </c>
      <c r="D154" s="6">
        <v>596.48699999999997</v>
      </c>
      <c r="E154" s="6">
        <v>471.82</v>
      </c>
      <c r="F154" s="6">
        <v>337.31</v>
      </c>
      <c r="G154" s="6">
        <v>419.702</v>
      </c>
      <c r="H154" s="6">
        <v>226.679</v>
      </c>
      <c r="I154" s="6">
        <v>166.37899999999999</v>
      </c>
      <c r="J154" s="6">
        <v>221.14</v>
      </c>
      <c r="K154" s="6">
        <v>240.64400000000001</v>
      </c>
      <c r="L154" s="6">
        <v>284.94099999999997</v>
      </c>
      <c r="M154" s="6">
        <v>220.29300000000001</v>
      </c>
      <c r="N154" s="6">
        <v>540.96600000000001</v>
      </c>
      <c r="O154" s="6">
        <v>453.06</v>
      </c>
      <c r="P154" s="6">
        <v>279.49299999999999</v>
      </c>
      <c r="Q154" s="6">
        <v>254.52199999999999</v>
      </c>
      <c r="R154" s="6">
        <v>266.697</v>
      </c>
      <c r="S154" s="6">
        <v>283.267</v>
      </c>
      <c r="T154" s="6">
        <v>295.709</v>
      </c>
      <c r="U154" s="6">
        <v>153.85</v>
      </c>
      <c r="V154" s="6">
        <v>125.867</v>
      </c>
      <c r="W154" s="6">
        <v>139.91499999999999</v>
      </c>
      <c r="X154" s="6">
        <v>781.21</v>
      </c>
      <c r="Y154" s="6">
        <v>345.65300000000002</v>
      </c>
      <c r="Z154" s="6">
        <v>734.00099999999998</v>
      </c>
      <c r="AA154" s="6">
        <v>459.23899999999998</v>
      </c>
      <c r="AB154" s="6">
        <v>581.94500000000005</v>
      </c>
      <c r="AC154" s="6">
        <v>397.18200000000002</v>
      </c>
      <c r="AD154" s="6">
        <v>395.68099999999998</v>
      </c>
      <c r="AE154" s="6">
        <v>466.69600000000003</v>
      </c>
      <c r="AF154" s="6">
        <v>328.25599999999997</v>
      </c>
      <c r="AG154" s="6">
        <v>1812.6110000000001</v>
      </c>
      <c r="AH154" s="6">
        <v>677.72500000000002</v>
      </c>
      <c r="AI154" s="6">
        <v>467.18099999999998</v>
      </c>
      <c r="AJ154" s="6">
        <v>394.32299999999998</v>
      </c>
      <c r="AK154" s="6">
        <v>963.13900000000001</v>
      </c>
      <c r="AL154" s="6">
        <v>1294.6379999999999</v>
      </c>
      <c r="AM154" s="6">
        <v>491.774</v>
      </c>
      <c r="AN154" s="6">
        <v>468.29399999999998</v>
      </c>
      <c r="AO154" s="6">
        <v>298.95800000000003</v>
      </c>
      <c r="AP154" s="6">
        <v>261.84500000000003</v>
      </c>
      <c r="AQ154" s="6">
        <v>311.08800000000002</v>
      </c>
      <c r="AR154" s="6">
        <v>250.155</v>
      </c>
      <c r="AT154" s="3">
        <v>120</v>
      </c>
      <c r="AU154" s="6">
        <f>D154/D$135</f>
        <v>0.75096217158065548</v>
      </c>
      <c r="AV154" s="6">
        <f>E154/E$135</f>
        <v>0.64702986386618933</v>
      </c>
      <c r="AW154" s="6">
        <f>F154/F$135</f>
        <v>0.95529531712428661</v>
      </c>
      <c r="AX154" s="6">
        <f>G154/G$135</f>
        <v>0.65637408609297421</v>
      </c>
      <c r="AY154" s="6">
        <f>H154/H$135</f>
        <v>0.57273845889519703</v>
      </c>
      <c r="AZ154" s="6">
        <f>I154/I$135</f>
        <v>0.44404322495069271</v>
      </c>
      <c r="BA154" s="6">
        <f>J154/J$135</f>
        <v>0.78706191786282464</v>
      </c>
      <c r="BB154" s="6">
        <f>K154/K$135</f>
        <v>0.62068520815977013</v>
      </c>
      <c r="BC154" s="6">
        <f>L154/L$135</f>
        <v>1.0115841492768338</v>
      </c>
      <c r="BD154" s="6">
        <f>M154/M$135</f>
        <v>0.77319934997244755</v>
      </c>
      <c r="BE154" s="6">
        <f>N154/N$135</f>
        <v>0.71047457693898863</v>
      </c>
      <c r="BF154" s="6">
        <f>O154/O$135</f>
        <v>0.72871915215989169</v>
      </c>
      <c r="BG154" s="6">
        <f>P154/P$135</f>
        <v>0.56044315219570884</v>
      </c>
      <c r="BH154" s="6">
        <f>Q154/Q$135</f>
        <v>0.71075081750222702</v>
      </c>
      <c r="BI154" s="6">
        <f>R154/R$135</f>
        <v>0.78358939101462299</v>
      </c>
      <c r="BJ154" s="6">
        <f>S154/S$135</f>
        <v>0.7815577241963475</v>
      </c>
      <c r="BK154" s="6">
        <f>T154/T$135</f>
        <v>0.74988525101498971</v>
      </c>
      <c r="BL154" s="6">
        <f>U154/U$135</f>
        <v>0.62034539347679696</v>
      </c>
      <c r="BM154" s="6">
        <f>V154/V$135</f>
        <v>0.80505932393104995</v>
      </c>
      <c r="BN154" s="6">
        <f>W154/W$135</f>
        <v>0.81637832949207922</v>
      </c>
      <c r="BO154" s="6">
        <f>X154/X$135</f>
        <v>0.81068235709208269</v>
      </c>
      <c r="BP154" s="6">
        <f>Y154/Y$135</f>
        <v>0.74168097159042146</v>
      </c>
      <c r="BQ154" s="6">
        <f>Z154/Z$135</f>
        <v>1.0303388041348254</v>
      </c>
      <c r="BR154" s="6">
        <f>AA154/AA$135</f>
        <v>0.71649962243426923</v>
      </c>
      <c r="BS154" s="6">
        <f>AB154/AB$135</f>
        <v>1.1169319470808281</v>
      </c>
      <c r="BT154" s="6">
        <f>AC154/AC$135</f>
        <v>0.7512483544418721</v>
      </c>
      <c r="BU154" s="6">
        <f>AD154/AD$135</f>
        <v>0.96276965901183009</v>
      </c>
      <c r="BV154" s="6">
        <f>AE154/AE$135</f>
        <v>0.87320544172374903</v>
      </c>
      <c r="BW154" s="6">
        <f>AF154/AF$135</f>
        <v>0.77224531662067386</v>
      </c>
      <c r="BX154" s="6">
        <f>AG154/AG$135</f>
        <v>0.98270331225281438</v>
      </c>
      <c r="BY154" s="6">
        <f>AH154/AH$135</f>
        <v>0.79942837730400762</v>
      </c>
      <c r="BZ154" s="6">
        <f>AI154/AI$135</f>
        <v>1.0854198854593822</v>
      </c>
      <c r="CA154" s="6">
        <f>AJ154/AJ$135</f>
        <v>1.0151007704842492</v>
      </c>
      <c r="CB154" s="6">
        <f>AK154/AK$135</f>
        <v>0.68373097116960047</v>
      </c>
      <c r="CC154" s="6">
        <f>AL154/AL$135</f>
        <v>1.0640070285192522</v>
      </c>
      <c r="CD154" s="6">
        <f>AM154/AM$135</f>
        <v>0.84520777261024549</v>
      </c>
      <c r="CE154" s="6">
        <f>AN154/AN$135</f>
        <v>0.77881295610119539</v>
      </c>
      <c r="CF154" s="6">
        <f>AO154/AO$135</f>
        <v>0.73258577848786777</v>
      </c>
      <c r="CG154" s="6">
        <f>AP154/AP$135</f>
        <v>0.79322211552151911</v>
      </c>
      <c r="CH154" s="6">
        <f>AQ154/AQ$135</f>
        <v>0.49331595322594463</v>
      </c>
      <c r="CI154" s="6">
        <f>AR154/AR$135</f>
        <v>0.61846838494344514</v>
      </c>
      <c r="CJ154" s="6">
        <f>AVERAGE(AU154:CI154)</f>
        <v>0.78423860097352771</v>
      </c>
      <c r="CK154" s="6">
        <f>STDEV(AU154:CI154)/SQRT(41)</f>
        <v>2.4792765842695828E-2</v>
      </c>
    </row>
    <row r="155" spans="3:89" x14ac:dyDescent="0.3">
      <c r="C155" s="3">
        <v>125</v>
      </c>
      <c r="D155" s="6">
        <v>592.86900000000003</v>
      </c>
      <c r="E155" s="6">
        <v>463.38299999999998</v>
      </c>
      <c r="F155" s="6">
        <v>337.96499999999997</v>
      </c>
      <c r="G155" s="6">
        <v>414.3</v>
      </c>
      <c r="H155" s="6">
        <v>224.80600000000001</v>
      </c>
      <c r="I155" s="6">
        <v>161.56899999999999</v>
      </c>
      <c r="J155" s="6">
        <v>219.46700000000001</v>
      </c>
      <c r="K155" s="6">
        <v>239.55</v>
      </c>
      <c r="L155" s="6">
        <v>279.36900000000003</v>
      </c>
      <c r="M155" s="6">
        <v>221.20400000000001</v>
      </c>
      <c r="N155" s="6">
        <v>527.91600000000005</v>
      </c>
      <c r="O155" s="6">
        <v>450.214</v>
      </c>
      <c r="P155" s="6">
        <v>276.89</v>
      </c>
      <c r="Q155" s="6">
        <v>253.33</v>
      </c>
      <c r="R155" s="6">
        <v>267.35899999999998</v>
      </c>
      <c r="S155" s="6">
        <v>284.90600000000001</v>
      </c>
      <c r="T155" s="6">
        <v>294.73</v>
      </c>
      <c r="U155" s="6">
        <v>152.21899999999999</v>
      </c>
      <c r="V155" s="6">
        <v>123.539</v>
      </c>
      <c r="W155" s="6">
        <v>140.85499999999999</v>
      </c>
      <c r="X155" s="6">
        <v>768.78700000000003</v>
      </c>
      <c r="Y155" s="6">
        <v>335.90899999999999</v>
      </c>
      <c r="Z155" s="6">
        <v>748.19500000000005</v>
      </c>
      <c r="AA155" s="6">
        <v>460.35500000000002</v>
      </c>
      <c r="AB155" s="6">
        <v>578.428</v>
      </c>
      <c r="AC155" s="6">
        <v>397.6</v>
      </c>
      <c r="AD155" s="6">
        <v>392.35</v>
      </c>
      <c r="AE155" s="6">
        <v>465.51</v>
      </c>
      <c r="AF155" s="6">
        <v>324.827</v>
      </c>
      <c r="AG155" s="6">
        <v>1824.8869999999999</v>
      </c>
      <c r="AH155" s="6">
        <v>665.46299999999997</v>
      </c>
      <c r="AI155" s="6">
        <v>469.995</v>
      </c>
      <c r="AJ155" s="6">
        <v>402.49299999999999</v>
      </c>
      <c r="AK155" s="6">
        <v>951.125</v>
      </c>
      <c r="AL155" s="6">
        <v>1302.6479999999999</v>
      </c>
      <c r="AM155" s="6">
        <v>485.51100000000002</v>
      </c>
      <c r="AN155" s="6">
        <v>471.98899999999998</v>
      </c>
      <c r="AO155" s="6">
        <v>297.62700000000001</v>
      </c>
      <c r="AP155" s="6">
        <v>258.83499999999998</v>
      </c>
      <c r="AQ155" s="6">
        <v>307.03899999999999</v>
      </c>
      <c r="AR155" s="6">
        <v>248.56700000000001</v>
      </c>
      <c r="AT155" s="3">
        <v>125</v>
      </c>
      <c r="AU155" s="6">
        <f>D155/D$135</f>
        <v>0.74640720032934782</v>
      </c>
      <c r="AV155" s="6">
        <f>E155/E$135</f>
        <v>0.63545979273431896</v>
      </c>
      <c r="AW155" s="6">
        <f>F155/F$135</f>
        <v>0.95715034197595539</v>
      </c>
      <c r="AX155" s="6">
        <f>G155/G$135</f>
        <v>0.64792587089963649</v>
      </c>
      <c r="AY155" s="6">
        <f>H155/H$135</f>
        <v>0.56800604374641539</v>
      </c>
      <c r="AZ155" s="6">
        <f>I155/I$135</f>
        <v>0.43120598039451175</v>
      </c>
      <c r="BA155" s="6">
        <f>J155/J$135</f>
        <v>0.78110752431762942</v>
      </c>
      <c r="BB155" s="6">
        <f>K155/K$135</f>
        <v>0.61786348969711669</v>
      </c>
      <c r="BC155" s="6">
        <f>L155/L$135</f>
        <v>0.99180269669622767</v>
      </c>
      <c r="BD155" s="6">
        <f>M155/M$135</f>
        <v>0.7763968397148584</v>
      </c>
      <c r="BE155" s="6">
        <f>N155/N$135</f>
        <v>0.69333543468410797</v>
      </c>
      <c r="BF155" s="6">
        <f>O155/O$135</f>
        <v>0.72414153615528509</v>
      </c>
      <c r="BG155" s="6">
        <f>P155/P$135</f>
        <v>0.5552235813114097</v>
      </c>
      <c r="BH155" s="6">
        <f>Q155/Q$135</f>
        <v>0.70742216624825816</v>
      </c>
      <c r="BI155" s="6">
        <f>R155/R$135</f>
        <v>0.78553443042958337</v>
      </c>
      <c r="BJ155" s="6">
        <f>S155/S$135</f>
        <v>0.78607986447374589</v>
      </c>
      <c r="BK155" s="6">
        <f>T155/T$135</f>
        <v>0.74740261551609155</v>
      </c>
      <c r="BL155" s="6">
        <f>U155/U$135</f>
        <v>0.61376896619853472</v>
      </c>
      <c r="BM155" s="6">
        <f>V155/V$135</f>
        <v>0.79016917714029866</v>
      </c>
      <c r="BN155" s="6">
        <f>W155/W$135</f>
        <v>0.82186305686028527</v>
      </c>
      <c r="BO155" s="6">
        <f>X155/X$135</f>
        <v>0.79779068017786636</v>
      </c>
      <c r="BP155" s="6">
        <f>Y155/Y$135</f>
        <v>0.72077289503046948</v>
      </c>
      <c r="BQ155" s="6">
        <f>Z155/Z$135</f>
        <v>1.0502633396407577</v>
      </c>
      <c r="BR155" s="6">
        <f>AA155/AA$135</f>
        <v>0.71824079332488755</v>
      </c>
      <c r="BS155" s="6">
        <f>AB155/AB$135</f>
        <v>1.1101817393156899</v>
      </c>
      <c r="BT155" s="6">
        <f>AC155/AC$135</f>
        <v>0.75203897892172444</v>
      </c>
      <c r="BU155" s="6">
        <f>AD155/AD$135</f>
        <v>0.9546646811782511</v>
      </c>
      <c r="BV155" s="6">
        <f>AE155/AE$135</f>
        <v>0.87098639194855398</v>
      </c>
      <c r="BW155" s="6">
        <f>AF155/AF$135</f>
        <v>0.76417835305963533</v>
      </c>
      <c r="BX155" s="6">
        <f>AG155/AG$135</f>
        <v>0.98935872031401195</v>
      </c>
      <c r="BY155" s="6">
        <f>AH155/AH$135</f>
        <v>0.78496441218172086</v>
      </c>
      <c r="BZ155" s="6">
        <f>AI155/AI$135</f>
        <v>1.0919577616951082</v>
      </c>
      <c r="CA155" s="6">
        <f>AJ155/AJ$135</f>
        <v>1.0361326993721314</v>
      </c>
      <c r="CB155" s="6">
        <f>AK155/AK$135</f>
        <v>0.67520225009441648</v>
      </c>
      <c r="CC155" s="6">
        <f>AL155/AL$135</f>
        <v>1.0705901013924719</v>
      </c>
      <c r="CD155" s="6">
        <f>AM155/AM$135</f>
        <v>0.83444360801460205</v>
      </c>
      <c r="CE155" s="6">
        <f>AN155/AN$135</f>
        <v>0.78495805698396115</v>
      </c>
      <c r="CF155" s="6">
        <f>AO155/AO$135</f>
        <v>0.72932421107315615</v>
      </c>
      <c r="CG155" s="6">
        <f>AP155/AP$135</f>
        <v>0.78410374943578209</v>
      </c>
      <c r="CH155" s="6">
        <f>AQ155/AQ$135</f>
        <v>0.48689514530467515</v>
      </c>
      <c r="CI155" s="6">
        <f>AR155/AR$135</f>
        <v>0.61454230793003273</v>
      </c>
      <c r="CJ155" s="6">
        <f>AVERAGE(AU155:CI155)</f>
        <v>0.78048432892472031</v>
      </c>
      <c r="CK155" s="6">
        <f>STDEV(AU155:CI155)/SQRT(41)</f>
        <v>2.5377898196706543E-2</v>
      </c>
    </row>
    <row r="156" spans="3:89" x14ac:dyDescent="0.3">
      <c r="C156" s="3">
        <v>130</v>
      </c>
      <c r="D156" s="6">
        <v>588.84100000000001</v>
      </c>
      <c r="E156" s="6">
        <v>466.12599999999998</v>
      </c>
      <c r="F156" s="6">
        <v>340.56400000000002</v>
      </c>
      <c r="G156" s="6">
        <v>413.37099999999998</v>
      </c>
      <c r="H156" s="6">
        <v>217.101</v>
      </c>
      <c r="I156" s="6">
        <v>163.893</v>
      </c>
      <c r="J156" s="6">
        <v>218.63200000000001</v>
      </c>
      <c r="K156" s="6">
        <v>237.27099999999999</v>
      </c>
      <c r="L156" s="6">
        <v>273.613</v>
      </c>
      <c r="M156" s="6">
        <v>216.06200000000001</v>
      </c>
      <c r="N156" s="6">
        <v>524.39400000000001</v>
      </c>
      <c r="O156" s="6">
        <v>444.82799999999997</v>
      </c>
      <c r="P156" s="6">
        <v>276.64800000000002</v>
      </c>
      <c r="Q156" s="6">
        <v>250.90799999999999</v>
      </c>
      <c r="R156" s="6">
        <v>262.37400000000002</v>
      </c>
      <c r="S156" s="6">
        <v>293.541</v>
      </c>
      <c r="T156" s="6">
        <v>289.53800000000001</v>
      </c>
      <c r="U156" s="6">
        <v>150.26599999999999</v>
      </c>
      <c r="V156" s="6">
        <v>122.364</v>
      </c>
      <c r="W156" s="6">
        <v>144.78700000000001</v>
      </c>
      <c r="X156" s="6">
        <v>770.05799999999999</v>
      </c>
      <c r="Y156" s="6">
        <v>338.49200000000002</v>
      </c>
      <c r="Z156" s="6">
        <v>743.30899999999997</v>
      </c>
      <c r="AA156" s="6">
        <v>458.23700000000002</v>
      </c>
      <c r="AB156" s="6">
        <v>576.87300000000005</v>
      </c>
      <c r="AC156" s="6">
        <v>397.173</v>
      </c>
      <c r="AD156" s="6">
        <v>394.35399999999998</v>
      </c>
      <c r="AE156" s="6">
        <v>460.142</v>
      </c>
      <c r="AF156" s="6">
        <v>322.33600000000001</v>
      </c>
      <c r="AG156" s="6">
        <v>1819.38</v>
      </c>
      <c r="AH156" s="6">
        <v>657.58600000000001</v>
      </c>
      <c r="AI156" s="6">
        <v>476.57100000000003</v>
      </c>
      <c r="AJ156" s="6">
        <v>397.21199999999999</v>
      </c>
      <c r="AK156" s="6">
        <v>929.80399999999997</v>
      </c>
      <c r="AL156" s="6">
        <v>1299.1669999999999</v>
      </c>
      <c r="AM156" s="6">
        <v>490.83100000000002</v>
      </c>
      <c r="AN156" s="6">
        <v>473.39800000000002</v>
      </c>
      <c r="AO156" s="6">
        <v>298.81</v>
      </c>
      <c r="AP156" s="6">
        <v>259.12599999999998</v>
      </c>
      <c r="AQ156" s="6">
        <v>300.245</v>
      </c>
      <c r="AR156" s="6">
        <v>245.607</v>
      </c>
      <c r="AT156" s="3">
        <v>130</v>
      </c>
      <c r="AU156" s="6">
        <f>D156/D$135</f>
        <v>0.74133604936188857</v>
      </c>
      <c r="AV156" s="6">
        <f>E156/E$135</f>
        <v>0.63922140291740781</v>
      </c>
      <c r="AW156" s="6">
        <f>F156/F$135</f>
        <v>0.9645109673034169</v>
      </c>
      <c r="AX156" s="6">
        <f>G156/G$135</f>
        <v>0.64647300308871258</v>
      </c>
      <c r="AY156" s="6">
        <f>H156/H$135</f>
        <v>0.5485382067355431</v>
      </c>
      <c r="AZ156" s="6">
        <f>I156/I$135</f>
        <v>0.43740842454182249</v>
      </c>
      <c r="BA156" s="6">
        <f>J156/J$135</f>
        <v>0.7781356662122868</v>
      </c>
      <c r="BB156" s="6">
        <f>K156/K$135</f>
        <v>0.61198533944447742</v>
      </c>
      <c r="BC156" s="6">
        <f>L156/L$135</f>
        <v>0.97136801596148792</v>
      </c>
      <c r="BD156" s="6">
        <f>M156/M$135</f>
        <v>0.75834909849040577</v>
      </c>
      <c r="BE156" s="6">
        <f>N156/N$135</f>
        <v>0.68870983629164129</v>
      </c>
      <c r="BF156" s="6">
        <f>O156/O$135</f>
        <v>0.71547848633068523</v>
      </c>
      <c r="BG156" s="6">
        <f>P156/P$135</f>
        <v>0.55473831963104081</v>
      </c>
      <c r="BH156" s="6">
        <f>Q156/Q$135</f>
        <v>0.70065874901913694</v>
      </c>
      <c r="BI156" s="6">
        <f>R156/R$135</f>
        <v>0.77088787229729139</v>
      </c>
      <c r="BJ156" s="6">
        <f>S156/S$135</f>
        <v>0.80990456325064353</v>
      </c>
      <c r="BK156" s="6">
        <f>T156/T$135</f>
        <v>0.7342362789376653</v>
      </c>
      <c r="BL156" s="6">
        <f>U156/U$135</f>
        <v>0.60589418847048671</v>
      </c>
      <c r="BM156" s="6">
        <f>V156/V$135</f>
        <v>0.78265374652211461</v>
      </c>
      <c r="BN156" s="6">
        <f>W156/W$135</f>
        <v>0.8448055547451645</v>
      </c>
      <c r="BO156" s="6">
        <f>X156/X$135</f>
        <v>0.79910963062123497</v>
      </c>
      <c r="BP156" s="6">
        <f>Y156/Y$135</f>
        <v>0.72631533773924983</v>
      </c>
      <c r="BQ156" s="6">
        <f>Z156/Z$135</f>
        <v>1.0434047176538628</v>
      </c>
      <c r="BR156" s="6">
        <f>AA156/AA$135</f>
        <v>0.71493631308624106</v>
      </c>
      <c r="BS156" s="6">
        <f>AB156/AB$135</f>
        <v>1.1071972146995996</v>
      </c>
      <c r="BT156" s="6">
        <f>AC156/AC$135</f>
        <v>0.75123133142675558</v>
      </c>
      <c r="BU156" s="6">
        <f>AD156/AD$135</f>
        <v>0.95954080713997192</v>
      </c>
      <c r="BV156" s="6">
        <f>AE156/AE$135</f>
        <v>0.86094266581596857</v>
      </c>
      <c r="BW156" s="6">
        <f>AF156/AF$135</f>
        <v>0.75831810044063641</v>
      </c>
      <c r="BX156" s="6">
        <f>AG156/AG$135</f>
        <v>0.98637311163097074</v>
      </c>
      <c r="BY156" s="6">
        <f>AH156/AH$135</f>
        <v>0.77567288932507006</v>
      </c>
      <c r="BZ156" s="6">
        <f>AI156/AI$135</f>
        <v>1.1072360396361651</v>
      </c>
      <c r="CA156" s="6">
        <f>AJ156/AJ$135</f>
        <v>1.0225378870763044</v>
      </c>
      <c r="CB156" s="6">
        <f>AK156/AK$135</f>
        <v>0.66006650329534899</v>
      </c>
      <c r="CC156" s="6">
        <f>AL156/AL$135</f>
        <v>1.0677292179128617</v>
      </c>
      <c r="CD156" s="6">
        <f>AM156/AM$135</f>
        <v>0.84358704656622641</v>
      </c>
      <c r="CE156" s="6">
        <f>AN156/AN$135</f>
        <v>0.78730134443830946</v>
      </c>
      <c r="CF156" s="6">
        <f>AO156/AO$135</f>
        <v>0.73222310983469174</v>
      </c>
      <c r="CG156" s="6">
        <f>AP156/AP$135</f>
        <v>0.78498529246932014</v>
      </c>
      <c r="CH156" s="6">
        <f>AQ156/AQ$135</f>
        <v>0.47612138165510637</v>
      </c>
      <c r="CI156" s="6">
        <f>AR156/AR$135</f>
        <v>0.60722417949193397</v>
      </c>
      <c r="CJ156" s="6">
        <f>AVERAGE(AU156:CI156)</f>
        <v>0.77749629003680854</v>
      </c>
      <c r="CK156" s="6">
        <f>STDEV(AU156:CI156)/SQRT(41)</f>
        <v>2.5597902086968018E-2</v>
      </c>
    </row>
    <row r="157" spans="3:89" x14ac:dyDescent="0.3">
      <c r="C157" s="3">
        <v>135</v>
      </c>
      <c r="D157" s="6">
        <v>583.92600000000004</v>
      </c>
      <c r="E157" s="6">
        <v>462.54899999999998</v>
      </c>
      <c r="F157" s="6">
        <v>344.779</v>
      </c>
      <c r="G157" s="6">
        <v>401.50400000000002</v>
      </c>
      <c r="H157" s="6">
        <v>213.57499999999999</v>
      </c>
      <c r="I157" s="6">
        <v>162.529</v>
      </c>
      <c r="J157" s="6">
        <v>219.102</v>
      </c>
      <c r="K157" s="6">
        <v>230.22200000000001</v>
      </c>
      <c r="L157" s="6">
        <v>277.81900000000002</v>
      </c>
      <c r="M157" s="6">
        <v>210.744</v>
      </c>
      <c r="N157" s="6">
        <v>521.61</v>
      </c>
      <c r="O157" s="6">
        <v>432.15899999999999</v>
      </c>
      <c r="P157" s="6">
        <v>272.11</v>
      </c>
      <c r="Q157" s="6">
        <v>253.30199999999999</v>
      </c>
      <c r="R157" s="6">
        <v>261.7</v>
      </c>
      <c r="S157" s="6">
        <v>286.03500000000003</v>
      </c>
      <c r="T157" s="6">
        <v>293.10399999999998</v>
      </c>
      <c r="U157" s="6">
        <v>152.876</v>
      </c>
      <c r="V157" s="6">
        <v>121.209</v>
      </c>
      <c r="W157" s="6">
        <v>140.05600000000001</v>
      </c>
      <c r="X157" s="6">
        <v>769.16</v>
      </c>
      <c r="Y157" s="6">
        <v>329.27199999999999</v>
      </c>
      <c r="Z157" s="6">
        <v>736.62900000000002</v>
      </c>
      <c r="AA157" s="6">
        <v>451.66800000000001</v>
      </c>
      <c r="AB157" s="6">
        <v>576.06100000000004</v>
      </c>
      <c r="AC157" s="6">
        <v>392.77300000000002</v>
      </c>
      <c r="AD157" s="6">
        <v>392.69799999999998</v>
      </c>
      <c r="AE157" s="6">
        <v>453.73500000000001</v>
      </c>
      <c r="AF157" s="6">
        <v>322.36700000000002</v>
      </c>
      <c r="AG157" s="6">
        <v>1819.8810000000001</v>
      </c>
      <c r="AH157" s="6">
        <v>647.95899999999995</v>
      </c>
      <c r="AI157" s="6">
        <v>472.483</v>
      </c>
      <c r="AJ157" s="6">
        <v>402.62299999999999</v>
      </c>
      <c r="AK157" s="6">
        <v>907.90499999999997</v>
      </c>
      <c r="AL157" s="6">
        <v>1308.163</v>
      </c>
      <c r="AM157" s="6">
        <v>493.88900000000001</v>
      </c>
      <c r="AN157" s="6">
        <v>468.85500000000002</v>
      </c>
      <c r="AO157" s="6">
        <v>297.92</v>
      </c>
      <c r="AP157" s="6">
        <v>253.23500000000001</v>
      </c>
      <c r="AQ157" s="6">
        <v>303.416</v>
      </c>
      <c r="AR157" s="6">
        <v>248.05699999999999</v>
      </c>
      <c r="AT157" s="3">
        <v>135</v>
      </c>
      <c r="AU157" s="6">
        <f>D157/D$135</f>
        <v>0.73514818764265766</v>
      </c>
      <c r="AV157" s="6">
        <f>E157/E$135</f>
        <v>0.63431608770599379</v>
      </c>
      <c r="AW157" s="6">
        <f>F157/F$135</f>
        <v>0.97644826463133139</v>
      </c>
      <c r="AX157" s="6">
        <f>G157/G$135</f>
        <v>0.6279141416116043</v>
      </c>
      <c r="AY157" s="6">
        <f>H157/H$135</f>
        <v>0.53962923940259888</v>
      </c>
      <c r="AZ157" s="6">
        <f>I157/I$135</f>
        <v>0.43376809157412377</v>
      </c>
      <c r="BA157" s="6">
        <f>J157/J$135</f>
        <v>0.77980844861888676</v>
      </c>
      <c r="BB157" s="6">
        <f>K157/K$135</f>
        <v>0.59380408401189566</v>
      </c>
      <c r="BC157" s="6">
        <f>L157/L$135</f>
        <v>0.98629995952825578</v>
      </c>
      <c r="BD157" s="6">
        <f>M157/M$135</f>
        <v>0.73968362049903302</v>
      </c>
      <c r="BE157" s="6">
        <f>N157/N$135</f>
        <v>0.68505348594393334</v>
      </c>
      <c r="BF157" s="6">
        <f>O157/O$135</f>
        <v>0.69510117882458533</v>
      </c>
      <c r="BG157" s="6">
        <f>P157/P$135</f>
        <v>0.54563866051734511</v>
      </c>
      <c r="BH157" s="6">
        <f>Q157/Q$135</f>
        <v>0.70734397645370184</v>
      </c>
      <c r="BI157" s="6">
        <f>R157/R$135</f>
        <v>0.76890757537027732</v>
      </c>
      <c r="BJ157" s="6">
        <f>S157/S$135</f>
        <v>0.78919487141284461</v>
      </c>
      <c r="BK157" s="6">
        <f>T157/T$135</f>
        <v>0.74327925972323305</v>
      </c>
      <c r="BL157" s="6">
        <f>U157/U$135</f>
        <v>0.616418084973408</v>
      </c>
      <c r="BM157" s="6">
        <f>V157/V$135</f>
        <v>0.77526623812721873</v>
      </c>
      <c r="BN157" s="6">
        <f>W157/W$135</f>
        <v>0.8172010385973103</v>
      </c>
      <c r="BO157" s="6">
        <f>X157/X$135</f>
        <v>0.79817775218052289</v>
      </c>
      <c r="BP157" s="6">
        <f>Y157/Y$135</f>
        <v>0.70653162818642168</v>
      </c>
      <c r="BQ157" s="6">
        <f>Z157/Z$135</f>
        <v>1.0340278050725167</v>
      </c>
      <c r="BR157" s="6">
        <f>AA157/AA$135</f>
        <v>0.70468743174173254</v>
      </c>
      <c r="BS157" s="6">
        <f>AB157/AB$135</f>
        <v>1.1056387362505544</v>
      </c>
      <c r="BT157" s="6">
        <f>AC157/AC$135</f>
        <v>0.74290896848094179</v>
      </c>
      <c r="BU157" s="6">
        <f>AD157/AD$135</f>
        <v>0.9555114335907654</v>
      </c>
      <c r="BV157" s="6">
        <f>AE157/AE$135</f>
        <v>0.84895493233395025</v>
      </c>
      <c r="BW157" s="6">
        <f>AF157/AF$135</f>
        <v>0.75839103011995757</v>
      </c>
      <c r="BX157" s="6">
        <f>AG157/AG$135</f>
        <v>0.98664472774686029</v>
      </c>
      <c r="BY157" s="6">
        <f>AH157/AH$135</f>
        <v>0.76431710786753826</v>
      </c>
      <c r="BZ157" s="6">
        <f>AI157/AI$135</f>
        <v>1.0977382293832696</v>
      </c>
      <c r="CA157" s="6">
        <f>AJ157/AJ$135</f>
        <v>1.0364673567473361</v>
      </c>
      <c r="CB157" s="6">
        <f>AK157/AK$135</f>
        <v>0.64452043513940982</v>
      </c>
      <c r="CC157" s="6">
        <f>AL157/AL$135</f>
        <v>1.0751226415792141</v>
      </c>
      <c r="CD157" s="6">
        <f>AM157/AM$135</f>
        <v>0.84884280504195331</v>
      </c>
      <c r="CE157" s="6">
        <f>AN157/AN$135</f>
        <v>0.77974594706066269</v>
      </c>
      <c r="CF157" s="6">
        <f>AO157/AO$135</f>
        <v>0.73004219698788986</v>
      </c>
      <c r="CG157" s="6">
        <f>AP157/AP$135</f>
        <v>0.76713934741580658</v>
      </c>
      <c r="CH157" s="6">
        <f>AQ157/AQ$135</f>
        <v>0.48114987805380854</v>
      </c>
      <c r="CI157" s="6">
        <f>AR157/AR$135</f>
        <v>0.61328141417887383</v>
      </c>
      <c r="CJ157" s="6">
        <f>AVERAGE(AU157:CI157)</f>
        <v>0.77244064147146885</v>
      </c>
      <c r="CK157" s="6">
        <f>STDEV(AU157:CI157)/SQRT(41)</f>
        <v>2.5948872579293365E-2</v>
      </c>
    </row>
    <row r="158" spans="3:89" x14ac:dyDescent="0.3">
      <c r="C158" s="3">
        <v>140</v>
      </c>
      <c r="D158" s="6">
        <v>586.09100000000001</v>
      </c>
      <c r="E158" s="6">
        <v>461.89600000000002</v>
      </c>
      <c r="F158" s="6">
        <v>342.505</v>
      </c>
      <c r="G158" s="6">
        <v>396.00400000000002</v>
      </c>
      <c r="H158" s="6">
        <v>208.87200000000001</v>
      </c>
      <c r="I158" s="6">
        <v>160.63</v>
      </c>
      <c r="J158" s="6">
        <v>217.22300000000001</v>
      </c>
      <c r="K158" s="6">
        <v>226.58099999999999</v>
      </c>
      <c r="L158" s="6">
        <v>279.25</v>
      </c>
      <c r="M158" s="6">
        <v>210.12700000000001</v>
      </c>
      <c r="N158" s="6">
        <v>523.72199999999998</v>
      </c>
      <c r="O158" s="6">
        <v>426.69499999999999</v>
      </c>
      <c r="P158" s="6">
        <v>268.47899999999998</v>
      </c>
      <c r="Q158" s="6">
        <v>249.68299999999999</v>
      </c>
      <c r="R158" s="6">
        <v>257.14699999999999</v>
      </c>
      <c r="S158" s="6">
        <v>285.41399999999999</v>
      </c>
      <c r="T158" s="6">
        <v>301.34300000000002</v>
      </c>
      <c r="U158" s="6">
        <v>146.96700000000001</v>
      </c>
      <c r="V158" s="6">
        <v>120.93300000000001</v>
      </c>
      <c r="W158" s="6">
        <v>142.16999999999999</v>
      </c>
      <c r="X158" s="6">
        <v>763.80799999999999</v>
      </c>
      <c r="Y158" s="6">
        <v>336.22</v>
      </c>
      <c r="Z158" s="6">
        <v>737.17899999999997</v>
      </c>
      <c r="AA158" s="6">
        <v>445.06200000000001</v>
      </c>
      <c r="AB158" s="6">
        <v>580.53499999999997</v>
      </c>
      <c r="AC158" s="6">
        <v>387.72500000000002</v>
      </c>
      <c r="AD158" s="6">
        <v>398.65600000000001</v>
      </c>
      <c r="AE158" s="6">
        <v>462.428</v>
      </c>
      <c r="AF158" s="6">
        <v>320.50299999999999</v>
      </c>
      <c r="AG158" s="6">
        <v>1813.865</v>
      </c>
      <c r="AH158" s="6">
        <v>643.20000000000005</v>
      </c>
      <c r="AI158" s="6">
        <v>477.822</v>
      </c>
      <c r="AJ158" s="6">
        <v>405.11399999999998</v>
      </c>
      <c r="AK158" s="6">
        <v>893.69200000000001</v>
      </c>
      <c r="AL158" s="6">
        <v>1307.018</v>
      </c>
      <c r="AM158" s="6">
        <v>488.42099999999999</v>
      </c>
      <c r="AN158" s="6">
        <v>471.08499999999998</v>
      </c>
      <c r="AO158" s="6">
        <v>297.76600000000002</v>
      </c>
      <c r="AP158" s="6">
        <v>251.45599999999999</v>
      </c>
      <c r="AQ158" s="6">
        <v>297.31200000000001</v>
      </c>
      <c r="AR158" s="6">
        <v>245.33</v>
      </c>
      <c r="AT158" s="3">
        <v>140</v>
      </c>
      <c r="AU158" s="6">
        <f>D158/D$135</f>
        <v>0.7378738683389211</v>
      </c>
      <c r="AV158" s="6">
        <f>E158/E$135</f>
        <v>0.63342059683849217</v>
      </c>
      <c r="AW158" s="6">
        <f>F158/F$135</f>
        <v>0.97000807148217894</v>
      </c>
      <c r="AX158" s="6">
        <f>G158/G$135</f>
        <v>0.61931266372131222</v>
      </c>
      <c r="AY158" s="6">
        <f>H158/H$135</f>
        <v>0.52774640520894134</v>
      </c>
      <c r="AZ158" s="6">
        <f>I158/I$135</f>
        <v>0.42869991539695379</v>
      </c>
      <c r="BA158" s="6">
        <f>J158/J$135</f>
        <v>0.77312087810399022</v>
      </c>
      <c r="BB158" s="6">
        <f>K158/K$135</f>
        <v>0.58441297165127271</v>
      </c>
      <c r="BC158" s="6">
        <f>L158/L$135</f>
        <v>0.99138022848784779</v>
      </c>
      <c r="BD158" s="6">
        <f>M158/M$135</f>
        <v>0.73751803194681853</v>
      </c>
      <c r="BE158" s="6">
        <f>N158/N$135</f>
        <v>0.68782726896633239</v>
      </c>
      <c r="BF158" s="6">
        <f>O158/O$135</f>
        <v>0.68631267079606451</v>
      </c>
      <c r="BG158" s="6">
        <f>P158/P$135</f>
        <v>0.53835773009825549</v>
      </c>
      <c r="BH158" s="6">
        <f>Q158/Q$135</f>
        <v>0.69723794550729812</v>
      </c>
      <c r="BI158" s="6">
        <f>R158/R$135</f>
        <v>0.7555302876719171</v>
      </c>
      <c r="BJ158" s="6">
        <f>S158/S$135</f>
        <v>0.78748147964209136</v>
      </c>
      <c r="BK158" s="6">
        <f>T158/T$135</f>
        <v>0.76417245060721872</v>
      </c>
      <c r="BL158" s="6">
        <f>U158/U$135</f>
        <v>0.59259214457656439</v>
      </c>
      <c r="BM158" s="6">
        <f>V158/V$135</f>
        <v>0.77350091144584099</v>
      </c>
      <c r="BN158" s="6">
        <f>W158/W$135</f>
        <v>0.82953584035942463</v>
      </c>
      <c r="BO158" s="6">
        <f>X158/X$135</f>
        <v>0.79262383969200279</v>
      </c>
      <c r="BP158" s="6">
        <f>Y158/Y$135</f>
        <v>0.72144021972362893</v>
      </c>
      <c r="BQ158" s="6">
        <f>Z158/Z$135</f>
        <v>1.0347998562581064</v>
      </c>
      <c r="BR158" s="6">
        <f>AA158/AA$135</f>
        <v>0.69438082340533092</v>
      </c>
      <c r="BS158" s="6">
        <f>AB158/AB$135</f>
        <v>1.1142257221877814</v>
      </c>
      <c r="BT158" s="6">
        <f>AC158/AC$135</f>
        <v>0.73336094844674449</v>
      </c>
      <c r="BU158" s="6">
        <f>AD158/AD$135</f>
        <v>0.97000841886019329</v>
      </c>
      <c r="BV158" s="6">
        <f>AE158/AE$135</f>
        <v>0.86521985619210318</v>
      </c>
      <c r="BW158" s="6">
        <f>AF158/AF$135</f>
        <v>0.75400583907948626</v>
      </c>
      <c r="BX158" s="6">
        <f>AG158/AG$135</f>
        <v>0.98338316576444207</v>
      </c>
      <c r="BY158" s="6">
        <f>AH158/AH$135</f>
        <v>0.75870350404948572</v>
      </c>
      <c r="BZ158" s="6">
        <f>AI158/AI$135</f>
        <v>1.1101425368539666</v>
      </c>
      <c r="CA158" s="6">
        <f>AJ158/AJ$135</f>
        <v>1.042879906913764</v>
      </c>
      <c r="CB158" s="6">
        <f>AK158/AK$135</f>
        <v>0.63443064717190623</v>
      </c>
      <c r="CC158" s="6">
        <f>AL158/AL$135</f>
        <v>1.0741816155567627</v>
      </c>
      <c r="CD158" s="6">
        <f>AM158/AM$135</f>
        <v>0.83944500015468226</v>
      </c>
      <c r="CE158" s="6">
        <f>AN158/AN$135</f>
        <v>0.78345462770168228</v>
      </c>
      <c r="CF158" s="6">
        <f>AO158/AO$135</f>
        <v>0.72966482555147694</v>
      </c>
      <c r="CG158" s="6">
        <f>AP158/AP$135</f>
        <v>0.76175012041696066</v>
      </c>
      <c r="CH158" s="6">
        <f>AQ158/AQ$135</f>
        <v>0.47147029999714563</v>
      </c>
      <c r="CI158" s="6">
        <f>AR158/AR$135</f>
        <v>0.60653934112120655</v>
      </c>
      <c r="CJ158" s="6">
        <f>AVERAGE(AU158:CI158)</f>
        <v>0.77054032868162448</v>
      </c>
      <c r="CK158" s="6">
        <f>STDEV(AU158:CI158)/SQRT(41)</f>
        <v>2.6681173915615603E-2</v>
      </c>
    </row>
    <row r="159" spans="3:89" x14ac:dyDescent="0.3">
      <c r="C159" s="3">
        <v>145</v>
      </c>
      <c r="D159" s="6">
        <v>578.50800000000004</v>
      </c>
      <c r="E159" s="6">
        <v>458.37</v>
      </c>
      <c r="F159" s="6">
        <v>339.01100000000002</v>
      </c>
      <c r="G159" s="6">
        <v>392.596</v>
      </c>
      <c r="H159" s="6">
        <v>204.792</v>
      </c>
      <c r="I159" s="6">
        <v>161.57900000000001</v>
      </c>
      <c r="J159" s="6">
        <v>214.726</v>
      </c>
      <c r="K159" s="6">
        <v>229.77</v>
      </c>
      <c r="L159" s="6">
        <v>274.584</v>
      </c>
      <c r="M159" s="6">
        <v>209.87700000000001</v>
      </c>
      <c r="N159" s="6">
        <v>517.22900000000004</v>
      </c>
      <c r="O159" s="6">
        <v>428.02600000000001</v>
      </c>
      <c r="P159" s="6">
        <v>263.95499999999998</v>
      </c>
      <c r="Q159" s="6">
        <v>246.88200000000001</v>
      </c>
      <c r="R159" s="6">
        <v>259.72699999999998</v>
      </c>
      <c r="S159" s="6">
        <v>282.62099999999998</v>
      </c>
      <c r="T159" s="6">
        <v>299.11200000000002</v>
      </c>
      <c r="U159" s="6">
        <v>144.40100000000001</v>
      </c>
      <c r="V159" s="6">
        <v>122.084</v>
      </c>
      <c r="W159" s="6">
        <v>140.73500000000001</v>
      </c>
      <c r="X159" s="6">
        <v>759.053</v>
      </c>
      <c r="Y159" s="6">
        <v>330.42899999999997</v>
      </c>
      <c r="Z159" s="6">
        <v>723.24400000000003</v>
      </c>
      <c r="AA159" s="6">
        <v>447.49799999999999</v>
      </c>
      <c r="AB159" s="6">
        <v>582.68700000000001</v>
      </c>
      <c r="AC159" s="6">
        <v>392.78199999999998</v>
      </c>
      <c r="AD159" s="6">
        <v>398.15</v>
      </c>
      <c r="AE159" s="6">
        <v>458.53800000000001</v>
      </c>
      <c r="AF159" s="6">
        <v>314.29300000000001</v>
      </c>
      <c r="AG159" s="6">
        <v>1815.4459999999999</v>
      </c>
      <c r="AH159" s="6">
        <v>617.10599999999999</v>
      </c>
      <c r="AI159" s="6">
        <v>478.38099999999997</v>
      </c>
      <c r="AJ159" s="6">
        <v>405.892</v>
      </c>
      <c r="AK159" s="6">
        <v>862.12199999999996</v>
      </c>
      <c r="AL159" s="6">
        <v>1308.7249999999999</v>
      </c>
      <c r="AM159" s="6">
        <v>486.64</v>
      </c>
      <c r="AN159" s="6">
        <v>468.33199999999999</v>
      </c>
      <c r="AO159" s="6">
        <v>297.63499999999999</v>
      </c>
      <c r="AP159" s="6">
        <v>253.63300000000001</v>
      </c>
      <c r="AQ159" s="6">
        <v>295.34199999999998</v>
      </c>
      <c r="AR159" s="6">
        <v>242.74199999999999</v>
      </c>
      <c r="AT159" s="3">
        <v>145</v>
      </c>
      <c r="AU159" s="6">
        <f>D159/D$135</f>
        <v>0.72832706153995297</v>
      </c>
      <c r="AV159" s="6">
        <f>E159/E$135</f>
        <v>0.62858522042377429</v>
      </c>
      <c r="AW159" s="6">
        <f>F159/F$135</f>
        <v>0.96011271754060523</v>
      </c>
      <c r="AX159" s="6">
        <f>G159/G$135</f>
        <v>0.61398287523947304</v>
      </c>
      <c r="AY159" s="6">
        <f>H159/H$135</f>
        <v>0.5174376738650921</v>
      </c>
      <c r="AZ159" s="6">
        <f>I159/I$135</f>
        <v>0.43123266905263274</v>
      </c>
      <c r="BA159" s="6">
        <f>J159/J$135</f>
        <v>0.7642337766799896</v>
      </c>
      <c r="BB159" s="6">
        <f>K159/K$135</f>
        <v>0.59263825517723434</v>
      </c>
      <c r="BC159" s="6">
        <f>L159/L$135</f>
        <v>0.97481521453574649</v>
      </c>
      <c r="BD159" s="6">
        <f>M159/M$135</f>
        <v>0.73664056494835228</v>
      </c>
      <c r="BE159" s="6">
        <f>N159/N$135</f>
        <v>0.67929972485438306</v>
      </c>
      <c r="BF159" s="6">
        <f>O159/O$135</f>
        <v>0.68845350245528136</v>
      </c>
      <c r="BG159" s="6">
        <f>P159/P$135</f>
        <v>0.52928614397433327</v>
      </c>
      <c r="BH159" s="6">
        <f>Q159/Q$135</f>
        <v>0.68941617355900398</v>
      </c>
      <c r="BI159" s="6">
        <f>R159/R$135</f>
        <v>0.76311065276345436</v>
      </c>
      <c r="BJ159" s="6">
        <f>S159/S$135</f>
        <v>0.77977535530116782</v>
      </c>
      <c r="BK159" s="6">
        <f>T159/T$135</f>
        <v>0.75851488186560301</v>
      </c>
      <c r="BL159" s="6">
        <f>U159/U$135</f>
        <v>0.58224566242081877</v>
      </c>
      <c r="BM159" s="6">
        <f>V159/V$135</f>
        <v>0.78086283539607926</v>
      </c>
      <c r="BN159" s="6">
        <f>W159/W$135</f>
        <v>0.82116287889838679</v>
      </c>
      <c r="BO159" s="6">
        <f>X159/X$135</f>
        <v>0.78768944995304291</v>
      </c>
      <c r="BP159" s="6">
        <f>Y159/Y$135</f>
        <v>0.70901424770405963</v>
      </c>
      <c r="BQ159" s="6">
        <f>Z159/Z$135</f>
        <v>1.0152388866741158</v>
      </c>
      <c r="BR159" s="6">
        <f>AA159/AA$135</f>
        <v>0.6981814437364654</v>
      </c>
      <c r="BS159" s="6">
        <f>AB159/AB$135</f>
        <v>1.1183560739394383</v>
      </c>
      <c r="BT159" s="6">
        <f>AC159/AC$135</f>
        <v>0.7429259914960582</v>
      </c>
      <c r="BU159" s="6">
        <f>AD159/AD$135</f>
        <v>0.96877722138682465</v>
      </c>
      <c r="BV159" s="6">
        <f>AE159/AE$135</f>
        <v>0.85794152261241663</v>
      </c>
      <c r="BW159" s="6">
        <f>AF159/AF$135</f>
        <v>0.73939637751225096</v>
      </c>
      <c r="BX159" s="6">
        <f>AG159/AG$135</f>
        <v>0.98424030165111143</v>
      </c>
      <c r="BY159" s="6">
        <f>AH159/AH$135</f>
        <v>0.72792363894583623</v>
      </c>
      <c r="BZ159" s="6">
        <f>AI159/AI$135</f>
        <v>1.1114412834125205</v>
      </c>
      <c r="CA159" s="6">
        <f>AJ159/AJ$135</f>
        <v>1.0448827025899907</v>
      </c>
      <c r="CB159" s="6">
        <f>AK159/AK$135</f>
        <v>0.61201915022305009</v>
      </c>
      <c r="CC159" s="6">
        <f>AL159/AL$135</f>
        <v>1.075584525094164</v>
      </c>
      <c r="CD159" s="6">
        <f>AM159/AM$135</f>
        <v>0.83638401066963663</v>
      </c>
      <c r="CE159" s="6">
        <f>AN159/AN$135</f>
        <v>0.77887615334978677</v>
      </c>
      <c r="CF159" s="6">
        <f>AO159/AO$135</f>
        <v>0.72934381478413857</v>
      </c>
      <c r="CG159" s="6">
        <f>AP159/AP$135</f>
        <v>0.76834503170222623</v>
      </c>
      <c r="CH159" s="6">
        <f>AQ159/AQ$135</f>
        <v>0.46834632084058825</v>
      </c>
      <c r="CI159" s="6">
        <f>AR159/AR$135</f>
        <v>0.60014092341924707</v>
      </c>
      <c r="CJ159" s="6">
        <f>AVERAGE(AU159:CI159)</f>
        <v>0.7657361685899593</v>
      </c>
      <c r="CK159" s="6">
        <f>STDEV(AU159:CI159)/SQRT(41)</f>
        <v>2.6777000327215594E-2</v>
      </c>
    </row>
    <row r="160" spans="3:89" x14ac:dyDescent="0.3">
      <c r="C160" s="3">
        <v>150</v>
      </c>
      <c r="D160" s="6">
        <v>588.92600000000004</v>
      </c>
      <c r="E160" s="6">
        <v>454.38099999999997</v>
      </c>
      <c r="F160" s="6">
        <v>337.37900000000002</v>
      </c>
      <c r="G160" s="6">
        <v>392.75</v>
      </c>
      <c r="H160" s="6">
        <v>199.68199999999999</v>
      </c>
      <c r="I160" s="6">
        <v>161.15899999999999</v>
      </c>
      <c r="J160" s="6">
        <v>218.74299999999999</v>
      </c>
      <c r="K160" s="6">
        <v>225.916</v>
      </c>
      <c r="L160" s="6">
        <v>272.16300000000001</v>
      </c>
      <c r="M160" s="6">
        <v>215.62200000000001</v>
      </c>
      <c r="N160" s="6">
        <v>507.53500000000003</v>
      </c>
      <c r="O160" s="6">
        <v>420.08600000000001</v>
      </c>
      <c r="P160" s="6">
        <v>261.99299999999999</v>
      </c>
      <c r="Q160" s="6">
        <v>245.952</v>
      </c>
      <c r="R160" s="6">
        <v>260.76900000000001</v>
      </c>
      <c r="S160" s="6">
        <v>283.26299999999998</v>
      </c>
      <c r="T160" s="6">
        <v>292.27699999999999</v>
      </c>
      <c r="U160" s="6">
        <v>142.76300000000001</v>
      </c>
      <c r="V160" s="6">
        <v>121.604</v>
      </c>
      <c r="W160" s="6">
        <v>137.74299999999999</v>
      </c>
      <c r="X160" s="6">
        <v>762.81100000000004</v>
      </c>
      <c r="Y160" s="6">
        <v>332.286</v>
      </c>
      <c r="Z160" s="6">
        <v>711.31100000000004</v>
      </c>
      <c r="AA160" s="6">
        <v>443.62200000000001</v>
      </c>
      <c r="AB160" s="6">
        <v>585.63599999999997</v>
      </c>
      <c r="AC160" s="6">
        <v>388.37599999999998</v>
      </c>
      <c r="AD160" s="6">
        <v>401.06799999999998</v>
      </c>
      <c r="AE160" s="6">
        <v>458.36099999999999</v>
      </c>
      <c r="AF160" s="6">
        <v>308.79899999999998</v>
      </c>
      <c r="AG160" s="6">
        <v>1805.7159999999999</v>
      </c>
      <c r="AH160" s="6">
        <v>605.07000000000005</v>
      </c>
      <c r="AI160" s="6">
        <v>479.42</v>
      </c>
      <c r="AJ160" s="6">
        <v>408.19</v>
      </c>
      <c r="AK160" s="6">
        <v>837.58699999999999</v>
      </c>
      <c r="AL160" s="6">
        <v>1308.5530000000001</v>
      </c>
      <c r="AM160" s="6">
        <v>481.565</v>
      </c>
      <c r="AN160" s="6">
        <v>468.38200000000001</v>
      </c>
      <c r="AO160" s="6">
        <v>295.12</v>
      </c>
      <c r="AP160" s="6">
        <v>255.11699999999999</v>
      </c>
      <c r="AQ160" s="6">
        <v>296.37400000000002</v>
      </c>
      <c r="AR160" s="6">
        <v>239.86799999999999</v>
      </c>
      <c r="AT160" s="3">
        <v>150</v>
      </c>
      <c r="AU160" s="6">
        <f>D160/D$135</f>
        <v>0.74144306222987122</v>
      </c>
      <c r="AV160" s="6">
        <f>E160/E$135</f>
        <v>0.62311490944297176</v>
      </c>
      <c r="AW160" s="6">
        <f>F160/F$135</f>
        <v>0.95549073195598921</v>
      </c>
      <c r="AX160" s="6">
        <f>G160/G$135</f>
        <v>0.61422371662040121</v>
      </c>
      <c r="AY160" s="6">
        <f>H160/H$135</f>
        <v>0.50452649318688869</v>
      </c>
      <c r="AZ160" s="6">
        <f>I160/I$135</f>
        <v>0.43011174541155245</v>
      </c>
      <c r="BA160" s="6">
        <f>J160/J$135</f>
        <v>0.77853072758916464</v>
      </c>
      <c r="BB160" s="6">
        <f>K160/K$135</f>
        <v>0.58269775887461406</v>
      </c>
      <c r="BC160" s="6">
        <f>L160/L$135</f>
        <v>0.96622029409467558</v>
      </c>
      <c r="BD160" s="6">
        <f>M160/M$135</f>
        <v>0.75680475657310531</v>
      </c>
      <c r="BE160" s="6">
        <f>N160/N$135</f>
        <v>0.66656816584910994</v>
      </c>
      <c r="BF160" s="6">
        <f>O160/O$135</f>
        <v>0.67568250067152313</v>
      </c>
      <c r="BG160" s="6">
        <f>P160/P$135</f>
        <v>0.52535191497894529</v>
      </c>
      <c r="BH160" s="6">
        <f>Q160/Q$135</f>
        <v>0.68681915538266924</v>
      </c>
      <c r="BI160" s="6">
        <f>R160/R$135</f>
        <v>0.76617218006011401</v>
      </c>
      <c r="BJ160" s="6">
        <f>S160/S$135</f>
        <v>0.78154668785643922</v>
      </c>
      <c r="BK160" s="6">
        <f>T160/T$135</f>
        <v>0.74118207937840286</v>
      </c>
      <c r="BL160" s="6">
        <f>U160/U$135</f>
        <v>0.57564101013277857</v>
      </c>
      <c r="BM160" s="6">
        <f>V160/V$135</f>
        <v>0.77779270203716144</v>
      </c>
      <c r="BN160" s="6">
        <f>W160/W$135</f>
        <v>0.80370510838171372</v>
      </c>
      <c r="BO160" s="6">
        <f>X160/X$135</f>
        <v>0.79158922632297168</v>
      </c>
      <c r="BP160" s="6">
        <f>Y160/Y$135</f>
        <v>0.71299888421594715</v>
      </c>
      <c r="BQ160" s="6">
        <f>Z160/Z$135</f>
        <v>0.99848818340567225</v>
      </c>
      <c r="BR160" s="6">
        <f>AA160/AA$135</f>
        <v>0.69213415128840405</v>
      </c>
      <c r="BS160" s="6">
        <f>AB160/AB$135</f>
        <v>1.1240161145136185</v>
      </c>
      <c r="BT160" s="6">
        <f>AC160/AC$135</f>
        <v>0.73459227987349995</v>
      </c>
      <c r="BU160" s="6">
        <f>AD160/AD$135</f>
        <v>0.97587728902968973</v>
      </c>
      <c r="BV160" s="6">
        <f>AE160/AE$135</f>
        <v>0.85761034907935629</v>
      </c>
      <c r="BW160" s="6">
        <f>AF160/AF$135</f>
        <v>0.72647135628030401</v>
      </c>
      <c r="BX160" s="6">
        <f>AG160/AG$135</f>
        <v>0.97896520223473371</v>
      </c>
      <c r="BY160" s="6">
        <f>AH160/AH$135</f>
        <v>0.71372625807714907</v>
      </c>
      <c r="BZ160" s="6">
        <f>AI160/AI$135</f>
        <v>1.1138552327404947</v>
      </c>
      <c r="CA160" s="6">
        <f>AJ160/AJ$135</f>
        <v>1.0507984152686141</v>
      </c>
      <c r="CB160" s="6">
        <f>AK160/AK$135</f>
        <v>0.59460178951224285</v>
      </c>
      <c r="CC160" s="6">
        <f>AL160/AL$135</f>
        <v>1.0754431657265995</v>
      </c>
      <c r="CD160" s="6">
        <f>AM160/AM$135</f>
        <v>0.82766165152499493</v>
      </c>
      <c r="CE160" s="6">
        <f>AN160/AN$135</f>
        <v>0.77895930762424903</v>
      </c>
      <c r="CF160" s="6">
        <f>AO160/AO$135</f>
        <v>0.72318089814401865</v>
      </c>
      <c r="CG160" s="6">
        <f>AP160/AP$135</f>
        <v>0.77284059823751972</v>
      </c>
      <c r="CH160" s="6">
        <f>AQ160/AQ$135</f>
        <v>0.46998284190128231</v>
      </c>
      <c r="CI160" s="6">
        <f>AR160/AR$135</f>
        <v>0.59303541628036338</v>
      </c>
      <c r="CJ160" s="6">
        <f>AVERAGE(AU160:CI160)</f>
        <v>0.76245010517048306</v>
      </c>
      <c r="CK160" s="6">
        <f>STDEV(AU160:CI160)/SQRT(41)</f>
        <v>2.705353938645633E-2</v>
      </c>
    </row>
    <row r="161" spans="3:89" x14ac:dyDescent="0.3">
      <c r="C161" s="3">
        <v>155</v>
      </c>
      <c r="D161" s="6">
        <v>576.66099999999994</v>
      </c>
      <c r="E161" s="6">
        <v>443.447</v>
      </c>
      <c r="F161" s="6">
        <v>339.29399999999998</v>
      </c>
      <c r="G161" s="6">
        <v>391.97300000000001</v>
      </c>
      <c r="H161" s="6">
        <v>197.226</v>
      </c>
      <c r="I161" s="6">
        <v>158.43799999999999</v>
      </c>
      <c r="J161" s="6">
        <v>217.70699999999999</v>
      </c>
      <c r="K161" s="6">
        <v>223.88900000000001</v>
      </c>
      <c r="L161" s="6">
        <v>273.64999999999998</v>
      </c>
      <c r="M161" s="6">
        <v>211.977</v>
      </c>
      <c r="N161" s="6">
        <v>516.72500000000002</v>
      </c>
      <c r="O161" s="6">
        <v>424.803</v>
      </c>
      <c r="P161" s="6">
        <v>261</v>
      </c>
      <c r="Q161" s="6">
        <v>241.52799999999999</v>
      </c>
      <c r="R161" s="6">
        <v>261.99200000000002</v>
      </c>
      <c r="S161" s="6">
        <v>284.41899999999998</v>
      </c>
      <c r="T161" s="6">
        <v>294.81400000000002</v>
      </c>
      <c r="U161" s="6">
        <v>145.21199999999999</v>
      </c>
      <c r="V161" s="6">
        <v>131.02699999999999</v>
      </c>
      <c r="W161" s="6">
        <v>134.19</v>
      </c>
      <c r="X161" s="6">
        <v>758.41</v>
      </c>
      <c r="Y161" s="6">
        <v>324.66300000000001</v>
      </c>
      <c r="Z161" s="6">
        <v>706.55200000000002</v>
      </c>
      <c r="AA161" s="6">
        <v>443.7</v>
      </c>
      <c r="AB161" s="6">
        <v>587.96900000000005</v>
      </c>
      <c r="AC161" s="6">
        <v>387.6</v>
      </c>
      <c r="AD161" s="6">
        <v>407.13900000000001</v>
      </c>
      <c r="AE161" s="6">
        <v>460.346</v>
      </c>
      <c r="AF161" s="6">
        <v>305.79300000000001</v>
      </c>
      <c r="AG161" s="6">
        <v>1817.4939999999999</v>
      </c>
      <c r="AH161" s="6">
        <v>592.26700000000005</v>
      </c>
      <c r="AI161" s="6">
        <v>483.96199999999999</v>
      </c>
      <c r="AJ161" s="6">
        <v>410.56099999999998</v>
      </c>
      <c r="AK161" s="6">
        <v>844.95600000000002</v>
      </c>
      <c r="AL161" s="6">
        <v>1317.1780000000001</v>
      </c>
      <c r="AM161" s="6">
        <v>483.83499999999998</v>
      </c>
      <c r="AN161" s="6">
        <v>464.09300000000002</v>
      </c>
      <c r="AO161" s="6">
        <v>295.61799999999999</v>
      </c>
      <c r="AP161" s="6">
        <v>259.31299999999999</v>
      </c>
      <c r="AQ161" s="6">
        <v>297.03199999999998</v>
      </c>
      <c r="AR161" s="6">
        <v>242.06299999999999</v>
      </c>
      <c r="AT161" s="3">
        <v>155</v>
      </c>
      <c r="AU161" s="6">
        <f>D161/D$135</f>
        <v>0.72600173486743613</v>
      </c>
      <c r="AV161" s="6">
        <f>E161/E$135</f>
        <v>0.60812057997090008</v>
      </c>
      <c r="AW161" s="6">
        <f>F161/F$135</f>
        <v>0.96091420156048646</v>
      </c>
      <c r="AX161" s="6">
        <f>G161/G$135</f>
        <v>0.61300856238026358</v>
      </c>
      <c r="AY161" s="6">
        <f>H161/H$135</f>
        <v>0.49832104118186571</v>
      </c>
      <c r="AZ161" s="6">
        <f>I161/I$135</f>
        <v>0.42284976153683967</v>
      </c>
      <c r="BA161" s="6">
        <f>J161/J$135</f>
        <v>0.77484348807163783</v>
      </c>
      <c r="BB161" s="6">
        <f>K161/K$135</f>
        <v>0.57746958398997184</v>
      </c>
      <c r="BC161" s="6">
        <f>L161/L$135</f>
        <v>0.97149937162291689</v>
      </c>
      <c r="BD161" s="6">
        <f>M161/M$135</f>
        <v>0.74401128773546832</v>
      </c>
      <c r="BE161" s="6">
        <f>N161/N$135</f>
        <v>0.67863779936040147</v>
      </c>
      <c r="BF161" s="6">
        <f>O161/O$135</f>
        <v>0.68326950513172302</v>
      </c>
      <c r="BG161" s="6">
        <f>P161/P$135</f>
        <v>0.52336073791858839</v>
      </c>
      <c r="BH161" s="6">
        <f>Q161/Q$135</f>
        <v>0.67446516784277144</v>
      </c>
      <c r="BI161" s="6">
        <f>R161/R$135</f>
        <v>0.76976550816358313</v>
      </c>
      <c r="BJ161" s="6">
        <f>S161/S$135</f>
        <v>0.78473619008991846</v>
      </c>
      <c r="BK161" s="6">
        <f>T161/T$135</f>
        <v>0.74761563020649746</v>
      </c>
      <c r="BL161" s="6">
        <f>U161/U$135</f>
        <v>0.58551573141080693</v>
      </c>
      <c r="BM161" s="6">
        <f>V161/V$135</f>
        <v>0.83806325753941591</v>
      </c>
      <c r="BN161" s="6">
        <f>W161/W$135</f>
        <v>0.78297400589316457</v>
      </c>
      <c r="BO161" s="6">
        <f>X161/X$135</f>
        <v>0.78702219178224342</v>
      </c>
      <c r="BP161" s="6">
        <f>Y161/Y$135</f>
        <v>0.69664191914857088</v>
      </c>
      <c r="BQ161" s="6">
        <f>Z161/Z$135</f>
        <v>0.9918078350561772</v>
      </c>
      <c r="BR161" s="6">
        <f>AA161/AA$135</f>
        <v>0.69225584602807089</v>
      </c>
      <c r="BS161" s="6">
        <f>AB161/AB$135</f>
        <v>1.1284938610919715</v>
      </c>
      <c r="BT161" s="6">
        <f>AC161/AC$135</f>
        <v>0.73312451768123832</v>
      </c>
      <c r="BU161" s="6">
        <f>AD161/AD$135</f>
        <v>0.99064922551352608</v>
      </c>
      <c r="BV161" s="6">
        <f>AE161/AE$135</f>
        <v>0.86132435734559742</v>
      </c>
      <c r="BW161" s="6">
        <f>AF161/AF$135</f>
        <v>0.71939952995645395</v>
      </c>
      <c r="BX161" s="6">
        <f>AG161/AG$135</f>
        <v>0.98535062062384948</v>
      </c>
      <c r="BY161" s="6">
        <f>AH161/AH$135</f>
        <v>0.69862414215310442</v>
      </c>
      <c r="BZ161" s="6">
        <f>AI161/AI$135</f>
        <v>1.1244078389461334</v>
      </c>
      <c r="CA161" s="6">
        <f>AJ161/AJ$135</f>
        <v>1.0569020509348526</v>
      </c>
      <c r="CB161" s="6">
        <f>AK161/AK$135</f>
        <v>0.59983303186308612</v>
      </c>
      <c r="CC161" s="6">
        <f>AL161/AL$135</f>
        <v>1.082531680524542</v>
      </c>
      <c r="CD161" s="6">
        <f>AM161/AM$135</f>
        <v>0.83156308113254895</v>
      </c>
      <c r="CE161" s="6">
        <f>AN161/AN$135</f>
        <v>0.77182633396087097</v>
      </c>
      <c r="CF161" s="6">
        <f>AO161/AO$135</f>
        <v>0.72440122915267857</v>
      </c>
      <c r="CG161" s="6">
        <f>AP161/AP$135</f>
        <v>0.78555178232248712</v>
      </c>
      <c r="CH161" s="6">
        <f>AQ161/AQ$135</f>
        <v>0.47102628265509683</v>
      </c>
      <c r="CI161" s="6">
        <f>AR161/AR$135</f>
        <v>0.59846220409172379</v>
      </c>
      <c r="CJ161" s="6">
        <f>AVERAGE(AU161:CI161)</f>
        <v>0.76333274898632875</v>
      </c>
      <c r="CK161" s="6">
        <f>STDEV(AU161:CI161)/SQRT(41)</f>
        <v>2.757262356386362E-2</v>
      </c>
    </row>
    <row r="162" spans="3:89" x14ac:dyDescent="0.3">
      <c r="C162" s="3">
        <v>160</v>
      </c>
      <c r="D162" s="6">
        <v>583.78</v>
      </c>
      <c r="E162" s="6">
        <v>440.66699999999997</v>
      </c>
      <c r="F162" s="6">
        <v>336.58100000000002</v>
      </c>
      <c r="G162" s="6">
        <v>389.60599999999999</v>
      </c>
      <c r="H162" s="6">
        <v>196.048</v>
      </c>
      <c r="I162" s="6">
        <v>160.27000000000001</v>
      </c>
      <c r="J162" s="6">
        <v>221.667</v>
      </c>
      <c r="K162" s="6">
        <v>222.05799999999999</v>
      </c>
      <c r="L162" s="6">
        <v>276.87200000000001</v>
      </c>
      <c r="M162" s="6">
        <v>214.42400000000001</v>
      </c>
      <c r="N162" s="6">
        <v>510.54</v>
      </c>
      <c r="O162" s="6">
        <v>425.76600000000002</v>
      </c>
      <c r="P162" s="6">
        <v>258.69499999999999</v>
      </c>
      <c r="Q162" s="6">
        <v>245.97200000000001</v>
      </c>
      <c r="R162" s="6">
        <v>263.42399999999998</v>
      </c>
      <c r="S162" s="6">
        <v>285.09300000000002</v>
      </c>
      <c r="T162" s="6">
        <v>296.71699999999998</v>
      </c>
      <c r="U162" s="6">
        <v>144.81</v>
      </c>
      <c r="V162" s="6">
        <v>139.422</v>
      </c>
      <c r="W162" s="6">
        <v>133.95699999999999</v>
      </c>
      <c r="X162" s="6">
        <v>752.38</v>
      </c>
      <c r="Y162" s="6">
        <v>320.589</v>
      </c>
      <c r="Z162" s="6">
        <v>694.67</v>
      </c>
      <c r="AA162" s="6">
        <v>433.17200000000003</v>
      </c>
      <c r="AB162" s="6">
        <v>576.72699999999998</v>
      </c>
      <c r="AC162" s="6">
        <v>385.25900000000001</v>
      </c>
      <c r="AD162" s="6">
        <v>406.56700000000001</v>
      </c>
      <c r="AE162" s="6">
        <v>451.98</v>
      </c>
      <c r="AF162" s="6">
        <v>304.048</v>
      </c>
      <c r="AG162" s="6">
        <v>1805.09</v>
      </c>
      <c r="AH162" s="6">
        <v>588.46299999999997</v>
      </c>
      <c r="AI162" s="6">
        <v>484.53899999999999</v>
      </c>
      <c r="AJ162" s="6">
        <v>408.22399999999999</v>
      </c>
      <c r="AK162" s="6">
        <v>828.58600000000001</v>
      </c>
      <c r="AL162" s="6">
        <v>1306.213</v>
      </c>
      <c r="AM162" s="6">
        <v>485.51799999999997</v>
      </c>
      <c r="AN162" s="6">
        <v>464.142</v>
      </c>
      <c r="AO162" s="6">
        <v>299.28100000000001</v>
      </c>
      <c r="AP162" s="6">
        <v>255.30199999999999</v>
      </c>
      <c r="AQ162" s="6">
        <v>294.16800000000001</v>
      </c>
      <c r="AR162" s="6">
        <v>242.75</v>
      </c>
      <c r="AT162" s="3">
        <v>160</v>
      </c>
      <c r="AU162" s="6">
        <f>D162/D$135</f>
        <v>0.73496437730471087</v>
      </c>
      <c r="AV162" s="6">
        <f>E162/E$135</f>
        <v>0.60430822987648258</v>
      </c>
      <c r="AW162" s="6">
        <f>F162/F$135</f>
        <v>0.95323071694586436</v>
      </c>
      <c r="AX162" s="6">
        <f>G162/G$135</f>
        <v>0.60930679907729601</v>
      </c>
      <c r="AY162" s="6">
        <f>H162/H$135</f>
        <v>0.4953446476713132</v>
      </c>
      <c r="AZ162" s="6">
        <f>I162/I$135</f>
        <v>0.42773912370459932</v>
      </c>
      <c r="BA162" s="6">
        <f>J162/J$135</f>
        <v>0.78893756962511885</v>
      </c>
      <c r="BB162" s="6">
        <f>K162/K$135</f>
        <v>0.57274694550266048</v>
      </c>
      <c r="BC162" s="6">
        <f>L162/L$135</f>
        <v>0.98293796462627547</v>
      </c>
      <c r="BD162" s="6">
        <f>M162/M$135</f>
        <v>0.75259993471645537</v>
      </c>
      <c r="BE162" s="6">
        <f>N162/N$135</f>
        <v>0.67051476527255183</v>
      </c>
      <c r="BF162" s="6">
        <f>O162/O$135</f>
        <v>0.68481843141859455</v>
      </c>
      <c r="BG162" s="6">
        <f>P162/P$135</f>
        <v>0.51873872067375171</v>
      </c>
      <c r="BH162" s="6">
        <f>Q162/Q$135</f>
        <v>0.68687500523592371</v>
      </c>
      <c r="BI162" s="6">
        <f>R162/R$135</f>
        <v>0.77397290460198664</v>
      </c>
      <c r="BJ162" s="6">
        <f>S162/S$135</f>
        <v>0.78659581336445583</v>
      </c>
      <c r="BK162" s="6">
        <f>T162/T$135</f>
        <v>0.7524414272998613</v>
      </c>
      <c r="BL162" s="6">
        <f>U162/U$135</f>
        <v>0.58389480942070182</v>
      </c>
      <c r="BM162" s="6">
        <f>V162/V$135</f>
        <v>0.89175861076465512</v>
      </c>
      <c r="BN162" s="6">
        <f>W162/W$135</f>
        <v>0.78161449368381131</v>
      </c>
      <c r="BO162" s="6">
        <f>X162/X$135</f>
        <v>0.78076470069372017</v>
      </c>
      <c r="BP162" s="6">
        <f>Y162/Y$135</f>
        <v>0.68790018024203925</v>
      </c>
      <c r="BQ162" s="6">
        <f>Z162/Z$135</f>
        <v>0.97512872198857914</v>
      </c>
      <c r="BR162" s="6">
        <f>AA162/AA$135</f>
        <v>0.67583017655098387</v>
      </c>
      <c r="BS162" s="6">
        <f>AB162/AB$135</f>
        <v>1.1069169956681209</v>
      </c>
      <c r="BT162" s="6">
        <f>AC162/AC$135</f>
        <v>0.72869664230484055</v>
      </c>
      <c r="BU162" s="6">
        <f>AD162/AD$135</f>
        <v>0.98925743706537017</v>
      </c>
      <c r="BV162" s="6">
        <f>AE162/AE$135</f>
        <v>0.84567126255699654</v>
      </c>
      <c r="BW162" s="6">
        <f>AF162/AF$135</f>
        <v>0.71529429478176376</v>
      </c>
      <c r="BX162" s="6">
        <f>AG162/AG$135</f>
        <v>0.97862581762685574</v>
      </c>
      <c r="BY162" s="6">
        <f>AH162/AH$135</f>
        <v>0.69413703374296087</v>
      </c>
      <c r="BZ162" s="6">
        <f>AI162/AI$135</f>
        <v>1.1257484056085405</v>
      </c>
      <c r="CA162" s="6">
        <f>AJ162/AJ$135</f>
        <v>1.0508859410436677</v>
      </c>
      <c r="CB162" s="6">
        <f>AK162/AK$135</f>
        <v>0.58821199274199731</v>
      </c>
      <c r="CC162" s="6">
        <f>AL162/AL$135</f>
        <v>1.0735200208422881</v>
      </c>
      <c r="CD162" s="6">
        <f>AM162/AM$135</f>
        <v>0.83445563885480156</v>
      </c>
      <c r="CE162" s="6">
        <f>AN162/AN$135</f>
        <v>0.77190782514984391</v>
      </c>
      <c r="CF162" s="6">
        <f>AO162/AO$135</f>
        <v>0.73337727831878574</v>
      </c>
      <c r="CG162" s="6">
        <f>AP162/AP$135</f>
        <v>0.77340102937567967</v>
      </c>
      <c r="CH162" s="6">
        <f>AQ162/AQ$135</f>
        <v>0.46648461955642667</v>
      </c>
      <c r="CI162" s="6">
        <f>AR162/AR$135</f>
        <v>0.60016070214475548</v>
      </c>
      <c r="CJ162" s="6">
        <f>AVERAGE(AU162:CI162)</f>
        <v>0.76218824408892893</v>
      </c>
      <c r="CK162" s="6">
        <f>STDEV(AU162:CI162)/SQRT(41)</f>
        <v>2.7460087512700668E-2</v>
      </c>
    </row>
    <row r="163" spans="3:89" x14ac:dyDescent="0.3">
      <c r="C163" s="3">
        <v>165</v>
      </c>
      <c r="D163" s="6">
        <v>582.673</v>
      </c>
      <c r="E163" s="6">
        <v>435.10599999999999</v>
      </c>
      <c r="F163" s="6">
        <v>338.94400000000002</v>
      </c>
      <c r="G163" s="6">
        <v>390.11</v>
      </c>
      <c r="H163" s="6">
        <v>193.45099999999999</v>
      </c>
      <c r="I163" s="6">
        <v>160.52500000000001</v>
      </c>
      <c r="J163" s="6">
        <v>219.08199999999999</v>
      </c>
      <c r="K163" s="6">
        <v>221.27600000000001</v>
      </c>
      <c r="L163" s="6">
        <v>273.00299999999999</v>
      </c>
      <c r="M163" s="6">
        <v>207.79400000000001</v>
      </c>
      <c r="N163" s="6">
        <v>507.62299999999999</v>
      </c>
      <c r="O163" s="6">
        <v>432.50700000000001</v>
      </c>
      <c r="P163" s="6">
        <v>252.12899999999999</v>
      </c>
      <c r="Q163" s="6">
        <v>244.52199999999999</v>
      </c>
      <c r="R163" s="6">
        <v>258.47300000000001</v>
      </c>
      <c r="S163" s="6">
        <v>281.98399999999998</v>
      </c>
      <c r="T163" s="6">
        <v>296.976</v>
      </c>
      <c r="U163" s="6">
        <v>143.595</v>
      </c>
      <c r="V163" s="6">
        <v>140.27600000000001</v>
      </c>
      <c r="W163" s="6">
        <v>136.65199999999999</v>
      </c>
      <c r="X163" s="6">
        <v>744.73099999999999</v>
      </c>
      <c r="Y163" s="6">
        <v>321.536</v>
      </c>
      <c r="Z163" s="6">
        <v>693.67899999999997</v>
      </c>
      <c r="AA163" s="6">
        <v>435.97199999999998</v>
      </c>
      <c r="AB163" s="6">
        <v>562.13400000000001</v>
      </c>
      <c r="AC163" s="6">
        <v>389.09</v>
      </c>
      <c r="AD163" s="6">
        <v>409.80399999999997</v>
      </c>
      <c r="AE163" s="6">
        <v>451.75299999999999</v>
      </c>
      <c r="AF163" s="6">
        <v>304.58</v>
      </c>
      <c r="AG163" s="6">
        <v>1804.9880000000001</v>
      </c>
      <c r="AH163" s="6">
        <v>582.37599999999998</v>
      </c>
      <c r="AI163" s="6">
        <v>482.58499999999998</v>
      </c>
      <c r="AJ163" s="6">
        <v>411.68299999999999</v>
      </c>
      <c r="AK163" s="6">
        <v>818.56799999999998</v>
      </c>
      <c r="AL163" s="6">
        <v>1307.0740000000001</v>
      </c>
      <c r="AM163" s="6">
        <v>477.875</v>
      </c>
      <c r="AN163" s="6">
        <v>463.10199999999998</v>
      </c>
      <c r="AO163" s="6">
        <v>296.82400000000001</v>
      </c>
      <c r="AP163" s="6">
        <v>256.74200000000002</v>
      </c>
      <c r="AQ163" s="6">
        <v>294.06</v>
      </c>
      <c r="AR163" s="6">
        <v>243.34200000000001</v>
      </c>
      <c r="AT163" s="3">
        <v>165</v>
      </c>
      <c r="AU163" s="6">
        <f>D163/D$135</f>
        <v>0.73357069207110182</v>
      </c>
      <c r="AV163" s="6">
        <f>E163/E$135</f>
        <v>0.59668215833869309</v>
      </c>
      <c r="AW163" s="6">
        <f>F163/F$135</f>
        <v>0.95992296690692303</v>
      </c>
      <c r="AX163" s="6">
        <f>G163/G$135</f>
        <v>0.61009500723306098</v>
      </c>
      <c r="AY163" s="6">
        <f>H163/H$135</f>
        <v>0.488782938038966</v>
      </c>
      <c r="AZ163" s="6">
        <f>I163/I$135</f>
        <v>0.42841968448668372</v>
      </c>
      <c r="BA163" s="6">
        <f>J163/J$135</f>
        <v>0.77973726638881868</v>
      </c>
      <c r="BB163" s="6">
        <f>K163/K$135</f>
        <v>0.57072995844800334</v>
      </c>
      <c r="BC163" s="6">
        <f>L163/L$135</f>
        <v>0.96920242262441503</v>
      </c>
      <c r="BD163" s="6">
        <f>M163/M$135</f>
        <v>0.72932950991713208</v>
      </c>
      <c r="BE163" s="6">
        <f>N163/N$135</f>
        <v>0.66668374014170984</v>
      </c>
      <c r="BF163" s="6">
        <f>O163/O$135</f>
        <v>0.69566091542669461</v>
      </c>
      <c r="BG163" s="6">
        <f>P163/P$135</f>
        <v>0.50557248847002201</v>
      </c>
      <c r="BH163" s="6">
        <f>Q163/Q$135</f>
        <v>0.6828258908749717</v>
      </c>
      <c r="BI163" s="6">
        <f>R163/R$135</f>
        <v>0.75942624275384674</v>
      </c>
      <c r="BJ163" s="6">
        <f>S163/S$135</f>
        <v>0.77801781817078175</v>
      </c>
      <c r="BK163" s="6">
        <f>T163/T$135</f>
        <v>0.7530982225952797</v>
      </c>
      <c r="BL163" s="6">
        <f>U163/U$135</f>
        <v>0.57899575415210058</v>
      </c>
      <c r="BM163" s="6">
        <f>V163/V$135</f>
        <v>0.897220889699063</v>
      </c>
      <c r="BN163" s="6">
        <f>W163/W$135</f>
        <v>0.79733932374478511</v>
      </c>
      <c r="BO163" s="6">
        <f>X163/X$135</f>
        <v>0.77282713032288863</v>
      </c>
      <c r="BP163" s="6">
        <f>Y163/Y$135</f>
        <v>0.68993219466140243</v>
      </c>
      <c r="BQ163" s="6">
        <f>Z163/Z$135</f>
        <v>0.97373762612508907</v>
      </c>
      <c r="BR163" s="6">
        <f>AA163/AA$135</f>
        <v>0.6801987056672304</v>
      </c>
      <c r="BS163" s="6">
        <f>AB163/AB$135</f>
        <v>1.0789085276793067</v>
      </c>
      <c r="BT163" s="6">
        <f>AC163/AC$135</f>
        <v>0.73594277240607076</v>
      </c>
      <c r="BU163" s="6">
        <f>AD163/AD$135</f>
        <v>0.99713369441970678</v>
      </c>
      <c r="BV163" s="6">
        <f>AE163/AE$135</f>
        <v>0.84524653717843889</v>
      </c>
      <c r="BW163" s="6">
        <f>AF163/AF$135</f>
        <v>0.71654586218172656</v>
      </c>
      <c r="BX163" s="6">
        <f>AG163/AG$135</f>
        <v>0.9785705185373933</v>
      </c>
      <c r="BY163" s="6">
        <f>AH163/AH$135</f>
        <v>0.68695695254092537</v>
      </c>
      <c r="BZ163" s="6">
        <f>AI163/AI$135</f>
        <v>1.1212086010013591</v>
      </c>
      <c r="CA163" s="6">
        <f>AJ163/AJ$135</f>
        <v>1.0597904015116215</v>
      </c>
      <c r="CB163" s="6">
        <f>AK163/AK$135</f>
        <v>0.58110022915524906</v>
      </c>
      <c r="CC163" s="6">
        <f>AL163/AL$135</f>
        <v>1.0742276395369001</v>
      </c>
      <c r="CD163" s="6">
        <f>AM163/AM$135</f>
        <v>0.82131968004839839</v>
      </c>
      <c r="CE163" s="6">
        <f>AN163/AN$135</f>
        <v>0.77017821624102756</v>
      </c>
      <c r="CF163" s="6">
        <f>AO163/AO$135</f>
        <v>0.72735648858328883</v>
      </c>
      <c r="CG163" s="6">
        <f>AP163/AP$135</f>
        <v>0.7777633041808163</v>
      </c>
      <c r="CH163" s="6">
        <f>AQ163/AQ$135</f>
        <v>0.46631335572449362</v>
      </c>
      <c r="CI163" s="6">
        <f>AR163/AR$135</f>
        <v>0.60162432783237529</v>
      </c>
      <c r="CJ163" s="6">
        <f>AVERAGE(AU163:CI163)</f>
        <v>0.7594682111224087</v>
      </c>
      <c r="CK163" s="6">
        <f>STDEV(AU163:CI163)/SQRT(41)</f>
        <v>2.7460528168942597E-2</v>
      </c>
    </row>
    <row r="164" spans="3:89" x14ac:dyDescent="0.3">
      <c r="C164" s="3">
        <v>170</v>
      </c>
      <c r="D164" s="6">
        <v>587.79999999999995</v>
      </c>
      <c r="E164" s="6">
        <v>431.59800000000001</v>
      </c>
      <c r="F164" s="6">
        <v>337.32299999999998</v>
      </c>
      <c r="G164" s="6">
        <v>384.565</v>
      </c>
      <c r="H164" s="6">
        <v>187.10599999999999</v>
      </c>
      <c r="I164" s="6">
        <v>156.18899999999999</v>
      </c>
      <c r="J164" s="6">
        <v>219.148</v>
      </c>
      <c r="K164" s="6">
        <v>221.41200000000001</v>
      </c>
      <c r="L164" s="6">
        <v>277.03800000000001</v>
      </c>
      <c r="M164" s="6">
        <v>208.09800000000001</v>
      </c>
      <c r="N164" s="6">
        <v>489.19499999999999</v>
      </c>
      <c r="O164" s="6">
        <v>417.97399999999999</v>
      </c>
      <c r="P164" s="6">
        <v>248.56399999999999</v>
      </c>
      <c r="Q164" s="6">
        <v>244.607</v>
      </c>
      <c r="R164" s="6">
        <v>255.83799999999999</v>
      </c>
      <c r="S164" s="6">
        <v>284.05399999999997</v>
      </c>
      <c r="T164" s="6">
        <v>292.36099999999999</v>
      </c>
      <c r="U164" s="6">
        <v>134.90899999999999</v>
      </c>
      <c r="V164" s="6">
        <v>139.61500000000001</v>
      </c>
      <c r="W164" s="6">
        <v>137.077</v>
      </c>
      <c r="X164" s="6">
        <v>735.54100000000005</v>
      </c>
      <c r="Y164" s="6">
        <v>318.28399999999999</v>
      </c>
      <c r="Z164" s="6">
        <v>688.548</v>
      </c>
      <c r="AA164" s="6">
        <v>432.41399999999999</v>
      </c>
      <c r="AB164" s="6">
        <v>560.75300000000004</v>
      </c>
      <c r="AC164" s="6">
        <v>382.72199999999998</v>
      </c>
      <c r="AD164" s="6">
        <v>412.51</v>
      </c>
      <c r="AE164" s="6">
        <v>448.44299999999998</v>
      </c>
      <c r="AF164" s="6">
        <v>300.31400000000002</v>
      </c>
      <c r="AG164" s="6">
        <v>1814.5170000000001</v>
      </c>
      <c r="AH164" s="6">
        <v>582.399</v>
      </c>
      <c r="AI164" s="6">
        <v>487.404</v>
      </c>
      <c r="AJ164" s="6">
        <v>406.25</v>
      </c>
      <c r="AK164" s="6">
        <v>807.58</v>
      </c>
      <c r="AL164" s="6">
        <v>1318.6369999999999</v>
      </c>
      <c r="AM164" s="6">
        <v>478.30399999999997</v>
      </c>
      <c r="AN164" s="6">
        <v>462.66800000000001</v>
      </c>
      <c r="AO164" s="6">
        <v>297.22000000000003</v>
      </c>
      <c r="AP164" s="6">
        <v>258.92200000000003</v>
      </c>
      <c r="AQ164" s="6">
        <v>291.613</v>
      </c>
      <c r="AR164" s="6">
        <v>243.16800000000001</v>
      </c>
      <c r="AT164" s="3">
        <v>170</v>
      </c>
      <c r="AU164" s="6">
        <f>D164/D$135</f>
        <v>0.74002545647283058</v>
      </c>
      <c r="AV164" s="6">
        <f>E164/E$135</f>
        <v>0.59187146620516207</v>
      </c>
      <c r="AW164" s="6">
        <f>F164/F$135</f>
        <v>0.95533213441141884</v>
      </c>
      <c r="AX164" s="6">
        <f>G164/G$135</f>
        <v>0.60142315361457566</v>
      </c>
      <c r="AY164" s="6">
        <f>H164/H$135</f>
        <v>0.47275134480937686</v>
      </c>
      <c r="AZ164" s="6">
        <f>I164/I$135</f>
        <v>0.41684748232543617</v>
      </c>
      <c r="BA164" s="6">
        <f>J164/J$135</f>
        <v>0.77997216774804334</v>
      </c>
      <c r="BB164" s="6">
        <f>K164/K$135</f>
        <v>0.57108073880533494</v>
      </c>
      <c r="BC164" s="6">
        <f>L164/L$135</f>
        <v>0.98352729002620021</v>
      </c>
      <c r="BD164" s="6">
        <f>M164/M$135</f>
        <v>0.73039650978726689</v>
      </c>
      <c r="BE164" s="6">
        <f>N164/N$135</f>
        <v>0.64248143259589052</v>
      </c>
      <c r="BF164" s="6">
        <f>O164/O$135</f>
        <v>0.67228547853458387</v>
      </c>
      <c r="BG164" s="6">
        <f>P164/P$135</f>
        <v>0.49842390214557852</v>
      </c>
      <c r="BH164" s="6">
        <f>Q164/Q$135</f>
        <v>0.68306325275130342</v>
      </c>
      <c r="BI164" s="6">
        <f>R164/R$135</f>
        <v>0.75168428073206339</v>
      </c>
      <c r="BJ164" s="6">
        <f>S164/S$135</f>
        <v>0.7837291240732922</v>
      </c>
      <c r="BK164" s="6">
        <f>T164/T$135</f>
        <v>0.74139509406880877</v>
      </c>
      <c r="BL164" s="6">
        <f>U164/U$135</f>
        <v>0.54397254916191873</v>
      </c>
      <c r="BM164" s="6">
        <f>V164/V$135</f>
        <v>0.89299306021938663</v>
      </c>
      <c r="BN164" s="6">
        <f>W164/W$135</f>
        <v>0.79981912069317618</v>
      </c>
      <c r="BO164" s="6">
        <f>X164/X$135</f>
        <v>0.76329042334054564</v>
      </c>
      <c r="BP164" s="6">
        <f>Y164/Y$135</f>
        <v>0.68295425285383227</v>
      </c>
      <c r="BQ164" s="6">
        <f>Z164/Z$135</f>
        <v>0.9665350904282497</v>
      </c>
      <c r="BR164" s="6">
        <f>AA164/AA$135</f>
        <v>0.67464755331165716</v>
      </c>
      <c r="BS164" s="6">
        <f>AB164/AB$135</f>
        <v>1.076257962730869</v>
      </c>
      <c r="BT164" s="6">
        <f>AC164/AC$135</f>
        <v>0.72389804348812925</v>
      </c>
      <c r="BU164" s="6">
        <f>AD164/AD$135</f>
        <v>1.0037179243859828</v>
      </c>
      <c r="BV164" s="6">
        <f>AE164/AE$135</f>
        <v>0.83905340500652059</v>
      </c>
      <c r="BW164" s="6">
        <f>AF164/AF$135</f>
        <v>0.70650979727901719</v>
      </c>
      <c r="BX164" s="6">
        <f>AG164/AG$135</f>
        <v>0.98373664621865364</v>
      </c>
      <c r="BY164" s="6">
        <f>AH164/AH$135</f>
        <v>0.68698408279682277</v>
      </c>
      <c r="BZ164" s="6">
        <f>AI164/AI$135</f>
        <v>1.1324047721385173</v>
      </c>
      <c r="CA164" s="6">
        <f>AJ164/AJ$135</f>
        <v>1.0458042975155553</v>
      </c>
      <c r="CB164" s="6">
        <f>AK164/AK$135</f>
        <v>0.57329986398343946</v>
      </c>
      <c r="CC164" s="6">
        <f>AL164/AL$135</f>
        <v>1.0837307695784777</v>
      </c>
      <c r="CD164" s="6">
        <f>AM164/AM$135</f>
        <v>0.82205699868348237</v>
      </c>
      <c r="CE164" s="6">
        <f>AN164/AN$135</f>
        <v>0.7694564371386946</v>
      </c>
      <c r="CF164" s="6">
        <f>AO164/AO$135</f>
        <v>0.72832687227692205</v>
      </c>
      <c r="CG164" s="6">
        <f>AP164/AP$135</f>
        <v>0.78436730353859252</v>
      </c>
      <c r="CH164" s="6">
        <f>AQ164/AQ$135</f>
        <v>0.46243296131023176</v>
      </c>
      <c r="CI164" s="6">
        <f>AR164/AR$135</f>
        <v>0.60119414055256815</v>
      </c>
      <c r="CJ164" s="6">
        <f>AVERAGE(AU164:CI164)</f>
        <v>0.75521303994483935</v>
      </c>
      <c r="CK164" s="6">
        <f>STDEV(AU164:CI164)/SQRT(41)</f>
        <v>2.8170092190686825E-2</v>
      </c>
    </row>
    <row r="165" spans="3:89" x14ac:dyDescent="0.3">
      <c r="C165" s="3">
        <v>175</v>
      </c>
      <c r="D165" s="6">
        <v>586.01800000000003</v>
      </c>
      <c r="E165" s="6">
        <v>430.66800000000001</v>
      </c>
      <c r="F165" s="6">
        <v>338.74</v>
      </c>
      <c r="G165" s="6">
        <v>387.71199999999999</v>
      </c>
      <c r="H165" s="6">
        <v>184.58500000000001</v>
      </c>
      <c r="I165" s="6">
        <v>154.11099999999999</v>
      </c>
      <c r="J165" s="6">
        <v>210.435</v>
      </c>
      <c r="K165" s="6">
        <v>220.28399999999999</v>
      </c>
      <c r="L165" s="6">
        <v>268.62200000000001</v>
      </c>
      <c r="M165" s="6">
        <v>204.023</v>
      </c>
      <c r="N165" s="6">
        <v>480.81299999999999</v>
      </c>
      <c r="O165" s="6">
        <v>423.71</v>
      </c>
      <c r="P165" s="6">
        <v>247.512</v>
      </c>
      <c r="Q165" s="6">
        <v>243.49700000000001</v>
      </c>
      <c r="R165" s="6">
        <v>253.46</v>
      </c>
      <c r="S165" s="6">
        <v>286.68700000000001</v>
      </c>
      <c r="T165" s="6">
        <v>288.25099999999998</v>
      </c>
      <c r="U165" s="6">
        <v>138.89400000000001</v>
      </c>
      <c r="V165" s="6">
        <v>143.196</v>
      </c>
      <c r="W165" s="6">
        <v>136.81800000000001</v>
      </c>
      <c r="X165" s="6">
        <v>733.68299999999999</v>
      </c>
      <c r="Y165" s="6">
        <v>319</v>
      </c>
      <c r="Z165" s="6">
        <v>697.54600000000005</v>
      </c>
      <c r="AA165" s="6">
        <v>432.197</v>
      </c>
      <c r="AB165" s="6">
        <v>556.89099999999996</v>
      </c>
      <c r="AC165" s="6">
        <v>386.916</v>
      </c>
      <c r="AD165" s="6">
        <v>415.51100000000002</v>
      </c>
      <c r="AE165" s="6">
        <v>446.351</v>
      </c>
      <c r="AF165" s="6">
        <v>300.10300000000001</v>
      </c>
      <c r="AG165" s="6">
        <v>1816.3869999999999</v>
      </c>
      <c r="AH165" s="6">
        <v>585.96900000000005</v>
      </c>
      <c r="AI165" s="6">
        <v>494.84199999999998</v>
      </c>
      <c r="AJ165" s="6">
        <v>414.976</v>
      </c>
      <c r="AK165" s="6">
        <v>801.48699999999997</v>
      </c>
      <c r="AL165" s="6">
        <v>1313.2329999999999</v>
      </c>
      <c r="AM165" s="6">
        <v>475.56200000000001</v>
      </c>
      <c r="AN165" s="6">
        <v>461.64100000000002</v>
      </c>
      <c r="AO165" s="6">
        <v>295.49</v>
      </c>
      <c r="AP165" s="6">
        <v>256.642</v>
      </c>
      <c r="AQ165" s="6">
        <v>288.85500000000002</v>
      </c>
      <c r="AR165" s="6">
        <v>241.63</v>
      </c>
      <c r="AT165" s="3">
        <v>175</v>
      </c>
      <c r="AU165" s="6">
        <f>D165/D$135</f>
        <v>0.73778196316994782</v>
      </c>
      <c r="AV165" s="6">
        <f>E165/E$135</f>
        <v>0.59059611167717352</v>
      </c>
      <c r="AW165" s="6">
        <f>F165/F$135</f>
        <v>0.95934521870884604</v>
      </c>
      <c r="AX165" s="6">
        <f>G165/G$135</f>
        <v>0.60634476287289363</v>
      </c>
      <c r="AY165" s="6">
        <f>H165/H$135</f>
        <v>0.46638166056480734</v>
      </c>
      <c r="AZ165" s="6">
        <f>I165/I$135</f>
        <v>0.411301579167901</v>
      </c>
      <c r="BA165" s="6">
        <f>J165/J$135</f>
        <v>0.74896162921888187</v>
      </c>
      <c r="BB165" s="6">
        <f>K165/K$135</f>
        <v>0.56817132525334857</v>
      </c>
      <c r="BC165" s="6">
        <f>L165/L$135</f>
        <v>0.95364920228061834</v>
      </c>
      <c r="BD165" s="6">
        <f>M165/M$135</f>
        <v>0.716093797712268</v>
      </c>
      <c r="BE165" s="6">
        <f>N165/N$135</f>
        <v>0.63147298122574413</v>
      </c>
      <c r="BF165" s="6">
        <f>O165/O$135</f>
        <v>0.68151148183831656</v>
      </c>
      <c r="BG165" s="6">
        <f>P165/P$135</f>
        <v>0.49631441748546223</v>
      </c>
      <c r="BH165" s="6">
        <f>Q165/Q$135</f>
        <v>0.67996358589567807</v>
      </c>
      <c r="BI165" s="6">
        <f>R165/R$135</f>
        <v>0.74469741709342951</v>
      </c>
      <c r="BJ165" s="6">
        <f>S165/S$135</f>
        <v>0.79099379481788656</v>
      </c>
      <c r="BK165" s="6">
        <f>T165/T$135</f>
        <v>0.73097258957394518</v>
      </c>
      <c r="BL165" s="6">
        <f>U165/U$135</f>
        <v>0.56004064401408027</v>
      </c>
      <c r="BM165" s="6">
        <f>V165/V$135</f>
        <v>0.91589753429914611</v>
      </c>
      <c r="BN165" s="6">
        <f>W165/W$135</f>
        <v>0.79830790325874501</v>
      </c>
      <c r="BO165" s="6">
        <f>X165/X$135</f>
        <v>0.76136232741310339</v>
      </c>
      <c r="BP165" s="6">
        <f>Y165/Y$135</f>
        <v>0.68449060166509312</v>
      </c>
      <c r="BQ165" s="6">
        <f>Z165/Z$135</f>
        <v>0.97916584782450011</v>
      </c>
      <c r="BR165" s="6">
        <f>AA165/AA$135</f>
        <v>0.67430899230514807</v>
      </c>
      <c r="BS165" s="6">
        <f>AB165/AB$135</f>
        <v>1.0688455935557299</v>
      </c>
      <c r="BT165" s="6">
        <f>AC165/AC$135</f>
        <v>0.73183076853238904</v>
      </c>
      <c r="BU165" s="6">
        <f>AD165/AD$135</f>
        <v>1.0110199473456258</v>
      </c>
      <c r="BV165" s="6">
        <f>AE165/AE$135</f>
        <v>0.83513919579091545</v>
      </c>
      <c r="BW165" s="6">
        <f>AF165/AF$135</f>
        <v>0.7060134049455733</v>
      </c>
      <c r="BX165" s="6">
        <f>AG165/AG$135</f>
        <v>0.98475046285880019</v>
      </c>
      <c r="BY165" s="6">
        <f>AH165/AH$135</f>
        <v>0.6911951703426199</v>
      </c>
      <c r="BZ165" s="6">
        <f>AI165/AI$135</f>
        <v>1.1496857683863246</v>
      </c>
      <c r="CA165" s="6">
        <f>AJ165/AJ$135</f>
        <v>1.0682675302543139</v>
      </c>
      <c r="CB165" s="6">
        <f>AK165/AK$135</f>
        <v>0.56897445217129561</v>
      </c>
      <c r="CC165" s="6">
        <f>AL165/AL$135</f>
        <v>1.0792894554952219</v>
      </c>
      <c r="CD165" s="6">
        <f>AM165/AM$135</f>
        <v>0.81734434670819034</v>
      </c>
      <c r="CE165" s="6">
        <f>AN165/AN$135</f>
        <v>0.76774844834123857</v>
      </c>
      <c r="CF165" s="6">
        <f>AO165/AO$135</f>
        <v>0.72408756977695876</v>
      </c>
      <c r="CG165" s="6">
        <f>AP165/AP$135</f>
        <v>0.77746036843045951</v>
      </c>
      <c r="CH165" s="6">
        <f>AQ165/AQ$135</f>
        <v>0.45805939049105149</v>
      </c>
      <c r="CI165" s="6">
        <f>AR165/AR$135</f>
        <v>0.59739168057358305</v>
      </c>
      <c r="CJ165" s="6">
        <f>AVERAGE(AU165:CI165)</f>
        <v>0.75427392495944512</v>
      </c>
      <c r="CK165" s="6">
        <f>STDEV(AU165:CI165)/SQRT(41)</f>
        <v>2.8517264732241365E-2</v>
      </c>
    </row>
    <row r="166" spans="3:89" x14ac:dyDescent="0.3">
      <c r="C166" s="3">
        <v>180</v>
      </c>
      <c r="D166" s="6">
        <v>583.678</v>
      </c>
      <c r="E166" s="6">
        <v>422.59100000000001</v>
      </c>
      <c r="F166" s="6">
        <v>337.96499999999997</v>
      </c>
      <c r="G166" s="6">
        <v>381.971</v>
      </c>
      <c r="H166" s="6">
        <v>181.06299999999999</v>
      </c>
      <c r="I166" s="6">
        <v>152.04300000000001</v>
      </c>
      <c r="J166" s="6">
        <v>210.26499999999999</v>
      </c>
      <c r="K166" s="6">
        <v>217.82900000000001</v>
      </c>
      <c r="L166" s="6">
        <v>274.45299999999997</v>
      </c>
      <c r="M166" s="6">
        <v>208.696</v>
      </c>
      <c r="N166" s="6">
        <v>485.96600000000001</v>
      </c>
      <c r="O166" s="6">
        <v>418.15499999999997</v>
      </c>
      <c r="P166" s="6">
        <v>245.93299999999999</v>
      </c>
      <c r="Q166" s="6">
        <v>237.148</v>
      </c>
      <c r="R166" s="6">
        <v>254.922</v>
      </c>
      <c r="S166" s="6">
        <v>290.47800000000001</v>
      </c>
      <c r="T166" s="6">
        <v>285.83199999999999</v>
      </c>
      <c r="U166" s="6">
        <v>137.08000000000001</v>
      </c>
      <c r="V166" s="6">
        <v>135.75700000000001</v>
      </c>
      <c r="W166" s="6">
        <v>135.65600000000001</v>
      </c>
      <c r="X166" s="6">
        <v>732.26199999999994</v>
      </c>
      <c r="Y166" s="6">
        <v>317.74</v>
      </c>
      <c r="Z166" s="6">
        <v>689.74699999999996</v>
      </c>
      <c r="AA166" s="6">
        <v>425.17200000000003</v>
      </c>
      <c r="AB166" s="6">
        <v>553.59900000000005</v>
      </c>
      <c r="AC166" s="6">
        <v>384.78399999999999</v>
      </c>
      <c r="AD166" s="6">
        <v>415.72300000000001</v>
      </c>
      <c r="AE166" s="6">
        <v>449.01</v>
      </c>
      <c r="AF166" s="6">
        <v>295.697</v>
      </c>
      <c r="AG166" s="6">
        <v>1812.367</v>
      </c>
      <c r="AH166" s="6">
        <v>575.08000000000004</v>
      </c>
      <c r="AI166" s="6">
        <v>485.31599999999997</v>
      </c>
      <c r="AJ166" s="6">
        <v>409.76600000000002</v>
      </c>
      <c r="AK166" s="6">
        <v>811.14099999999996</v>
      </c>
      <c r="AL166" s="6">
        <v>1313.0250000000001</v>
      </c>
      <c r="AM166" s="6">
        <v>476.60199999999998</v>
      </c>
      <c r="AN166" s="6">
        <v>470.71699999999998</v>
      </c>
      <c r="AO166" s="6">
        <v>302.74</v>
      </c>
      <c r="AP166" s="6">
        <v>255.81</v>
      </c>
      <c r="AQ166" s="6">
        <v>287</v>
      </c>
      <c r="AR166" s="6">
        <v>243.48500000000001</v>
      </c>
      <c r="AT166" s="3">
        <v>180</v>
      </c>
      <c r="AU166" s="6">
        <f>D166/D$135</f>
        <v>0.73483596186313183</v>
      </c>
      <c r="AV166" s="6">
        <f>E166/E$135</f>
        <v>0.57951972616904079</v>
      </c>
      <c r="AW166" s="6">
        <f>F166/F$135</f>
        <v>0.95715034197595539</v>
      </c>
      <c r="AX166" s="6">
        <f>G166/G$135</f>
        <v>0.59736638386049967</v>
      </c>
      <c r="AY166" s="6">
        <f>H166/H$135</f>
        <v>0.45748279983121976</v>
      </c>
      <c r="AZ166" s="6">
        <f>I166/I$135</f>
        <v>0.40578236466848688</v>
      </c>
      <c r="BA166" s="6">
        <f>J166/J$135</f>
        <v>0.74835658026330298</v>
      </c>
      <c r="BB166" s="6">
        <f>K166/K$135</f>
        <v>0.56183922395004482</v>
      </c>
      <c r="BC166" s="6">
        <f>L166/L$135</f>
        <v>0.97435014449122748</v>
      </c>
      <c r="BD166" s="6">
        <f>M166/M$135</f>
        <v>0.73249541084759806</v>
      </c>
      <c r="BE166" s="6">
        <f>N166/N$135</f>
        <v>0.63824064406401249</v>
      </c>
      <c r="BF166" s="6">
        <f>O166/O$135</f>
        <v>0.67257660590522106</v>
      </c>
      <c r="BG166" s="6">
        <f>P166/P$135</f>
        <v>0.49314818528173249</v>
      </c>
      <c r="BH166" s="6">
        <f>Q166/Q$135</f>
        <v>0.66223404998003366</v>
      </c>
      <c r="BI166" s="6">
        <f>R166/R$135</f>
        <v>0.74899295731196724</v>
      </c>
      <c r="BJ166" s="6">
        <f>S166/S$135</f>
        <v>0.80145348596591426</v>
      </c>
      <c r="BK166" s="6">
        <f>T166/T$135</f>
        <v>0.72483827366808762</v>
      </c>
      <c r="BL166" s="6">
        <f>U166/U$135</f>
        <v>0.55272633433733731</v>
      </c>
      <c r="BM166" s="6">
        <f>V166/V$135</f>
        <v>0.86831686334708502</v>
      </c>
      <c r="BN166" s="6">
        <f>W166/W$135</f>
        <v>0.79152784666102638</v>
      </c>
      <c r="BO166" s="6">
        <f>X166/X$135</f>
        <v>0.75988771798743304</v>
      </c>
      <c r="BP166" s="6">
        <f>Y166/Y$135</f>
        <v>0.68178697107544417</v>
      </c>
      <c r="BQ166" s="6">
        <f>Z166/Z$135</f>
        <v>0.96821816201283561</v>
      </c>
      <c r="BR166" s="6">
        <f>AA166/AA$135</f>
        <v>0.66334866479027943</v>
      </c>
      <c r="BS166" s="6">
        <f>AB166/AB$135</f>
        <v>1.0625272301884188</v>
      </c>
      <c r="BT166" s="6">
        <f>AC166/AC$135</f>
        <v>0.72779820539591744</v>
      </c>
      <c r="BU166" s="6">
        <f>AD166/AD$135</f>
        <v>1.0115357850222151</v>
      </c>
      <c r="BV166" s="6">
        <f>AE166/AE$135</f>
        <v>0.84011428293445944</v>
      </c>
      <c r="BW166" s="6">
        <f>AF166/AF$135</f>
        <v>0.69564798020076835</v>
      </c>
      <c r="BX166" s="6">
        <f>AG166/AG$135</f>
        <v>0.98257102815645303</v>
      </c>
      <c r="BY166" s="6">
        <f>AH166/AH$135</f>
        <v>0.6783507635397672</v>
      </c>
      <c r="BZ166" s="6">
        <f>AI166/AI$135</f>
        <v>1.1275536400915394</v>
      </c>
      <c r="CA166" s="6">
        <f>AJ166/AJ$135</f>
        <v>1.0548554923710991</v>
      </c>
      <c r="CB166" s="6">
        <f>AK166/AK$135</f>
        <v>0.5758278126890104</v>
      </c>
      <c r="CC166" s="6">
        <f>AL166/AL$135</f>
        <v>1.0791185092832833</v>
      </c>
      <c r="CD166" s="6">
        <f>AM166/AM$135</f>
        <v>0.8191317858235454</v>
      </c>
      <c r="CE166" s="6">
        <f>AN166/AN$135</f>
        <v>0.78284261224163965</v>
      </c>
      <c r="CF166" s="6">
        <f>AO166/AO$135</f>
        <v>0.7418534328548394</v>
      </c>
      <c r="CG166" s="6">
        <f>AP166/AP$135</f>
        <v>0.7749399429874918</v>
      </c>
      <c r="CH166" s="6">
        <f>AQ166/AQ$135</f>
        <v>0.45511777559997846</v>
      </c>
      <c r="CI166" s="6">
        <f>AR166/AR$135</f>
        <v>0.60197787255083746</v>
      </c>
      <c r="CJ166" s="6">
        <f>AVERAGE(AU166:CI166)</f>
        <v>0.7509326793229314</v>
      </c>
      <c r="CK166" s="6">
        <f>STDEV(AU166:CI166)/SQRT(41)</f>
        <v>2.8391223480923797E-2</v>
      </c>
    </row>
    <row r="167" spans="3:89" x14ac:dyDescent="0.3">
      <c r="C167" s="3">
        <v>185</v>
      </c>
      <c r="D167" s="6">
        <v>576.58199999999999</v>
      </c>
      <c r="E167" s="6">
        <v>428.56799999999998</v>
      </c>
      <c r="F167" s="6">
        <v>331.56099999999998</v>
      </c>
      <c r="G167" s="6">
        <v>376.22500000000002</v>
      </c>
      <c r="H167" s="6">
        <v>186.547</v>
      </c>
      <c r="I167" s="6">
        <v>154.166</v>
      </c>
      <c r="J167" s="6">
        <v>207.91800000000001</v>
      </c>
      <c r="K167" s="6">
        <v>220.94300000000001</v>
      </c>
      <c r="L167" s="6">
        <v>268.34399999999999</v>
      </c>
      <c r="M167" s="6">
        <v>204.994</v>
      </c>
      <c r="N167" s="6">
        <v>486.88600000000002</v>
      </c>
      <c r="O167" s="6">
        <v>419.98899999999998</v>
      </c>
      <c r="P167" s="6">
        <v>244.24799999999999</v>
      </c>
      <c r="Q167" s="6">
        <v>230.48699999999999</v>
      </c>
      <c r="R167" s="6">
        <v>260.66000000000003</v>
      </c>
      <c r="S167" s="6">
        <v>286.22800000000001</v>
      </c>
      <c r="T167" s="6">
        <v>286.75200000000001</v>
      </c>
      <c r="U167" s="6">
        <v>138.715</v>
      </c>
      <c r="V167" s="6">
        <v>132.816</v>
      </c>
      <c r="W167" s="6">
        <v>136.358</v>
      </c>
      <c r="X167" s="6">
        <v>739.97500000000002</v>
      </c>
      <c r="Y167" s="6">
        <v>319.89100000000002</v>
      </c>
      <c r="Z167" s="6">
        <v>695.54600000000005</v>
      </c>
      <c r="AA167" s="6">
        <v>422.64100000000002</v>
      </c>
      <c r="AB167" s="6">
        <v>551.75300000000004</v>
      </c>
      <c r="AC167" s="6">
        <v>381.178</v>
      </c>
      <c r="AD167" s="6">
        <v>415.803</v>
      </c>
      <c r="AE167" s="6">
        <v>444.00099999999998</v>
      </c>
      <c r="AF167" s="6">
        <v>298.065</v>
      </c>
      <c r="AG167" s="6">
        <v>1810.394</v>
      </c>
      <c r="AH167" s="6">
        <v>570.96299999999997</v>
      </c>
      <c r="AI167" s="6">
        <v>488.61399999999998</v>
      </c>
      <c r="AJ167" s="6">
        <v>416.00599999999997</v>
      </c>
      <c r="AK167" s="6">
        <v>808.85699999999997</v>
      </c>
      <c r="AL167" s="6">
        <v>1314.7280000000001</v>
      </c>
      <c r="AM167" s="6">
        <v>471.8</v>
      </c>
      <c r="AN167" s="6">
        <v>472.47899999999998</v>
      </c>
      <c r="AO167" s="6">
        <v>303.83199999999999</v>
      </c>
      <c r="AP167" s="6">
        <v>257.61900000000003</v>
      </c>
      <c r="AQ167" s="6">
        <v>285.61799999999999</v>
      </c>
      <c r="AR167" s="6">
        <v>243.50399999999999</v>
      </c>
      <c r="AT167" s="3">
        <v>185</v>
      </c>
      <c r="AU167" s="6">
        <f>D167/D$135</f>
        <v>0.72590227584895828</v>
      </c>
      <c r="AV167" s="6">
        <f>E167/E$135</f>
        <v>0.58771627887203803</v>
      </c>
      <c r="AW167" s="6">
        <f>F167/F$135</f>
        <v>0.93901357991475365</v>
      </c>
      <c r="AX167" s="6">
        <f>G167/G$135</f>
        <v>0.58838018532275094</v>
      </c>
      <c r="AY167" s="6">
        <f>H167/H$135</f>
        <v>0.47133894754927597</v>
      </c>
      <c r="AZ167" s="6">
        <f>I167/I$135</f>
        <v>0.4114483667875663</v>
      </c>
      <c r="BA167" s="6">
        <f>J167/J$135</f>
        <v>0.74000334556481329</v>
      </c>
      <c r="BB167" s="6">
        <f>K167/K$135</f>
        <v>0.56987106242600727</v>
      </c>
      <c r="BC167" s="6">
        <f>L167/L$135</f>
        <v>0.95266225974339491</v>
      </c>
      <c r="BD167" s="6">
        <f>M167/M$135</f>
        <v>0.71950187953431066</v>
      </c>
      <c r="BE167" s="6">
        <f>N167/N$135</f>
        <v>0.63944892075937565</v>
      </c>
      <c r="BF167" s="6">
        <f>O167/O$135</f>
        <v>0.67552648213587763</v>
      </c>
      <c r="BG167" s="6">
        <f>P167/P$135</f>
        <v>0.48976940044114697</v>
      </c>
      <c r="BH167" s="6">
        <f>Q167/Q$135</f>
        <v>0.6436332563536189</v>
      </c>
      <c r="BI167" s="6">
        <f>R167/R$135</f>
        <v>0.76585192432562665</v>
      </c>
      <c r="BJ167" s="6">
        <f>S167/S$135</f>
        <v>0.78972737481341682</v>
      </c>
      <c r="BK167" s="6">
        <f>T167/T$135</f>
        <v>0.72717129170586736</v>
      </c>
      <c r="BL167" s="6">
        <f>U167/U$135</f>
        <v>0.55931889019261549</v>
      </c>
      <c r="BM167" s="6">
        <f>V167/V$135</f>
        <v>0.84950590041254914</v>
      </c>
      <c r="BN167" s="6">
        <f>W167/W$135</f>
        <v>0.79562388773813353</v>
      </c>
      <c r="BO167" s="6">
        <f>X167/X$135</f>
        <v>0.76789170285738007</v>
      </c>
      <c r="BP167" s="6">
        <f>Y167/Y$135</f>
        <v>0.68640245472491634</v>
      </c>
      <c r="BQ167" s="6">
        <f>Z167/Z$135</f>
        <v>0.97635838896780969</v>
      </c>
      <c r="BR167" s="6">
        <f>AA167/AA$135</f>
        <v>0.65939982650698659</v>
      </c>
      <c r="BS167" s="6">
        <f>AB167/AB$135</f>
        <v>1.058984186817806</v>
      </c>
      <c r="BT167" s="6">
        <f>AC167/AC$135</f>
        <v>0.72097765067259822</v>
      </c>
      <c r="BU167" s="6">
        <f>AD167/AD$135</f>
        <v>1.0117304407492298</v>
      </c>
      <c r="BV167" s="6">
        <f>AE167/AE$135</f>
        <v>0.83074225905254429</v>
      </c>
      <c r="BW167" s="6">
        <f>AF167/AF$135</f>
        <v>0.70121886667278333</v>
      </c>
      <c r="BX167" s="6">
        <f>AG167/AG$135</f>
        <v>0.98150137027890794</v>
      </c>
      <c r="BY167" s="6">
        <f>AH167/AH$135</f>
        <v>0.67349444773415179</v>
      </c>
      <c r="BZ167" s="6">
        <f>AI167/AI$135</f>
        <v>1.1352160124530974</v>
      </c>
      <c r="CA167" s="6">
        <f>AJ167/AJ$135</f>
        <v>1.0709190463809379</v>
      </c>
      <c r="CB167" s="6">
        <f>AK167/AK$135</f>
        <v>0.57420640442068016</v>
      </c>
      <c r="CC167" s="6">
        <f>AL167/AL$135</f>
        <v>1.0805181313935321</v>
      </c>
      <c r="CD167" s="6">
        <f>AM167/AM$135</f>
        <v>0.81087862944668454</v>
      </c>
      <c r="CE167" s="6">
        <f>AN167/AN$135</f>
        <v>0.78577296887369197</v>
      </c>
      <c r="CF167" s="6">
        <f>AO167/AO$135</f>
        <v>0.74452933940394916</v>
      </c>
      <c r="CG167" s="6">
        <f>AP167/AP$135</f>
        <v>0.78042005071144471</v>
      </c>
      <c r="CH167" s="6">
        <f>AQ167/AQ$135</f>
        <v>0.45292623286172345</v>
      </c>
      <c r="CI167" s="6">
        <f>AR167/AR$135</f>
        <v>0.60202484702391978</v>
      </c>
      <c r="CJ167" s="6">
        <f>AVERAGE(AU167:CI167)</f>
        <v>0.74993972605967962</v>
      </c>
      <c r="CK167" s="6">
        <f>STDEV(AU167:CI167)/SQRT(41)</f>
        <v>2.8237507719223395E-2</v>
      </c>
    </row>
    <row r="168" spans="3:89" x14ac:dyDescent="0.3">
      <c r="C168" s="3">
        <v>190</v>
      </c>
      <c r="D168" s="6">
        <v>567.24199999999996</v>
      </c>
      <c r="E168" s="6">
        <v>426.125</v>
      </c>
      <c r="F168" s="6">
        <v>329.87900000000002</v>
      </c>
      <c r="G168" s="6">
        <v>375.41899999999998</v>
      </c>
      <c r="H168" s="6">
        <v>183.13</v>
      </c>
      <c r="I168" s="6">
        <v>149.79300000000001</v>
      </c>
      <c r="J168" s="6">
        <v>206.988</v>
      </c>
      <c r="K168" s="6">
        <v>216.095</v>
      </c>
      <c r="L168" s="6">
        <v>268.613</v>
      </c>
      <c r="M168" s="6">
        <v>200.185</v>
      </c>
      <c r="N168" s="6">
        <v>485.37599999999998</v>
      </c>
      <c r="O168" s="6">
        <v>414.22800000000001</v>
      </c>
      <c r="P168" s="6">
        <v>245.09</v>
      </c>
      <c r="Q168" s="6">
        <v>235.107</v>
      </c>
      <c r="R168" s="6">
        <v>263.37200000000001</v>
      </c>
      <c r="S168" s="6">
        <v>285.25099999999998</v>
      </c>
      <c r="T168" s="6">
        <v>286.654</v>
      </c>
      <c r="U168" s="6">
        <v>136.65</v>
      </c>
      <c r="V168" s="6">
        <v>126.90600000000001</v>
      </c>
      <c r="W168" s="6">
        <v>131.44499999999999</v>
      </c>
      <c r="X168" s="6">
        <v>750.86699999999996</v>
      </c>
      <c r="Y168" s="6">
        <v>317.30599999999998</v>
      </c>
      <c r="Z168" s="6">
        <v>691.49300000000005</v>
      </c>
      <c r="AA168" s="6">
        <v>423.94</v>
      </c>
      <c r="AB168" s="6">
        <v>554.20899999999995</v>
      </c>
      <c r="AC168" s="6">
        <v>385.32900000000001</v>
      </c>
      <c r="AD168" s="6">
        <v>413.51</v>
      </c>
      <c r="AE168" s="6">
        <v>444.41500000000002</v>
      </c>
      <c r="AF168" s="6">
        <v>292.50900000000001</v>
      </c>
      <c r="AG168" s="6">
        <v>1824.69</v>
      </c>
      <c r="AH168" s="6">
        <v>557.29</v>
      </c>
      <c r="AI168" s="6">
        <v>494.57600000000002</v>
      </c>
      <c r="AJ168" s="6">
        <v>417.08199999999999</v>
      </c>
      <c r="AK168" s="6">
        <v>812.31399999999996</v>
      </c>
      <c r="AL168" s="6">
        <v>1311.277</v>
      </c>
      <c r="AM168" s="6">
        <v>468.63499999999999</v>
      </c>
      <c r="AN168" s="6">
        <v>480.85</v>
      </c>
      <c r="AO168" s="6">
        <v>303.15499999999997</v>
      </c>
      <c r="AP168" s="6">
        <v>253.56200000000001</v>
      </c>
      <c r="AQ168" s="6">
        <v>285.31400000000002</v>
      </c>
      <c r="AR168" s="6">
        <v>242.267</v>
      </c>
      <c r="AT168" s="3">
        <v>190</v>
      </c>
      <c r="AU168" s="6">
        <f>D168/D$135</f>
        <v>0.71414345012004321</v>
      </c>
      <c r="AV168" s="6">
        <f>E168/E$135</f>
        <v>0.58436607337539725</v>
      </c>
      <c r="AW168" s="6">
        <f>F168/F$135</f>
        <v>0.93424998937962866</v>
      </c>
      <c r="AX168" s="6">
        <f>G168/G$135</f>
        <v>0.58711967783555541</v>
      </c>
      <c r="AY168" s="6">
        <f>H168/H$135</f>
        <v>0.46270538504880221</v>
      </c>
      <c r="AZ168" s="6">
        <f>I168/I$135</f>
        <v>0.39977741659127125</v>
      </c>
      <c r="BA168" s="6">
        <f>J168/J$135</f>
        <v>0.73669337186664718</v>
      </c>
      <c r="BB168" s="6">
        <f>K168/K$135</f>
        <v>0.55736677439406568</v>
      </c>
      <c r="BC168" s="6">
        <f>L168/L$135</f>
        <v>0.9536172509035139</v>
      </c>
      <c r="BD168" s="6">
        <f>M168/M$135</f>
        <v>0.70262292435181517</v>
      </c>
      <c r="BE168" s="6">
        <f>N168/N$135</f>
        <v>0.63746577096589907</v>
      </c>
      <c r="BF168" s="6">
        <f>O168/O$135</f>
        <v>0.66626026786934978</v>
      </c>
      <c r="BG168" s="6">
        <f>P168/P$135</f>
        <v>0.49145779025466213</v>
      </c>
      <c r="BH168" s="6">
        <f>Q168/Q$135</f>
        <v>0.6565345724554108</v>
      </c>
      <c r="BI168" s="6">
        <f>R168/R$135</f>
        <v>0.77382012204975426</v>
      </c>
      <c r="BJ168" s="6">
        <f>S168/S$135</f>
        <v>0.78703174879083093</v>
      </c>
      <c r="BK168" s="6">
        <f>T168/T$135</f>
        <v>0.72692277456706034</v>
      </c>
      <c r="BL168" s="6">
        <f>U168/U$135</f>
        <v>0.5509925123081203</v>
      </c>
      <c r="BM168" s="6">
        <f>V168/V$135</f>
        <v>0.8117048834308741</v>
      </c>
      <c r="BN168" s="6">
        <f>W168/W$135</f>
        <v>0.7669574350147329</v>
      </c>
      <c r="BO168" s="6">
        <f>X168/X$135</f>
        <v>0.77919462042557164</v>
      </c>
      <c r="BP168" s="6">
        <f>Y168/Y$135</f>
        <v>0.68085572053900945</v>
      </c>
      <c r="BQ168" s="6">
        <f>Z168/Z$135</f>
        <v>0.97066907359472654</v>
      </c>
      <c r="BR168" s="6">
        <f>AA168/AA$135</f>
        <v>0.66142651197913094</v>
      </c>
      <c r="BS168" s="6">
        <f>AB168/AB$135</f>
        <v>1.0636980083336371</v>
      </c>
      <c r="BT168" s="6">
        <f>AC168/AC$135</f>
        <v>0.72882904353352396</v>
      </c>
      <c r="BU168" s="6">
        <f>AD168/AD$135</f>
        <v>1.0061511209736678</v>
      </c>
      <c r="BV168" s="6">
        <f>AE168/AE$135</f>
        <v>0.83151686833326166</v>
      </c>
      <c r="BW168" s="6">
        <f>AF168/AF$135</f>
        <v>0.68814798608219407</v>
      </c>
      <c r="BX168" s="6">
        <f>AG168/AG$135</f>
        <v>0.98925191717063832</v>
      </c>
      <c r="BY168" s="6">
        <f>AH168/AH$135</f>
        <v>0.65736610039138343</v>
      </c>
      <c r="BZ168" s="6">
        <f>AI168/AI$135</f>
        <v>1.1490677601849377</v>
      </c>
      <c r="CA168" s="6">
        <f>AJ168/AJ$135</f>
        <v>1.0736889797326346</v>
      </c>
      <c r="CB168" s="6">
        <f>AK168/AK$135</f>
        <v>0.57666052367795595</v>
      </c>
      <c r="CC168" s="6">
        <f>AL168/AL$135</f>
        <v>1.0776819036175671</v>
      </c>
      <c r="CD168" s="6">
        <f>AM168/AM$135</f>
        <v>0.80543897098505091</v>
      </c>
      <c r="CE168" s="6">
        <f>AN168/AN$135</f>
        <v>0.79969465750417434</v>
      </c>
      <c r="CF168" s="6">
        <f>AO168/AO$135</f>
        <v>0.74287037536205591</v>
      </c>
      <c r="CG168" s="6">
        <f>AP168/AP$135</f>
        <v>0.76812994731947304</v>
      </c>
      <c r="CH168" s="6">
        <f>AQ168/AQ$135</f>
        <v>0.45244415689035627</v>
      </c>
      <c r="CI168" s="6">
        <f>AR168/AR$135</f>
        <v>0.59896656159218731</v>
      </c>
      <c r="CJ168" s="6">
        <f>AVERAGE(AU168:CI168)</f>
        <v>0.74642831706820878</v>
      </c>
      <c r="CK168" s="6">
        <f>STDEV(AU168:CI168)/SQRT(41)</f>
        <v>2.8562559009578881E-2</v>
      </c>
    </row>
    <row r="169" spans="3:89" x14ac:dyDescent="0.3">
      <c r="C169" s="3">
        <v>195</v>
      </c>
      <c r="D169" s="6">
        <v>567.70600000000002</v>
      </c>
      <c r="E169" s="6">
        <v>418.63499999999999</v>
      </c>
      <c r="F169" s="6">
        <v>328.11200000000002</v>
      </c>
      <c r="G169" s="6">
        <v>368.315</v>
      </c>
      <c r="H169" s="6">
        <v>183.44</v>
      </c>
      <c r="I169" s="6">
        <v>149.351</v>
      </c>
      <c r="J169" s="6">
        <v>208.29300000000001</v>
      </c>
      <c r="K169" s="6">
        <v>215.10300000000001</v>
      </c>
      <c r="L169" s="6">
        <v>265.76299999999998</v>
      </c>
      <c r="M169" s="6">
        <v>195.49100000000001</v>
      </c>
      <c r="N169" s="6">
        <v>490.22800000000001</v>
      </c>
      <c r="O169" s="6">
        <v>415.68099999999998</v>
      </c>
      <c r="P169" s="6">
        <v>249.04</v>
      </c>
      <c r="Q169" s="6">
        <v>237.71299999999999</v>
      </c>
      <c r="R169" s="6">
        <v>262.63200000000001</v>
      </c>
      <c r="S169" s="6">
        <v>289.77800000000002</v>
      </c>
      <c r="T169" s="6">
        <v>296.39499999999998</v>
      </c>
      <c r="U169" s="6">
        <v>134.54</v>
      </c>
      <c r="V169" s="6">
        <v>123.95699999999999</v>
      </c>
      <c r="W169" s="6">
        <v>131.66499999999999</v>
      </c>
      <c r="X169" s="6">
        <v>740.01900000000001</v>
      </c>
      <c r="Y169" s="6">
        <v>319.7</v>
      </c>
      <c r="Z169" s="6">
        <v>685.00599999999997</v>
      </c>
      <c r="AA169" s="6">
        <v>428.33300000000003</v>
      </c>
      <c r="AB169" s="6">
        <v>549.76099999999997</v>
      </c>
      <c r="AC169" s="6">
        <v>380.27300000000002</v>
      </c>
      <c r="AD169" s="6">
        <v>410.85899999999998</v>
      </c>
      <c r="AE169" s="6">
        <v>443.14600000000002</v>
      </c>
      <c r="AF169" s="6">
        <v>290.03199999999998</v>
      </c>
      <c r="AG169" s="6">
        <v>1822.0830000000001</v>
      </c>
      <c r="AH169" s="6">
        <v>550.125</v>
      </c>
      <c r="AI169" s="6">
        <v>503.476</v>
      </c>
      <c r="AJ169" s="6">
        <v>416.22399999999999</v>
      </c>
      <c r="AK169" s="6">
        <v>810.83699999999999</v>
      </c>
      <c r="AL169" s="6">
        <v>1317.796</v>
      </c>
      <c r="AM169" s="6">
        <v>470.93400000000003</v>
      </c>
      <c r="AN169" s="6">
        <v>477.07499999999999</v>
      </c>
      <c r="AO169" s="6">
        <v>300.529</v>
      </c>
      <c r="AP169" s="6">
        <v>254.86500000000001</v>
      </c>
      <c r="AQ169" s="6">
        <v>285.29500000000002</v>
      </c>
      <c r="AR169" s="6">
        <v>244.27500000000001</v>
      </c>
      <c r="AT169" s="3">
        <v>195</v>
      </c>
      <c r="AU169" s="6">
        <f>D169/D$135</f>
        <v>0.71472761448173672</v>
      </c>
      <c r="AV169" s="6">
        <f>E169/E$135</f>
        <v>0.57409466970374756</v>
      </c>
      <c r="AW169" s="6">
        <f>F169/F$135</f>
        <v>0.92924567042863815</v>
      </c>
      <c r="AX169" s="6">
        <f>G169/G$135</f>
        <v>0.57600969621144005</v>
      </c>
      <c r="AY169" s="6">
        <f>H169/H$135</f>
        <v>0.46348864649894767</v>
      </c>
      <c r="AZ169" s="6">
        <f>I169/I$135</f>
        <v>0.39859777790232487</v>
      </c>
      <c r="BA169" s="6">
        <f>J169/J$135</f>
        <v>0.74133801237858987</v>
      </c>
      <c r="BB169" s="6">
        <f>K169/K$135</f>
        <v>0.55480814119941091</v>
      </c>
      <c r="BC169" s="6">
        <f>L169/L$135</f>
        <v>0.94349931482046867</v>
      </c>
      <c r="BD169" s="6">
        <f>M169/M$135</f>
        <v>0.68614760398861407</v>
      </c>
      <c r="BE169" s="6">
        <f>N169/N$135</f>
        <v>0.64383811718970607</v>
      </c>
      <c r="BF169" s="6">
        <f>O169/O$135</f>
        <v>0.6685973290270073</v>
      </c>
      <c r="BG169" s="6">
        <f>P169/P$135</f>
        <v>0.49937838379787447</v>
      </c>
      <c r="BH169" s="6">
        <f>Q169/Q$135</f>
        <v>0.66381180833447362</v>
      </c>
      <c r="BI169" s="6">
        <f>R169/R$135</f>
        <v>0.77164590880644501</v>
      </c>
      <c r="BJ169" s="6">
        <f>S169/S$135</f>
        <v>0.79952212648197352</v>
      </c>
      <c r="BK169" s="6">
        <f>T169/T$135</f>
        <v>0.75162487098663833</v>
      </c>
      <c r="BL169" s="6">
        <f>U169/U$135</f>
        <v>0.5424846879321954</v>
      </c>
      <c r="BM169" s="6">
        <f>V169/V$135</f>
        <v>0.79284275160702289</v>
      </c>
      <c r="BN169" s="6">
        <f>W169/W$135</f>
        <v>0.7682410946115471</v>
      </c>
      <c r="BO169" s="6">
        <f>X169/X$135</f>
        <v>0.76793736282552183</v>
      </c>
      <c r="BP169" s="6">
        <f>Y169/Y$135</f>
        <v>0.68599261865934247</v>
      </c>
      <c r="BQ169" s="6">
        <f>Z169/Z$135</f>
        <v>0.96156308079305086</v>
      </c>
      <c r="BR169" s="6">
        <f>AA169/AA$135</f>
        <v>0.66828042212472782</v>
      </c>
      <c r="BS169" s="6">
        <f>AB169/AB$135</f>
        <v>1.0551609244157145</v>
      </c>
      <c r="BT169" s="6">
        <f>AC169/AC$135</f>
        <v>0.7192658919303343</v>
      </c>
      <c r="BU169" s="6">
        <f>AD169/AD$135</f>
        <v>0.99970071681971462</v>
      </c>
      <c r="BV169" s="6">
        <f>AE169/AE$135</f>
        <v>0.82914252249454135</v>
      </c>
      <c r="BW169" s="6">
        <f>AF169/AF$135</f>
        <v>0.68232066944740466</v>
      </c>
      <c r="BX169" s="6">
        <f>AG169/AG$135</f>
        <v>0.98783853750172812</v>
      </c>
      <c r="BY169" s="6">
        <f>AH169/AH$135</f>
        <v>0.64891443589120534</v>
      </c>
      <c r="BZ169" s="6">
        <f>AI169/AI$135</f>
        <v>1.1697454782012708</v>
      </c>
      <c r="CA169" s="6">
        <f>AJ169/AJ$135</f>
        <v>1.0714802410562816</v>
      </c>
      <c r="CB169" s="6">
        <f>AK169/AK$135</f>
        <v>0.57561200353245512</v>
      </c>
      <c r="CC169" s="6">
        <f>AL169/AL$135</f>
        <v>1.0830395880196293</v>
      </c>
      <c r="CD169" s="6">
        <f>AM169/AM$135</f>
        <v>0.80939024264486004</v>
      </c>
      <c r="CE169" s="6">
        <f>AN169/AN$135</f>
        <v>0.79341650978226874</v>
      </c>
      <c r="CF169" s="6">
        <f>AO169/AO$135</f>
        <v>0.73643545723205395</v>
      </c>
      <c r="CG169" s="6">
        <f>AP169/AP$135</f>
        <v>0.77207720014662096</v>
      </c>
      <c r="CH169" s="6">
        <f>AQ169/AQ$135</f>
        <v>0.45241402714214585</v>
      </c>
      <c r="CI169" s="6">
        <f>AR169/AR$135</f>
        <v>0.60393102169478952</v>
      </c>
      <c r="CJ169" s="6">
        <f>AVERAGE(AU169:CI169)</f>
        <v>0.74530739460352358</v>
      </c>
      <c r="CK169" s="6">
        <f>STDEV(AU169:CI169)/SQRT(41)</f>
        <v>2.8605662616224742E-2</v>
      </c>
    </row>
    <row r="170" spans="3:89" x14ac:dyDescent="0.3">
      <c r="C170" s="3">
        <v>200</v>
      </c>
      <c r="D170" s="6">
        <v>568.29499999999996</v>
      </c>
      <c r="E170" s="6">
        <v>418.08100000000002</v>
      </c>
      <c r="F170" s="6">
        <v>329.52100000000002</v>
      </c>
      <c r="G170" s="6">
        <v>366.47300000000001</v>
      </c>
      <c r="H170" s="6">
        <v>178.536</v>
      </c>
      <c r="I170" s="6">
        <v>151.495</v>
      </c>
      <c r="J170" s="6">
        <v>207.77199999999999</v>
      </c>
      <c r="K170" s="6">
        <v>216.72800000000001</v>
      </c>
      <c r="L170" s="6">
        <v>266.15300000000002</v>
      </c>
      <c r="M170" s="6">
        <v>193.61500000000001</v>
      </c>
      <c r="N170" s="6">
        <v>491.18900000000002</v>
      </c>
      <c r="O170" s="6">
        <v>414.471</v>
      </c>
      <c r="P170" s="6">
        <v>242.238</v>
      </c>
      <c r="Q170" s="6">
        <v>235.94</v>
      </c>
      <c r="R170" s="6">
        <v>257.983</v>
      </c>
      <c r="S170" s="6">
        <v>292.26</v>
      </c>
      <c r="T170" s="6">
        <v>296.05</v>
      </c>
      <c r="U170" s="6">
        <v>136.53299999999999</v>
      </c>
      <c r="V170" s="6">
        <v>124.46899999999999</v>
      </c>
      <c r="W170" s="6">
        <v>134.404</v>
      </c>
      <c r="X170" s="6">
        <v>730.34699999999998</v>
      </c>
      <c r="Y170" s="6">
        <v>312.11099999999999</v>
      </c>
      <c r="Z170" s="6">
        <v>680.60299999999995</v>
      </c>
      <c r="AA170" s="6">
        <v>414.31900000000002</v>
      </c>
      <c r="AB170" s="6">
        <v>544.12</v>
      </c>
      <c r="AC170" s="6">
        <v>378.68799999999999</v>
      </c>
      <c r="AD170" s="6">
        <v>416.721</v>
      </c>
      <c r="AE170" s="6">
        <v>443.77199999999999</v>
      </c>
      <c r="AF170" s="6">
        <v>288.82499999999999</v>
      </c>
      <c r="AG170" s="6">
        <v>1816.7660000000001</v>
      </c>
      <c r="AH170" s="6">
        <v>536.274</v>
      </c>
      <c r="AI170" s="6">
        <v>503.50099999999998</v>
      </c>
      <c r="AJ170" s="6">
        <v>425.32499999999999</v>
      </c>
      <c r="AK170" s="6">
        <v>789.01499999999999</v>
      </c>
      <c r="AL170" s="6">
        <v>1308.252</v>
      </c>
      <c r="AM170" s="6">
        <v>475.21899999999999</v>
      </c>
      <c r="AN170" s="6">
        <v>473.55099999999999</v>
      </c>
      <c r="AO170" s="6">
        <v>299.96699999999998</v>
      </c>
      <c r="AP170" s="6">
        <v>253.23</v>
      </c>
      <c r="AQ170" s="6">
        <v>283.20999999999998</v>
      </c>
      <c r="AR170" s="6">
        <v>240.90799999999999</v>
      </c>
      <c r="AT170" s="3">
        <v>200</v>
      </c>
      <c r="AU170" s="6">
        <f>D170/D$135</f>
        <v>0.71546915070811035</v>
      </c>
      <c r="AV170" s="6">
        <f>E170/E$135</f>
        <v>0.57333494238277372</v>
      </c>
      <c r="AW170" s="6">
        <f>F170/F$135</f>
        <v>0.93323609793398377</v>
      </c>
      <c r="AX170" s="6">
        <f>G170/G$135</f>
        <v>0.57312898307072768</v>
      </c>
      <c r="AY170" s="6">
        <f>H170/H$135</f>
        <v>0.45109795568761513</v>
      </c>
      <c r="AZ170" s="6">
        <f>I170/I$135</f>
        <v>0.40431982620345835</v>
      </c>
      <c r="BA170" s="6">
        <f>J170/J$135</f>
        <v>0.7394837152853162</v>
      </c>
      <c r="BB170" s="6">
        <f>K170/K$135</f>
        <v>0.55899945061605805</v>
      </c>
      <c r="BC170" s="6">
        <f>L170/L$135</f>
        <v>0.94488387449499078</v>
      </c>
      <c r="BD170" s="6">
        <f>M170/M$135</f>
        <v>0.67956309163212369</v>
      </c>
      <c r="BE170" s="6">
        <f>N170/N$135</f>
        <v>0.64510024099866703</v>
      </c>
      <c r="BF170" s="6">
        <f>O170/O$135</f>
        <v>0.66665111842771918</v>
      </c>
      <c r="BG170" s="6">
        <f>P170/P$135</f>
        <v>0.48573892119510731</v>
      </c>
      <c r="BH170" s="6">
        <f>Q170/Q$135</f>
        <v>0.6588607188434612</v>
      </c>
      <c r="BI170" s="6">
        <f>R170/R$135</f>
        <v>0.75798656101165551</v>
      </c>
      <c r="BJ170" s="6">
        <f>S170/S$135</f>
        <v>0.80637017539503197</v>
      </c>
      <c r="BK170" s="6">
        <f>T170/T$135</f>
        <v>0.75074998922247105</v>
      </c>
      <c r="BL170" s="6">
        <f>U170/U$135</f>
        <v>0.55052075143040313</v>
      </c>
      <c r="BM170" s="6">
        <f>V170/V$135</f>
        <v>0.79611756052320182</v>
      </c>
      <c r="BN170" s="6">
        <f>W170/W$135</f>
        <v>0.78422265659188384</v>
      </c>
      <c r="BO170" s="6">
        <f>X170/X$135</f>
        <v>0.75790047164671637</v>
      </c>
      <c r="BP170" s="6">
        <f>Y170/Y$135</f>
        <v>0.66970860870311555</v>
      </c>
      <c r="BQ170" s="6">
        <f>Z170/Z$135</f>
        <v>0.95538246012004679</v>
      </c>
      <c r="BR170" s="6">
        <f>AA170/AA$135</f>
        <v>0.64641593389791374</v>
      </c>
      <c r="BS170" s="6">
        <f>AB170/AB$135</f>
        <v>1.0443341055350936</v>
      </c>
      <c r="BT170" s="6">
        <f>AC170/AC$135</f>
        <v>0.71626794982371711</v>
      </c>
      <c r="BU170" s="6">
        <f>AD170/AD$135</f>
        <v>1.0139641152167247</v>
      </c>
      <c r="BV170" s="6">
        <f>AE170/AE$135</f>
        <v>0.83031379160016694</v>
      </c>
      <c r="BW170" s="6">
        <f>AF170/AF$135</f>
        <v>0.67948111709448156</v>
      </c>
      <c r="BX170" s="6">
        <f>AG170/AG$135</f>
        <v>0.98495593692650918</v>
      </c>
      <c r="BY170" s="6">
        <f>AH170/AH$135</f>
        <v>0.63257612395931884</v>
      </c>
      <c r="BZ170" s="6">
        <f>AI170/AI$135</f>
        <v>1.1698035616788447</v>
      </c>
      <c r="CA170" s="6">
        <f>AJ170/AJ$135</f>
        <v>1.0949088316081317</v>
      </c>
      <c r="CB170" s="6">
        <f>AK170/AK$135</f>
        <v>0.56012059756419608</v>
      </c>
      <c r="CC170" s="6">
        <f>AL170/AL$135</f>
        <v>1.075195786833361</v>
      </c>
      <c r="CD170" s="6">
        <f>AM170/AM$135</f>
        <v>0.81675483553841455</v>
      </c>
      <c r="CE170" s="6">
        <f>AN170/AN$135</f>
        <v>0.78755579651816421</v>
      </c>
      <c r="CF170" s="6">
        <f>AO170/AO$135</f>
        <v>0.73505829653553412</v>
      </c>
      <c r="CG170" s="6">
        <f>AP170/AP$135</f>
        <v>0.76712420062828868</v>
      </c>
      <c r="CH170" s="6">
        <f>AQ170/AQ$135</f>
        <v>0.44910768372010412</v>
      </c>
      <c r="CI170" s="6">
        <f>AR170/AR$135</f>
        <v>0.59560665059645213</v>
      </c>
      <c r="CJ170" s="6">
        <f>AVERAGE(AU170:CI170)</f>
        <v>0.74288713749756241</v>
      </c>
      <c r="CK170" s="6">
        <f>STDEV(AU170:CI170)/SQRT(41)</f>
        <v>2.9018760690570789E-2</v>
      </c>
    </row>
    <row r="171" spans="3:89" x14ac:dyDescent="0.3">
      <c r="C171" s="3">
        <v>205</v>
      </c>
      <c r="D171" s="6">
        <v>571.24599999999998</v>
      </c>
      <c r="E171" s="6">
        <v>419.42599999999999</v>
      </c>
      <c r="F171" s="6">
        <v>326.81400000000002</v>
      </c>
      <c r="G171" s="6">
        <v>364.83300000000003</v>
      </c>
      <c r="H171" s="6">
        <v>178.54400000000001</v>
      </c>
      <c r="I171" s="6">
        <v>148.745</v>
      </c>
      <c r="J171" s="6">
        <v>201.65799999999999</v>
      </c>
      <c r="K171" s="6">
        <v>218.57599999999999</v>
      </c>
      <c r="L171" s="6">
        <v>264.197</v>
      </c>
      <c r="M171" s="6">
        <v>194.71299999999999</v>
      </c>
      <c r="N171" s="6">
        <v>484.12299999999999</v>
      </c>
      <c r="O171" s="6">
        <v>415.911</v>
      </c>
      <c r="P171" s="6">
        <v>242.50200000000001</v>
      </c>
      <c r="Q171" s="6">
        <v>232.89500000000001</v>
      </c>
      <c r="R171" s="6">
        <v>261.17899999999997</v>
      </c>
      <c r="S171" s="6">
        <v>290.767</v>
      </c>
      <c r="T171" s="6">
        <v>286.834</v>
      </c>
      <c r="U171" s="6">
        <v>132.876</v>
      </c>
      <c r="V171" s="6">
        <v>119.89</v>
      </c>
      <c r="W171" s="6">
        <v>138.536</v>
      </c>
      <c r="X171" s="6">
        <v>733.00599999999997</v>
      </c>
      <c r="Y171" s="6">
        <v>315.83100000000002</v>
      </c>
      <c r="Z171" s="6">
        <v>681.98</v>
      </c>
      <c r="AA171" s="6">
        <v>420.303</v>
      </c>
      <c r="AB171" s="6">
        <v>545.63199999999995</v>
      </c>
      <c r="AC171" s="6">
        <v>391.39600000000002</v>
      </c>
      <c r="AD171" s="6">
        <v>414.79599999999999</v>
      </c>
      <c r="AE171" s="6">
        <v>445.4</v>
      </c>
      <c r="AF171" s="6">
        <v>284.964</v>
      </c>
      <c r="AG171" s="6">
        <v>1819.979</v>
      </c>
      <c r="AH171" s="6">
        <v>533.73099999999999</v>
      </c>
      <c r="AI171" s="6">
        <v>503.39499999999998</v>
      </c>
      <c r="AJ171" s="6">
        <v>419.142</v>
      </c>
      <c r="AK171" s="6">
        <v>777.63499999999999</v>
      </c>
      <c r="AL171" s="6">
        <v>1316.354</v>
      </c>
      <c r="AM171" s="6">
        <v>478.13400000000001</v>
      </c>
      <c r="AN171" s="6">
        <v>472.85899999999998</v>
      </c>
      <c r="AO171" s="6">
        <v>301.33999999999997</v>
      </c>
      <c r="AP171" s="6">
        <v>252.244</v>
      </c>
      <c r="AQ171" s="6">
        <v>282.94499999999999</v>
      </c>
      <c r="AR171" s="6">
        <v>241.32599999999999</v>
      </c>
      <c r="AT171" s="3">
        <v>205</v>
      </c>
      <c r="AU171" s="6">
        <f>D171/D$135</f>
        <v>0.71918438568948384</v>
      </c>
      <c r="AV171" s="6">
        <f>E171/E$135</f>
        <v>0.57517940672701517</v>
      </c>
      <c r="AW171" s="6">
        <f>F171/F$135</f>
        <v>0.92556960591342274</v>
      </c>
      <c r="AX171" s="6">
        <f>G171/G$135</f>
        <v>0.57056417875434973</v>
      </c>
      <c r="AY171" s="6">
        <f>H171/H$135</f>
        <v>0.45111816888632855</v>
      </c>
      <c r="AZ171" s="6">
        <f>I171/I$135</f>
        <v>0.39698044522019482</v>
      </c>
      <c r="BA171" s="6">
        <f>J171/J$135</f>
        <v>0.71772330755350233</v>
      </c>
      <c r="BB171" s="6">
        <f>K171/K$135</f>
        <v>0.56376593664803576</v>
      </c>
      <c r="BC171" s="6">
        <f>L171/L$135</f>
        <v>0.93793977520431138</v>
      </c>
      <c r="BD171" s="6">
        <f>M171/M$135</f>
        <v>0.68341692668938714</v>
      </c>
      <c r="BE171" s="6">
        <f>N171/N$135</f>
        <v>0.63582015064058361</v>
      </c>
      <c r="BF171" s="6">
        <f>O171/O$135</f>
        <v>0.66896726988472321</v>
      </c>
      <c r="BG171" s="6">
        <f>P171/P$135</f>
        <v>0.48626829757369161</v>
      </c>
      <c r="BH171" s="6">
        <f>Q171/Q$135</f>
        <v>0.65035757868546207</v>
      </c>
      <c r="BI171" s="6">
        <f>R171/R$135</f>
        <v>0.76737681172194738</v>
      </c>
      <c r="BJ171" s="6">
        <f>S171/S$135</f>
        <v>0.80225086152428404</v>
      </c>
      <c r="BK171" s="6">
        <f>T171/T$135</f>
        <v>0.7273792346179303</v>
      </c>
      <c r="BL171" s="6">
        <f>U171/U$135</f>
        <v>0.53577519989355138</v>
      </c>
      <c r="BM171" s="6">
        <f>V171/V$135</f>
        <v>0.76682976750135923</v>
      </c>
      <c r="BN171" s="6">
        <f>W171/W$135</f>
        <v>0.80833211774659397</v>
      </c>
      <c r="BO171" s="6">
        <f>X171/X$135</f>
        <v>0.76065978653964894</v>
      </c>
      <c r="BP171" s="6">
        <f>Y171/Y$135</f>
        <v>0.67769075615826968</v>
      </c>
      <c r="BQ171" s="6">
        <f>Z171/Z$135</f>
        <v>0.95731539554287826</v>
      </c>
      <c r="BR171" s="6">
        <f>AA171/AA$135</f>
        <v>0.65575210469492062</v>
      </c>
      <c r="BS171" s="6">
        <f>AB171/AB$135</f>
        <v>1.0472360998884882</v>
      </c>
      <c r="BT171" s="6">
        <f>AC171/AC$135</f>
        <v>0.74030444716812682</v>
      </c>
      <c r="BU171" s="6">
        <f>AD171/AD$135</f>
        <v>1.0092802117854309</v>
      </c>
      <c r="BV171" s="6">
        <f>AE171/AE$135</f>
        <v>0.83335983968955751</v>
      </c>
      <c r="BW171" s="6">
        <f>AF171/AF$135</f>
        <v>0.67039784316354833</v>
      </c>
      <c r="BX171" s="6">
        <f>AG171/AG$135</f>
        <v>0.98669785824457912</v>
      </c>
      <c r="BY171" s="6">
        <f>AH171/AH$135</f>
        <v>0.62957646131815304</v>
      </c>
      <c r="BZ171" s="6">
        <f>AI171/AI$135</f>
        <v>1.1695572877339311</v>
      </c>
      <c r="CA171" s="6">
        <f>AJ171/AJ$135</f>
        <v>1.0789920119858827</v>
      </c>
      <c r="CB171" s="6">
        <f>AK171/AK$135</f>
        <v>0.55204195216419671</v>
      </c>
      <c r="CC171" s="6">
        <f>AL171/AL$135</f>
        <v>1.081854470531092</v>
      </c>
      <c r="CD171" s="6">
        <f>AM171/AM$135</f>
        <v>0.82176482113578009</v>
      </c>
      <c r="CE171" s="6">
        <f>AN171/AN$135</f>
        <v>0.78640494135960559</v>
      </c>
      <c r="CF171" s="6">
        <f>AO171/AO$135</f>
        <v>0.7384227834329038</v>
      </c>
      <c r="CG171" s="6">
        <f>AP171/AP$135</f>
        <v>0.76413725412977163</v>
      </c>
      <c r="CH171" s="6">
        <f>AQ171/AQ$135</f>
        <v>0.44868745302137941</v>
      </c>
      <c r="CI171" s="6">
        <f>AR171/AR$135</f>
        <v>0.59664008900426468</v>
      </c>
      <c r="CJ171" s="6">
        <f>AVERAGE(AU171:CI171)</f>
        <v>0.74140422672606232</v>
      </c>
      <c r="CK171" s="6">
        <f>STDEV(AU171:CI171)/SQRT(41)</f>
        <v>2.9055554023089358E-2</v>
      </c>
    </row>
    <row r="172" spans="3:89" x14ac:dyDescent="0.3">
      <c r="C172" s="3">
        <v>210</v>
      </c>
      <c r="D172" s="6">
        <v>564.89700000000005</v>
      </c>
      <c r="E172" s="6">
        <v>417.86</v>
      </c>
      <c r="F172" s="6">
        <v>323.55900000000003</v>
      </c>
      <c r="G172" s="6">
        <v>362.84199999999998</v>
      </c>
      <c r="H172" s="6">
        <v>173.35400000000001</v>
      </c>
      <c r="I172" s="6">
        <v>148.86000000000001</v>
      </c>
      <c r="J172" s="6">
        <v>201.05199999999999</v>
      </c>
      <c r="K172" s="6">
        <v>216.44499999999999</v>
      </c>
      <c r="L172" s="6">
        <v>267.36599999999999</v>
      </c>
      <c r="M172" s="6">
        <v>197.15199999999999</v>
      </c>
      <c r="N172" s="6">
        <v>476.26299999999998</v>
      </c>
      <c r="O172" s="6">
        <v>405.50900000000001</v>
      </c>
      <c r="P172" s="6">
        <v>235.79</v>
      </c>
      <c r="Q172" s="6">
        <v>233.88499999999999</v>
      </c>
      <c r="R172" s="6">
        <v>257.63400000000001</v>
      </c>
      <c r="S172" s="6">
        <v>294.25700000000001</v>
      </c>
      <c r="T172" s="6">
        <v>283.00900000000001</v>
      </c>
      <c r="U172" s="6">
        <v>135.56200000000001</v>
      </c>
      <c r="V172" s="6">
        <v>120.342</v>
      </c>
      <c r="W172" s="6">
        <v>135.911</v>
      </c>
      <c r="X172" s="6">
        <v>729.75199999999995</v>
      </c>
      <c r="Y172" s="6">
        <v>312.47399999999999</v>
      </c>
      <c r="Z172" s="6">
        <v>680.37199999999996</v>
      </c>
      <c r="AA172" s="6">
        <v>417.28899999999999</v>
      </c>
      <c r="AB172" s="6">
        <v>541.00099999999998</v>
      </c>
      <c r="AC172" s="6">
        <v>386.60599999999999</v>
      </c>
      <c r="AD172" s="6">
        <v>421.96300000000002</v>
      </c>
      <c r="AE172" s="6">
        <v>441.94499999999999</v>
      </c>
      <c r="AF172" s="6">
        <v>285.75900000000001</v>
      </c>
      <c r="AG172" s="6">
        <v>1825.704</v>
      </c>
      <c r="AH172" s="6">
        <v>521.45399999999995</v>
      </c>
      <c r="AI172" s="6">
        <v>505.97300000000001</v>
      </c>
      <c r="AJ172" s="6">
        <v>429.08</v>
      </c>
      <c r="AK172" s="6">
        <v>768.63499999999999</v>
      </c>
      <c r="AL172" s="6">
        <v>1317.9159999999999</v>
      </c>
      <c r="AM172" s="6">
        <v>472.12700000000001</v>
      </c>
      <c r="AN172" s="6">
        <v>476.733</v>
      </c>
      <c r="AO172" s="6">
        <v>302.65600000000001</v>
      </c>
      <c r="AP172" s="6">
        <v>254.14400000000001</v>
      </c>
      <c r="AQ172" s="6">
        <v>282.947</v>
      </c>
      <c r="AR172" s="6">
        <v>238.95</v>
      </c>
      <c r="AT172" s="3">
        <v>210</v>
      </c>
      <c r="AU172" s="6">
        <f>D172/D$135</f>
        <v>0.71119115393864007</v>
      </c>
      <c r="AV172" s="6">
        <f>E172/E$135</f>
        <v>0.57303187426375712</v>
      </c>
      <c r="AW172" s="6">
        <f>F172/F$135</f>
        <v>0.91635112363528226</v>
      </c>
      <c r="AX172" s="6">
        <f>G172/G$135</f>
        <v>0.56745044375806386</v>
      </c>
      <c r="AY172" s="6">
        <f>H172/H$135</f>
        <v>0.43800485622099095</v>
      </c>
      <c r="AZ172" s="6">
        <f>I172/I$135</f>
        <v>0.39728736478858584</v>
      </c>
      <c r="BA172" s="6">
        <f>J172/J$135</f>
        <v>0.71556648598243933</v>
      </c>
      <c r="BB172" s="6">
        <f>K172/K$135</f>
        <v>0.5582695179607281</v>
      </c>
      <c r="BC172" s="6">
        <f>L172/L$135</f>
        <v>0.94919021009805515</v>
      </c>
      <c r="BD172" s="6">
        <f>M172/M$135</f>
        <v>0.69197749472642334</v>
      </c>
      <c r="BE172" s="6">
        <f>N172/N$135</f>
        <v>0.62549726496063252</v>
      </c>
      <c r="BF172" s="6">
        <f>O172/O$135</f>
        <v>0.65223629248489279</v>
      </c>
      <c r="BG172" s="6">
        <f>P172/P$135</f>
        <v>0.47280930419089634</v>
      </c>
      <c r="BH172" s="6">
        <f>Q172/Q$135</f>
        <v>0.65312214642156019</v>
      </c>
      <c r="BI172" s="6">
        <f>R172/R$135</f>
        <v>0.75696115503609485</v>
      </c>
      <c r="BJ172" s="6">
        <f>S172/S$135</f>
        <v>0.8118800680942172</v>
      </c>
      <c r="BK172" s="6">
        <f>T172/T$135</f>
        <v>0.71767945853694415</v>
      </c>
      <c r="BL172" s="6">
        <f>U172/U$135</f>
        <v>0.54660553935977618</v>
      </c>
      <c r="BM172" s="6">
        <f>V172/V$135</f>
        <v>0.76972080974767343</v>
      </c>
      <c r="BN172" s="6">
        <f>W172/W$135</f>
        <v>0.793015724830061</v>
      </c>
      <c r="BO172" s="6">
        <f>X172/X$135</f>
        <v>0.75728302435025341</v>
      </c>
      <c r="BP172" s="6">
        <f>Y172/Y$135</f>
        <v>0.67048751180156207</v>
      </c>
      <c r="BQ172" s="6">
        <f>Z172/Z$135</f>
        <v>0.95505819862209906</v>
      </c>
      <c r="BR172" s="6">
        <f>AA172/AA$135</f>
        <v>0.65104969513907529</v>
      </c>
      <c r="BS172" s="6">
        <f>AB172/AB$135</f>
        <v>1.038347782527</v>
      </c>
      <c r="BT172" s="6">
        <f>AC172/AC$135</f>
        <v>0.73124442023393399</v>
      </c>
      <c r="BU172" s="6">
        <f>AD172/AD$135</f>
        <v>1.0267189317293701</v>
      </c>
      <c r="BV172" s="6">
        <f>AE172/AE$135</f>
        <v>0.8268954071656972</v>
      </c>
      <c r="BW172" s="6">
        <f>AF172/AF$135</f>
        <v>0.67226813655259055</v>
      </c>
      <c r="BX172" s="6">
        <f>AG172/AG$135</f>
        <v>0.98980165517764829</v>
      </c>
      <c r="BY172" s="6">
        <f>AH172/AH$135</f>
        <v>0.61509480255071591</v>
      </c>
      <c r="BZ172" s="6">
        <f>AI172/AI$135</f>
        <v>1.1755468559413589</v>
      </c>
      <c r="CA172" s="6">
        <f>AJ172/AJ$135</f>
        <v>1.1045752811765523</v>
      </c>
      <c r="CB172" s="6">
        <f>AK172/AK$135</f>
        <v>0.54565286529249235</v>
      </c>
      <c r="CC172" s="6">
        <f>AL172/AL$135</f>
        <v>1.0831382108342091</v>
      </c>
      <c r="CD172" s="6">
        <f>AM172/AM$135</f>
        <v>0.81144064155314721</v>
      </c>
      <c r="CE172" s="6">
        <f>AN172/AN$135</f>
        <v>0.7928477345449465</v>
      </c>
      <c r="CF172" s="6">
        <f>AO172/AO$135</f>
        <v>0.74164759388952328</v>
      </c>
      <c r="CG172" s="6">
        <f>AP172/AP$135</f>
        <v>0.76989303338654902</v>
      </c>
      <c r="CH172" s="6">
        <f>AQ172/AQ$135</f>
        <v>0.44869062457382264</v>
      </c>
      <c r="CI172" s="6">
        <f>AR172/AR$135</f>
        <v>0.59076580752827734</v>
      </c>
      <c r="CJ172" s="6">
        <f>AVERAGE(AU172:CI172)</f>
        <v>0.73942186594162285</v>
      </c>
      <c r="CK172" s="6">
        <f>STDEV(AU172:CI172)/SQRT(41)</f>
        <v>2.9626696075055945E-2</v>
      </c>
    </row>
    <row r="173" spans="3:89" x14ac:dyDescent="0.3">
      <c r="C173" s="3">
        <v>215</v>
      </c>
      <c r="D173" s="6">
        <v>563.71600000000001</v>
      </c>
      <c r="E173" s="6">
        <v>416.09500000000003</v>
      </c>
      <c r="F173" s="6">
        <v>324.637</v>
      </c>
      <c r="G173" s="6">
        <v>365.517</v>
      </c>
      <c r="H173" s="6">
        <v>171.422</v>
      </c>
      <c r="I173" s="6">
        <v>149.71299999999999</v>
      </c>
      <c r="J173" s="6">
        <v>203.56899999999999</v>
      </c>
      <c r="K173" s="6">
        <v>215.078</v>
      </c>
      <c r="L173" s="6">
        <v>263.35899999999998</v>
      </c>
      <c r="M173" s="6">
        <v>204.923</v>
      </c>
      <c r="N173" s="6">
        <v>468.56200000000001</v>
      </c>
      <c r="O173" s="6">
        <v>414.75400000000002</v>
      </c>
      <c r="P173" s="6">
        <v>236.11</v>
      </c>
      <c r="Q173" s="6">
        <v>233.81</v>
      </c>
      <c r="R173" s="6">
        <v>262.05900000000003</v>
      </c>
      <c r="S173" s="6">
        <v>293.416</v>
      </c>
      <c r="T173" s="6">
        <v>290.61599999999999</v>
      </c>
      <c r="U173" s="6">
        <v>129.828</v>
      </c>
      <c r="V173" s="6">
        <v>116.178</v>
      </c>
      <c r="W173" s="6">
        <v>136.32499999999999</v>
      </c>
      <c r="X173" s="6">
        <v>730.21</v>
      </c>
      <c r="Y173" s="6">
        <v>311.26400000000001</v>
      </c>
      <c r="Z173" s="6">
        <v>674.798</v>
      </c>
      <c r="AA173" s="6">
        <v>419.03500000000003</v>
      </c>
      <c r="AB173" s="6">
        <v>547.447</v>
      </c>
      <c r="AC173" s="6">
        <v>387.339</v>
      </c>
      <c r="AD173" s="6">
        <v>415.30399999999997</v>
      </c>
      <c r="AE173" s="6">
        <v>445.65</v>
      </c>
      <c r="AF173" s="6">
        <v>282.608</v>
      </c>
      <c r="AG173" s="6">
        <v>1836.1869999999999</v>
      </c>
      <c r="AH173" s="6">
        <v>524.57000000000005</v>
      </c>
      <c r="AI173" s="6">
        <v>505.01600000000002</v>
      </c>
      <c r="AJ173" s="6">
        <v>433.411</v>
      </c>
      <c r="AK173" s="6">
        <v>763.01300000000003</v>
      </c>
      <c r="AL173" s="6">
        <v>1315.954</v>
      </c>
      <c r="AM173" s="6">
        <v>469.35500000000002</v>
      </c>
      <c r="AN173" s="6">
        <v>472.387</v>
      </c>
      <c r="AO173" s="6">
        <v>304.36500000000001</v>
      </c>
      <c r="AP173" s="6">
        <v>253.411</v>
      </c>
      <c r="AQ173" s="6">
        <v>282.30500000000001</v>
      </c>
      <c r="AR173" s="6">
        <v>239.04400000000001</v>
      </c>
      <c r="AT173" s="3">
        <v>215</v>
      </c>
      <c r="AU173" s="6">
        <f>D173/D$135</f>
        <v>0.7097043045611402</v>
      </c>
      <c r="AV173" s="6">
        <f>E173/E$135</f>
        <v>0.57061144335848857</v>
      </c>
      <c r="AW173" s="6">
        <f>F173/F$135</f>
        <v>0.91940412636825775</v>
      </c>
      <c r="AX173" s="6">
        <f>G173/G$135</f>
        <v>0.57163388982288776</v>
      </c>
      <c r="AY173" s="6">
        <f>H173/H$135</f>
        <v>0.43312336873169754</v>
      </c>
      <c r="AZ173" s="6">
        <f>I173/I$135</f>
        <v>0.39956390732630354</v>
      </c>
      <c r="BA173" s="6">
        <f>J173/J$135</f>
        <v>0.72452476963650791</v>
      </c>
      <c r="BB173" s="6">
        <f>K173/K$135</f>
        <v>0.55474365951607785</v>
      </c>
      <c r="BC173" s="6">
        <f>L173/L$135</f>
        <v>0.93496474698059484</v>
      </c>
      <c r="BD173" s="6">
        <f>M173/M$135</f>
        <v>0.71925267890674627</v>
      </c>
      <c r="BE173" s="6">
        <f>N173/N$135</f>
        <v>0.61538320101390176</v>
      </c>
      <c r="BF173" s="6">
        <f>O173/O$135</f>
        <v>0.667106306526561</v>
      </c>
      <c r="BG173" s="6">
        <f>P173/P$135</f>
        <v>0.47345097252857432</v>
      </c>
      <c r="BH173" s="6">
        <f>Q173/Q$135</f>
        <v>0.65291270947185587</v>
      </c>
      <c r="BI173" s="6">
        <f>R173/R$135</f>
        <v>0.7699623626058828</v>
      </c>
      <c r="BJ173" s="6">
        <f>S173/S$135</f>
        <v>0.80955967762851122</v>
      </c>
      <c r="BK173" s="6">
        <f>T173/T$135</f>
        <v>0.73696996746454191</v>
      </c>
      <c r="BL173" s="6">
        <f>U173/U$135</f>
        <v>0.52348522420738119</v>
      </c>
      <c r="BM173" s="6">
        <f>V173/V$135</f>
        <v>0.74308740285906172</v>
      </c>
      <c r="BN173" s="6">
        <f>W173/W$135</f>
        <v>0.79543133879861128</v>
      </c>
      <c r="BO173" s="6">
        <f>X173/X$135</f>
        <v>0.75775830310954762</v>
      </c>
      <c r="BP173" s="6">
        <f>Y173/Y$135</f>
        <v>0.66789116814007377</v>
      </c>
      <c r="BQ173" s="6">
        <f>Z173/Z$135</f>
        <v>0.94723381078850288</v>
      </c>
      <c r="BR173" s="6">
        <f>AA173/AA$135</f>
        <v>0.65377378508084905</v>
      </c>
      <c r="BS173" s="6">
        <f>AB173/AB$135</f>
        <v>1.0507196446976226</v>
      </c>
      <c r="BT173" s="6">
        <f>AC173/AC$135</f>
        <v>0.73263085024286168</v>
      </c>
      <c r="BU173" s="6">
        <f>AD173/AD$135</f>
        <v>1.010516275651975</v>
      </c>
      <c r="BV173" s="6">
        <f>AE173/AE$135</f>
        <v>0.83382759891704383</v>
      </c>
      <c r="BW173" s="6">
        <f>AF173/AF$135</f>
        <v>0.6648551875351415</v>
      </c>
      <c r="BX173" s="6">
        <f>AG173/AG$135</f>
        <v>0.99548499198976415</v>
      </c>
      <c r="BY173" s="6">
        <f>AH173/AH$135</f>
        <v>0.61877036243662731</v>
      </c>
      <c r="BZ173" s="6">
        <f>AI173/AI$135</f>
        <v>1.1733234204198273</v>
      </c>
      <c r="CA173" s="6">
        <f>AJ173/AJ$135</f>
        <v>1.1157245203458812</v>
      </c>
      <c r="CB173" s="6">
        <f>AK173/AK$135</f>
        <v>0.54166181569330107</v>
      </c>
      <c r="CC173" s="6">
        <f>AL173/AL$135</f>
        <v>1.081525727815825</v>
      </c>
      <c r="CD173" s="6">
        <f>AM173/AM$135</f>
        <v>0.80667642883414292</v>
      </c>
      <c r="CE173" s="6">
        <f>AN173/AN$135</f>
        <v>0.78561996500868125</v>
      </c>
      <c r="CF173" s="6">
        <f>AO173/AO$135</f>
        <v>0.74583543664815755</v>
      </c>
      <c r="CG173" s="6">
        <f>AP173/AP$135</f>
        <v>0.76767251433643435</v>
      </c>
      <c r="CH173" s="6">
        <f>AQ173/AQ$135</f>
        <v>0.44767255623955371</v>
      </c>
      <c r="CI173" s="6">
        <f>AR173/AR$135</f>
        <v>0.59099820755300081</v>
      </c>
      <c r="CJ173" s="6">
        <f>AVERAGE(AU173:CI173)</f>
        <v>0.739391429995083</v>
      </c>
      <c r="CK173" s="6">
        <f>STDEV(AU173:CI173)/SQRT(41)</f>
        <v>2.9717942061986701E-2</v>
      </c>
    </row>
    <row r="174" spans="3:89" x14ac:dyDescent="0.3">
      <c r="C174" s="3">
        <v>220</v>
      </c>
      <c r="D174" s="6">
        <v>566.50900000000001</v>
      </c>
      <c r="E174" s="6">
        <v>416.33600000000001</v>
      </c>
      <c r="F174" s="6">
        <v>320.89800000000002</v>
      </c>
      <c r="G174" s="6">
        <v>373.78500000000003</v>
      </c>
      <c r="H174" s="6">
        <v>168.066</v>
      </c>
      <c r="I174" s="6">
        <v>145.70599999999999</v>
      </c>
      <c r="J174" s="6">
        <v>200.97800000000001</v>
      </c>
      <c r="K174" s="6">
        <v>213.81299999999999</v>
      </c>
      <c r="L174" s="6">
        <v>269.16300000000001</v>
      </c>
      <c r="M174" s="6">
        <v>207.755</v>
      </c>
      <c r="N174" s="6">
        <v>466.58</v>
      </c>
      <c r="O174" s="6">
        <v>412.45100000000002</v>
      </c>
      <c r="P174" s="6">
        <v>238.3</v>
      </c>
      <c r="Q174" s="6">
        <v>228.4</v>
      </c>
      <c r="R174" s="6">
        <v>258.79199999999997</v>
      </c>
      <c r="S174" s="6">
        <v>291.53800000000001</v>
      </c>
      <c r="T174" s="6">
        <v>291.21600000000001</v>
      </c>
      <c r="U174" s="6">
        <v>129.471</v>
      </c>
      <c r="V174" s="6">
        <v>117.849</v>
      </c>
      <c r="W174" s="6">
        <v>131.75399999999999</v>
      </c>
      <c r="X174" s="6">
        <v>728.875</v>
      </c>
      <c r="Y174" s="6">
        <v>312.577</v>
      </c>
      <c r="Z174" s="6">
        <v>670.08399999999995</v>
      </c>
      <c r="AA174" s="6">
        <v>421.935</v>
      </c>
      <c r="AB174" s="6">
        <v>553.85299999999995</v>
      </c>
      <c r="AC174" s="6">
        <v>381.529</v>
      </c>
      <c r="AD174" s="6">
        <v>422.71899999999999</v>
      </c>
      <c r="AE174" s="6">
        <v>450.13799999999998</v>
      </c>
      <c r="AF174" s="6">
        <v>283.08999999999997</v>
      </c>
      <c r="AG174" s="6">
        <v>1822.232</v>
      </c>
      <c r="AH174" s="6">
        <v>524.31299999999999</v>
      </c>
      <c r="AI174" s="6">
        <v>514.33199999999999</v>
      </c>
      <c r="AJ174" s="6">
        <v>431.13799999999998</v>
      </c>
      <c r="AK174" s="6">
        <v>763.14800000000002</v>
      </c>
      <c r="AL174" s="6">
        <v>1310.7760000000001</v>
      </c>
      <c r="AM174" s="6">
        <v>476.904</v>
      </c>
      <c r="AN174" s="6">
        <v>462.41500000000002</v>
      </c>
      <c r="AO174" s="6">
        <v>302.59500000000003</v>
      </c>
      <c r="AP174" s="6">
        <v>254.99600000000001</v>
      </c>
      <c r="AQ174" s="6">
        <v>284.50200000000001</v>
      </c>
      <c r="AR174" s="6">
        <v>238.50399999999999</v>
      </c>
      <c r="AT174" s="3">
        <v>220</v>
      </c>
      <c r="AU174" s="6">
        <f>D174/D$135</f>
        <v>0.71322062150555776</v>
      </c>
      <c r="AV174" s="6">
        <f>E174/E$135</f>
        <v>0.57094193845660168</v>
      </c>
      <c r="AW174" s="6">
        <f>F174/F$135</f>
        <v>0.90881490816918964</v>
      </c>
      <c r="AX174" s="6">
        <f>G174/G$135</f>
        <v>0.58456425694960323</v>
      </c>
      <c r="AY174" s="6">
        <f>H174/H$135</f>
        <v>0.42464393187141375</v>
      </c>
      <c r="AZ174" s="6">
        <f>I174/I$135</f>
        <v>0.38886976201723555</v>
      </c>
      <c r="BA174" s="6">
        <f>J174/J$135</f>
        <v>0.71530311173118744</v>
      </c>
      <c r="BB174" s="6">
        <f>K174/K$135</f>
        <v>0.55148088633942638</v>
      </c>
      <c r="BC174" s="6">
        <f>L174/L$135</f>
        <v>0.95556983505989113</v>
      </c>
      <c r="BD174" s="6">
        <f>M174/M$135</f>
        <v>0.7291926250653713</v>
      </c>
      <c r="BE174" s="6">
        <f>N174/N$135</f>
        <v>0.61278015274193443</v>
      </c>
      <c r="BF174" s="6">
        <f>O174/O$135</f>
        <v>0.6634020726338663</v>
      </c>
      <c r="BG174" s="6">
        <f>P174/P$135</f>
        <v>0.47784239021455788</v>
      </c>
      <c r="BH174" s="6">
        <f>Q174/Q$135</f>
        <v>0.6378053241665107</v>
      </c>
      <c r="BI174" s="6">
        <f>R174/R$135</f>
        <v>0.76036350494927318</v>
      </c>
      <c r="BJ174" s="6">
        <f>S174/S$135</f>
        <v>0.80437811604159593</v>
      </c>
      <c r="BK174" s="6">
        <f>T174/T$135</f>
        <v>0.73849150096744176</v>
      </c>
      <c r="BL174" s="6">
        <f>U174/U$135</f>
        <v>0.52204574870870579</v>
      </c>
      <c r="BM174" s="6">
        <f>V174/V$135</f>
        <v>0.75377530461479425</v>
      </c>
      <c r="BN174" s="6">
        <f>W174/W$135</f>
        <v>0.76876039326662193</v>
      </c>
      <c r="BO174" s="6">
        <f>X174/X$135</f>
        <v>0.75637293816706364</v>
      </c>
      <c r="BP174" s="6">
        <f>Y174/Y$135</f>
        <v>0.67070852287357308</v>
      </c>
      <c r="BQ174" s="6">
        <f>Z174/Z$135</f>
        <v>0.94061663026328335</v>
      </c>
      <c r="BR174" s="6">
        <f>AA174/AA$135</f>
        <v>0.65829833309410435</v>
      </c>
      <c r="BS174" s="6">
        <f>AB174/AB$135</f>
        <v>1.0630147345308538</v>
      </c>
      <c r="BT174" s="6">
        <f>AC174/AC$135</f>
        <v>0.72164154826213922</v>
      </c>
      <c r="BU174" s="6">
        <f>AD174/AD$135</f>
        <v>1.02855842834966</v>
      </c>
      <c r="BV174" s="6">
        <f>AE174/AE$135</f>
        <v>0.8422248125688776</v>
      </c>
      <c r="BW174" s="6">
        <f>AF174/AF$135</f>
        <v>0.66598912642007013</v>
      </c>
      <c r="BX174" s="6">
        <f>AG174/AG$135</f>
        <v>0.98791931754417817</v>
      </c>
      <c r="BY174" s="6">
        <f>AH174/AH$135</f>
        <v>0.6184672113163836</v>
      </c>
      <c r="BZ174" s="6">
        <f>AI174/AI$135</f>
        <v>1.1949676475029913</v>
      </c>
      <c r="CA174" s="6">
        <f>AJ174/AJ$135</f>
        <v>1.1098731648547973</v>
      </c>
      <c r="CB174" s="6">
        <f>AK174/AK$135</f>
        <v>0.54175765199637671</v>
      </c>
      <c r="CC174" s="6">
        <f>AL174/AL$135</f>
        <v>1.0772701533666953</v>
      </c>
      <c r="CD174" s="6">
        <f>AM174/AM$135</f>
        <v>0.81965083064358124</v>
      </c>
      <c r="CE174" s="6">
        <f>AN174/AN$135</f>
        <v>0.76903567650991533</v>
      </c>
      <c r="CF174" s="6">
        <f>AO174/AO$135</f>
        <v>0.74149811559328183</v>
      </c>
      <c r="CG174" s="6">
        <f>AP174/AP$135</f>
        <v>0.77247404597958824</v>
      </c>
      <c r="CH174" s="6">
        <f>AQ174/AQ$135</f>
        <v>0.45115650659841489</v>
      </c>
      <c r="CI174" s="6">
        <f>AR174/AR$135</f>
        <v>0.58966314358118543</v>
      </c>
      <c r="CJ174" s="6">
        <f>AVERAGE(AU174:CI174)</f>
        <v>0.73910743720701921</v>
      </c>
      <c r="CK174" s="6">
        <f>STDEV(AU174:CI174)/SQRT(41)</f>
        <v>3.0090623663770702E-2</v>
      </c>
    </row>
    <row r="175" spans="3:89" x14ac:dyDescent="0.3">
      <c r="C175" s="3">
        <v>225</v>
      </c>
      <c r="D175" s="6">
        <v>574.39200000000005</v>
      </c>
      <c r="E175" s="6">
        <v>417.77499999999998</v>
      </c>
      <c r="F175" s="6">
        <v>323.22399999999999</v>
      </c>
      <c r="G175" s="6">
        <v>374.72699999999998</v>
      </c>
      <c r="H175" s="6">
        <v>162.54499999999999</v>
      </c>
      <c r="I175" s="6">
        <v>146.92099999999999</v>
      </c>
      <c r="J175" s="6">
        <v>198.68899999999999</v>
      </c>
      <c r="K175" s="6">
        <v>218.39599999999999</v>
      </c>
      <c r="L175" s="6">
        <v>264.43099999999998</v>
      </c>
      <c r="M175" s="6">
        <v>203</v>
      </c>
      <c r="N175" s="6">
        <v>460.209</v>
      </c>
      <c r="O175" s="6">
        <v>411.286</v>
      </c>
      <c r="P175" s="6">
        <v>234.85</v>
      </c>
      <c r="Q175" s="6">
        <v>226.875</v>
      </c>
      <c r="R175" s="6">
        <v>262.05</v>
      </c>
      <c r="S175" s="6">
        <v>297.36500000000001</v>
      </c>
      <c r="T175" s="6">
        <v>281.30500000000001</v>
      </c>
      <c r="U175" s="6">
        <v>133.369</v>
      </c>
      <c r="V175" s="6">
        <v>118.378</v>
      </c>
      <c r="W175" s="6">
        <v>130.97499999999999</v>
      </c>
      <c r="X175" s="6">
        <v>730.74599999999998</v>
      </c>
      <c r="Y175" s="6">
        <v>313.50400000000002</v>
      </c>
      <c r="Z175" s="6">
        <v>670.95299999999997</v>
      </c>
      <c r="AA175" s="6">
        <v>420.36799999999999</v>
      </c>
      <c r="AB175" s="6">
        <v>548.03899999999999</v>
      </c>
      <c r="AC175" s="6">
        <v>382.28800000000001</v>
      </c>
      <c r="AD175" s="6">
        <v>421.70699999999999</v>
      </c>
      <c r="AE175" s="6">
        <v>448.98399999999998</v>
      </c>
      <c r="AF175" s="6">
        <v>283.95400000000001</v>
      </c>
      <c r="AG175" s="6">
        <v>1832.4159999999999</v>
      </c>
      <c r="AH175" s="6">
        <v>524.15099999999995</v>
      </c>
      <c r="AI175" s="6">
        <v>518.28899999999999</v>
      </c>
      <c r="AJ175" s="6">
        <v>434.45100000000002</v>
      </c>
      <c r="AK175" s="6">
        <v>754.24300000000005</v>
      </c>
      <c r="AL175" s="6">
        <v>1318.6279999999999</v>
      </c>
      <c r="AM175" s="6">
        <v>476.31299999999999</v>
      </c>
      <c r="AN175" s="6">
        <v>463.40899999999999</v>
      </c>
      <c r="AO175" s="6">
        <v>300.30700000000002</v>
      </c>
      <c r="AP175" s="6">
        <v>258.51100000000002</v>
      </c>
      <c r="AQ175" s="6">
        <v>280.37400000000002</v>
      </c>
      <c r="AR175" s="6">
        <v>241.5</v>
      </c>
      <c r="AT175" s="3">
        <v>225</v>
      </c>
      <c r="AU175" s="6">
        <f>D175/D$135</f>
        <v>0.72314512077975879</v>
      </c>
      <c r="AV175" s="6">
        <f>E175/E$135</f>
        <v>0.57291530960259685</v>
      </c>
      <c r="AW175" s="6">
        <f>F175/F$135</f>
        <v>0.91540237046687145</v>
      </c>
      <c r="AX175" s="6">
        <f>G175/G$135</f>
        <v>0.58603745552644959</v>
      </c>
      <c r="AY175" s="6">
        <f>H175/H$135</f>
        <v>0.41069429810930791</v>
      </c>
      <c r="AZ175" s="6">
        <f>I175/I$135</f>
        <v>0.39211243397893197</v>
      </c>
      <c r="BA175" s="6">
        <f>J175/J$135</f>
        <v>0.70715630549989494</v>
      </c>
      <c r="BB175" s="6">
        <f>K175/K$135</f>
        <v>0.56330166852803787</v>
      </c>
      <c r="BC175" s="6">
        <f>L175/L$135</f>
        <v>0.93877051100902442</v>
      </c>
      <c r="BD175" s="6">
        <f>M175/M$135</f>
        <v>0.71250320275454437</v>
      </c>
      <c r="BE175" s="6">
        <f>N175/N$135</f>
        <v>0.60441283662654399</v>
      </c>
      <c r="BF175" s="6">
        <f>O175/O$135</f>
        <v>0.6615282417676096</v>
      </c>
      <c r="BG175" s="6">
        <f>P175/P$135</f>
        <v>0.4709244034489673</v>
      </c>
      <c r="BH175" s="6">
        <f>Q175/Q$135</f>
        <v>0.63354677285585426</v>
      </c>
      <c r="BI175" s="6">
        <f>R175/R$135</f>
        <v>0.76993591947184248</v>
      </c>
      <c r="BJ175" s="6">
        <f>S175/S$135</f>
        <v>0.82045530420291413</v>
      </c>
      <c r="BK175" s="6">
        <f>T175/T$135</f>
        <v>0.71335830338870876</v>
      </c>
      <c r="BL175" s="6">
        <f>U175/U$135</f>
        <v>0.53776304701076982</v>
      </c>
      <c r="BM175" s="6">
        <f>V175/V$135</f>
        <v>0.75715884742076822</v>
      </c>
      <c r="BN175" s="6">
        <f>W175/W$135</f>
        <v>0.76421507133062982</v>
      </c>
      <c r="BO175" s="6">
        <f>X175/X$135</f>
        <v>0.75831452453963855</v>
      </c>
      <c r="BP175" s="6">
        <f>Y175/Y$135</f>
        <v>0.67269762252167198</v>
      </c>
      <c r="BQ175" s="6">
        <f>Z175/Z$135</f>
        <v>0.94183647113651536</v>
      </c>
      <c r="BR175" s="6">
        <f>AA175/AA$135</f>
        <v>0.65585351697797634</v>
      </c>
      <c r="BS175" s="6">
        <f>AB175/AB$135</f>
        <v>1.0518558752910152</v>
      </c>
      <c r="BT175" s="6">
        <f>AC175/AC$135</f>
        <v>0.7230771558702922</v>
      </c>
      <c r="BU175" s="6">
        <f>AD175/AD$135</f>
        <v>1.0260960334029228</v>
      </c>
      <c r="BV175" s="6">
        <f>AE175/AE$135</f>
        <v>0.84006563597480088</v>
      </c>
      <c r="BW175" s="6">
        <f>AF175/AF$135</f>
        <v>0.66802174715985951</v>
      </c>
      <c r="BX175" s="6">
        <f>AG175/AG$135</f>
        <v>0.99344055212345783</v>
      </c>
      <c r="BY175" s="6">
        <f>AH175/AH$135</f>
        <v>0.6182761199487592</v>
      </c>
      <c r="BZ175" s="6">
        <f>AI175/AI$135</f>
        <v>1.2041611003333992</v>
      </c>
      <c r="CA175" s="6">
        <f>AJ175/AJ$135</f>
        <v>1.1184017793475212</v>
      </c>
      <c r="CB175" s="6">
        <f>AK175/AK$135</f>
        <v>0.53543600548609593</v>
      </c>
      <c r="CC175" s="6">
        <f>AL175/AL$135</f>
        <v>1.0837233728673843</v>
      </c>
      <c r="CD175" s="6">
        <f>AM175/AM$135</f>
        <v>0.81863508399245155</v>
      </c>
      <c r="CE175" s="6">
        <f>AN175/AN$135</f>
        <v>0.77068878348622627</v>
      </c>
      <c r="CF175" s="6">
        <f>AO175/AO$135</f>
        <v>0.73589145425228997</v>
      </c>
      <c r="CG175" s="6">
        <f>AP175/AP$135</f>
        <v>0.78312223760462651</v>
      </c>
      <c r="CH175" s="6">
        <f>AQ175/AQ$135</f>
        <v>0.44461042235563891</v>
      </c>
      <c r="CI175" s="6">
        <f>AR175/AR$135</f>
        <v>0.59707027628407194</v>
      </c>
      <c r="CJ175" s="6">
        <f>AVERAGE(AU175:CI175)</f>
        <v>0.73894178523747911</v>
      </c>
      <c r="CK175" s="6">
        <f>STDEV(AU175:CI175)/SQRT(41)</f>
        <v>3.0287494683001962E-2</v>
      </c>
    </row>
    <row r="176" spans="3:89" x14ac:dyDescent="0.3">
      <c r="C176" s="3">
        <v>230</v>
      </c>
      <c r="D176" s="6">
        <v>566.52099999999996</v>
      </c>
      <c r="E176" s="6">
        <v>417.22800000000001</v>
      </c>
      <c r="F176" s="6">
        <v>325.815</v>
      </c>
      <c r="G176" s="6">
        <v>373.46499999999997</v>
      </c>
      <c r="H176" s="6">
        <v>163.411</v>
      </c>
      <c r="I176" s="6">
        <v>145.22399999999999</v>
      </c>
      <c r="J176" s="6">
        <v>199.398</v>
      </c>
      <c r="K176" s="6">
        <v>216.01599999999999</v>
      </c>
      <c r="L176" s="6">
        <v>263.78800000000001</v>
      </c>
      <c r="M176" s="6">
        <v>196.77099999999999</v>
      </c>
      <c r="N176" s="6">
        <v>468.03899999999999</v>
      </c>
      <c r="O176" s="6">
        <v>407.83800000000002</v>
      </c>
      <c r="P176" s="6">
        <v>234.988</v>
      </c>
      <c r="Q176" s="6">
        <v>235.99799999999999</v>
      </c>
      <c r="R176" s="6">
        <v>264.34199999999998</v>
      </c>
      <c r="S176" s="6">
        <v>293.24299999999999</v>
      </c>
      <c r="T176" s="6">
        <v>281.74299999999999</v>
      </c>
      <c r="U176" s="6">
        <v>127.004</v>
      </c>
      <c r="V176" s="6">
        <v>118.77</v>
      </c>
      <c r="W176" s="6">
        <v>133.286</v>
      </c>
      <c r="X176" s="6">
        <v>729.226</v>
      </c>
      <c r="Y176" s="6">
        <v>304.34300000000002</v>
      </c>
      <c r="Z176" s="6">
        <v>673.77700000000004</v>
      </c>
      <c r="AA176" s="6">
        <v>414.536</v>
      </c>
      <c r="AB176" s="6">
        <v>560.90800000000002</v>
      </c>
      <c r="AC176" s="6">
        <v>379.92500000000001</v>
      </c>
      <c r="AD176" s="6">
        <v>430.08100000000002</v>
      </c>
      <c r="AE176" s="6">
        <v>449.43799999999999</v>
      </c>
      <c r="AF176" s="6">
        <v>284.61500000000001</v>
      </c>
      <c r="AG176" s="6">
        <v>1835.3430000000001</v>
      </c>
      <c r="AH176" s="6">
        <v>526.58500000000004</v>
      </c>
      <c r="AI176" s="6">
        <v>516.64300000000003</v>
      </c>
      <c r="AJ176" s="6">
        <v>434.00400000000002</v>
      </c>
      <c r="AK176" s="6">
        <v>754.80799999999999</v>
      </c>
      <c r="AL176" s="6">
        <v>1314.1289999999999</v>
      </c>
      <c r="AM176" s="6">
        <v>476.14400000000001</v>
      </c>
      <c r="AN176" s="6">
        <v>466.86700000000002</v>
      </c>
      <c r="AO176" s="6">
        <v>302.66699999999997</v>
      </c>
      <c r="AP176" s="6">
        <v>262.69799999999998</v>
      </c>
      <c r="AQ176" s="6">
        <v>284.28500000000003</v>
      </c>
      <c r="AR176" s="6">
        <v>240.21799999999999</v>
      </c>
      <c r="AT176" s="3">
        <v>230</v>
      </c>
      <c r="AU176" s="6">
        <f>D176/D$135</f>
        <v>0.71323572920456701</v>
      </c>
      <c r="AV176" s="6">
        <f>E176/E$135</f>
        <v>0.57216518172430675</v>
      </c>
      <c r="AW176" s="6">
        <f>F176/F$135</f>
        <v>0.92274033900225139</v>
      </c>
      <c r="AX176" s="6">
        <f>G176/G$135</f>
        <v>0.58406380732689522</v>
      </c>
      <c r="AY176" s="6">
        <f>H176/H$135</f>
        <v>0.4128823768700367</v>
      </c>
      <c r="AZ176" s="6">
        <f>I176/I$135</f>
        <v>0.38758336869580534</v>
      </c>
      <c r="BA176" s="6">
        <f>J176/J$135</f>
        <v>0.70967971555580867</v>
      </c>
      <c r="BB176" s="6">
        <f>K176/K$135</f>
        <v>0.55716301227473319</v>
      </c>
      <c r="BC176" s="6">
        <f>L176/L$135</f>
        <v>0.93648776262256905</v>
      </c>
      <c r="BD176" s="6">
        <f>M176/M$135</f>
        <v>0.69064023502076077</v>
      </c>
      <c r="BE176" s="6">
        <f>N176/N$135</f>
        <v>0.61469632197947244</v>
      </c>
      <c r="BF176" s="6">
        <f>O176/O$135</f>
        <v>0.65598234577889447</v>
      </c>
      <c r="BG176" s="6">
        <f>P176/P$135</f>
        <v>0.47120112291959093</v>
      </c>
      <c r="BH176" s="6">
        <f>Q176/Q$135</f>
        <v>0.65902268341789927</v>
      </c>
      <c r="BI176" s="6">
        <f>R176/R$135</f>
        <v>0.77667010427409189</v>
      </c>
      <c r="BJ176" s="6">
        <f>S176/S$135</f>
        <v>0.80908235592748012</v>
      </c>
      <c r="BK176" s="6">
        <f>T176/T$135</f>
        <v>0.71446902284582559</v>
      </c>
      <c r="BL176" s="6">
        <f>U176/U$135</f>
        <v>0.51209844883410549</v>
      </c>
      <c r="BM176" s="6">
        <f>V176/V$135</f>
        <v>0.7596661229972177</v>
      </c>
      <c r="BN176" s="6">
        <f>W176/W$135</f>
        <v>0.77769933191352802</v>
      </c>
      <c r="BO176" s="6">
        <f>X176/X$135</f>
        <v>0.75673718018564928</v>
      </c>
      <c r="BP176" s="6">
        <f>Y176/Y$135</f>
        <v>0.6530405115440735</v>
      </c>
      <c r="BQ176" s="6">
        <f>Z176/Z$135</f>
        <v>0.9458006030421624</v>
      </c>
      <c r="BR176" s="6">
        <f>AA176/AA$135</f>
        <v>0.64675449490442283</v>
      </c>
      <c r="BS176" s="6">
        <f>AB176/AB$135</f>
        <v>1.0765554555382606</v>
      </c>
      <c r="BT176" s="6">
        <f>AC176/AC$135</f>
        <v>0.71860766867916537</v>
      </c>
      <c r="BU176" s="6">
        <f>AD176/AD$135</f>
        <v>1.0464716216281977</v>
      </c>
      <c r="BV176" s="6">
        <f>AE176/AE$135</f>
        <v>0.84091508673191595</v>
      </c>
      <c r="BW176" s="6">
        <f>AF176/AF$135</f>
        <v>0.66957679612861032</v>
      </c>
      <c r="BX176" s="6">
        <f>AG176/AG$135</f>
        <v>0.99502741913185855</v>
      </c>
      <c r="BY176" s="6">
        <f>AH176/AH$135</f>
        <v>0.62114720876849883</v>
      </c>
      <c r="BZ176" s="6">
        <f>AI176/AI$135</f>
        <v>1.2003368841699291</v>
      </c>
      <c r="CA176" s="6">
        <f>AJ176/AJ$135</f>
        <v>1.1172510728343163</v>
      </c>
      <c r="CB176" s="6">
        <f>AK176/AK$135</f>
        <v>0.5358370981619307</v>
      </c>
      <c r="CC176" s="6">
        <f>AL176/AL$135</f>
        <v>1.0800258391774198</v>
      </c>
      <c r="CD176" s="6">
        <f>AM176/AM$135</f>
        <v>0.81834462513620632</v>
      </c>
      <c r="CE176" s="6">
        <f>AN176/AN$135</f>
        <v>0.77643973310804071</v>
      </c>
      <c r="CF176" s="6">
        <f>AO176/AO$135</f>
        <v>0.74167454899212415</v>
      </c>
      <c r="CG176" s="6">
        <f>AP176/AP$135</f>
        <v>0.79580615747206163</v>
      </c>
      <c r="CH176" s="6">
        <f>AQ176/AQ$135</f>
        <v>0.45081239315832711</v>
      </c>
      <c r="CI176" s="6">
        <f>AR176/AR$135</f>
        <v>0.59390073552135481</v>
      </c>
      <c r="CJ176" s="6">
        <f>AVERAGE(AU176:CI176)</f>
        <v>0.73947054934635026</v>
      </c>
      <c r="CK176" s="6">
        <f>STDEV(AU176:CI176)/SQRT(41)</f>
        <v>3.0675349579048012E-2</v>
      </c>
    </row>
    <row r="177" spans="3:89" x14ac:dyDescent="0.3">
      <c r="C177" s="3">
        <v>235</v>
      </c>
      <c r="D177" s="6">
        <v>572.57799999999997</v>
      </c>
      <c r="E177" s="6">
        <v>420.572</v>
      </c>
      <c r="F177" s="6">
        <v>323.81599999999997</v>
      </c>
      <c r="G177" s="6">
        <v>372.30399999999997</v>
      </c>
      <c r="H177" s="6">
        <v>160.523</v>
      </c>
      <c r="I177" s="6">
        <v>144.464</v>
      </c>
      <c r="J177" s="6">
        <v>194.60900000000001</v>
      </c>
      <c r="K177" s="6">
        <v>209.96799999999999</v>
      </c>
      <c r="L177" s="6">
        <v>262.51600000000002</v>
      </c>
      <c r="M177" s="6">
        <v>192.14599999999999</v>
      </c>
      <c r="N177" s="6">
        <v>469.62900000000002</v>
      </c>
      <c r="O177" s="6">
        <v>410.31799999999998</v>
      </c>
      <c r="P177" s="6">
        <v>234.28100000000001</v>
      </c>
      <c r="Q177" s="6">
        <v>233.33500000000001</v>
      </c>
      <c r="R177" s="6">
        <v>270.5</v>
      </c>
      <c r="S177" s="6">
        <v>292.346</v>
      </c>
      <c r="T177" s="6">
        <v>276.43599999999998</v>
      </c>
      <c r="U177" s="6">
        <v>129.916</v>
      </c>
      <c r="V177" s="6">
        <v>116.57599999999999</v>
      </c>
      <c r="W177" s="6">
        <v>132.834</v>
      </c>
      <c r="X177" s="6">
        <v>731.89</v>
      </c>
      <c r="Y177" s="6">
        <v>303.62099999999998</v>
      </c>
      <c r="Z177" s="6">
        <v>678.16700000000003</v>
      </c>
      <c r="AA177" s="6">
        <v>419.68700000000001</v>
      </c>
      <c r="AB177" s="6">
        <v>578.93799999999999</v>
      </c>
      <c r="AC177" s="6">
        <v>389.36700000000002</v>
      </c>
      <c r="AD177" s="6">
        <v>425.65199999999999</v>
      </c>
      <c r="AE177" s="6">
        <v>442.89699999999999</v>
      </c>
      <c r="AF177" s="6">
        <v>285.55399999999997</v>
      </c>
      <c r="AG177" s="6">
        <v>1836.653</v>
      </c>
      <c r="AH177" s="6">
        <v>514.38400000000001</v>
      </c>
      <c r="AI177" s="6">
        <v>520.67499999999995</v>
      </c>
      <c r="AJ177" s="6">
        <v>440.67500000000001</v>
      </c>
      <c r="AK177" s="6">
        <v>748.41300000000001</v>
      </c>
      <c r="AL177" s="6">
        <v>1313.5940000000001</v>
      </c>
      <c r="AM177" s="6">
        <v>480.63099999999997</v>
      </c>
      <c r="AN177" s="6">
        <v>461.21899999999999</v>
      </c>
      <c r="AO177" s="6">
        <v>306.202</v>
      </c>
      <c r="AP177" s="6">
        <v>260.65300000000002</v>
      </c>
      <c r="AQ177" s="6">
        <v>279.92399999999998</v>
      </c>
      <c r="AR177" s="6">
        <v>244.57400000000001</v>
      </c>
      <c r="AT177" s="3">
        <v>235</v>
      </c>
      <c r="AU177" s="6">
        <f>D177/D$135</f>
        <v>0.72086134027951754</v>
      </c>
      <c r="AV177" s="6">
        <f>E177/E$135</f>
        <v>0.57675097262924624</v>
      </c>
      <c r="AW177" s="6">
        <f>F177/F$135</f>
        <v>0.91707897308089881</v>
      </c>
      <c r="AX177" s="6">
        <f>G177/G$135</f>
        <v>0.58224811353950812</v>
      </c>
      <c r="AY177" s="6">
        <f>H177/H$135</f>
        <v>0.40558541213448851</v>
      </c>
      <c r="AZ177" s="6">
        <f>I177/I$135</f>
        <v>0.38555503067861252</v>
      </c>
      <c r="BA177" s="6">
        <f>J177/J$135</f>
        <v>0.69263513056600556</v>
      </c>
      <c r="BB177" s="6">
        <f>K177/K$135</f>
        <v>0.54156360344280596</v>
      </c>
      <c r="BC177" s="6">
        <f>L177/L$135</f>
        <v>0.93197196799182047</v>
      </c>
      <c r="BD177" s="6">
        <f>M177/M$135</f>
        <v>0.67440709554913636</v>
      </c>
      <c r="BE177" s="6">
        <f>N177/N$135</f>
        <v>0.61678453931167632</v>
      </c>
      <c r="BF177" s="6">
        <f>O177/O$135</f>
        <v>0.65997127328817906</v>
      </c>
      <c r="BG177" s="6">
        <f>P177/P$135</f>
        <v>0.46978343693603369</v>
      </c>
      <c r="BH177" s="6">
        <f>Q177/Q$135</f>
        <v>0.65158627545706127</v>
      </c>
      <c r="BI177" s="6">
        <f>R177/R$135</f>
        <v>0.79476308420962938</v>
      </c>
      <c r="BJ177" s="6">
        <f>S177/S$135</f>
        <v>0.806607456703059</v>
      </c>
      <c r="BK177" s="6">
        <f>T177/T$135</f>
        <v>0.70101105901267691</v>
      </c>
      <c r="BL177" s="6">
        <f>U177/U$135</f>
        <v>0.52384005290173263</v>
      </c>
      <c r="BM177" s="6">
        <f>V177/V$135</f>
        <v>0.74563305510249767</v>
      </c>
      <c r="BN177" s="6">
        <f>W177/W$135</f>
        <v>0.77506199492370986</v>
      </c>
      <c r="BO177" s="6">
        <f>X177/X$135</f>
        <v>0.7595016837113252</v>
      </c>
      <c r="BP177" s="6">
        <f>Y177/Y$135</f>
        <v>0.65149128830143332</v>
      </c>
      <c r="BQ177" s="6">
        <f>Z177/Z$135</f>
        <v>0.95196297523259799</v>
      </c>
      <c r="BR177" s="6">
        <f>AA177/AA$135</f>
        <v>0.65479102828934643</v>
      </c>
      <c r="BS177" s="6">
        <f>AB177/AB$135</f>
        <v>1.1111605866174301</v>
      </c>
      <c r="BT177" s="6">
        <f>AC177/AC$135</f>
        <v>0.73646670298243222</v>
      </c>
      <c r="BU177" s="6">
        <f>AD177/AD$135</f>
        <v>1.0356949939413405</v>
      </c>
      <c r="BV177" s="6">
        <f>AE177/AE$135</f>
        <v>0.82867663430396499</v>
      </c>
      <c r="BW177" s="6">
        <f>AF177/AF$135</f>
        <v>0.67178585964095061</v>
      </c>
      <c r="BX177" s="6">
        <f>AG177/AG$135</f>
        <v>0.99573763292789697</v>
      </c>
      <c r="BY177" s="6">
        <f>AH177/AH$135</f>
        <v>0.60675519780315712</v>
      </c>
      <c r="BZ177" s="6">
        <f>AI177/AI$135</f>
        <v>1.2097045874330585</v>
      </c>
      <c r="CA177" s="6">
        <f>AJ177/AJ$135</f>
        <v>1.1344241447573349</v>
      </c>
      <c r="CB177" s="6">
        <f>AK177/AK$135</f>
        <v>0.53129729699031414</v>
      </c>
      <c r="CC177" s="6">
        <f>AL177/AL$135</f>
        <v>1.0795861457957505</v>
      </c>
      <c r="CD177" s="6">
        <f>AM177/AM$135</f>
        <v>0.82605639370408945</v>
      </c>
      <c r="CE177" s="6">
        <f>AN177/AN$135</f>
        <v>0.76704662626477649</v>
      </c>
      <c r="CF177" s="6">
        <f>AO177/AO$135</f>
        <v>0.75033693878251151</v>
      </c>
      <c r="CG177" s="6">
        <f>AP177/AP$135</f>
        <v>0.78961112137726719</v>
      </c>
      <c r="CH177" s="6">
        <f>AQ177/AQ$135</f>
        <v>0.4438968230559176</v>
      </c>
      <c r="CI177" s="6">
        <f>AR177/AR$135</f>
        <v>0.60467025156066501</v>
      </c>
      <c r="CJ177" s="6">
        <f>AVERAGE(AU177:CI177)</f>
        <v>0.739374506858826</v>
      </c>
      <c r="CK177" s="6">
        <f>STDEV(AU177:CI177)/SQRT(41)</f>
        <v>3.1194656567710317E-2</v>
      </c>
    </row>
    <row r="178" spans="3:89" x14ac:dyDescent="0.3">
      <c r="C178" s="3">
        <v>240</v>
      </c>
      <c r="D178" s="6">
        <v>561.98500000000001</v>
      </c>
      <c r="E178" s="6">
        <v>422.512</v>
      </c>
      <c r="F178" s="6">
        <v>326.74200000000002</v>
      </c>
      <c r="G178" s="6">
        <v>382.58499999999998</v>
      </c>
      <c r="H178" s="6">
        <v>159.33000000000001</v>
      </c>
      <c r="I178" s="6">
        <v>142.381</v>
      </c>
      <c r="J178" s="6">
        <v>196.21700000000001</v>
      </c>
      <c r="K178" s="6">
        <v>210.24100000000001</v>
      </c>
      <c r="L178" s="6">
        <v>266.94099999999997</v>
      </c>
      <c r="M178" s="6">
        <v>191.16200000000001</v>
      </c>
      <c r="N178" s="6">
        <v>468.41899999999998</v>
      </c>
      <c r="O178" s="6">
        <v>411.726</v>
      </c>
      <c r="P178" s="6">
        <v>229.12899999999999</v>
      </c>
      <c r="Q178" s="6">
        <v>234.95699999999999</v>
      </c>
      <c r="R178" s="6">
        <v>271.471</v>
      </c>
      <c r="S178" s="6">
        <v>293.34699999999998</v>
      </c>
      <c r="T178" s="6">
        <v>280.53399999999999</v>
      </c>
      <c r="U178" s="6">
        <v>129.339</v>
      </c>
      <c r="V178" s="6">
        <v>115.352</v>
      </c>
      <c r="W178" s="6">
        <v>133.816</v>
      </c>
      <c r="X178" s="6">
        <v>730.08100000000002</v>
      </c>
      <c r="Y178" s="6">
        <v>310.16699999999997</v>
      </c>
      <c r="Z178" s="6">
        <v>677.85500000000002</v>
      </c>
      <c r="AA178" s="6">
        <v>416.88799999999998</v>
      </c>
      <c r="AB178" s="6">
        <v>587.44799999999998</v>
      </c>
      <c r="AC178" s="6">
        <v>391.38799999999998</v>
      </c>
      <c r="AD178" s="6">
        <v>429.85500000000002</v>
      </c>
      <c r="AE178" s="6">
        <v>443.51600000000002</v>
      </c>
      <c r="AF178" s="6">
        <v>283.089</v>
      </c>
      <c r="AG178" s="6">
        <v>1835.942</v>
      </c>
      <c r="AH178" s="6">
        <v>511.565</v>
      </c>
      <c r="AI178" s="6">
        <v>526.16700000000003</v>
      </c>
      <c r="AJ178" s="6">
        <v>441.79599999999999</v>
      </c>
      <c r="AK178" s="6">
        <v>732.5</v>
      </c>
      <c r="AL178" s="6">
        <v>1313.04</v>
      </c>
      <c r="AM178" s="6">
        <v>488.61599999999999</v>
      </c>
      <c r="AN178" s="6">
        <v>458.89100000000002</v>
      </c>
      <c r="AO178" s="6">
        <v>303.48200000000003</v>
      </c>
      <c r="AP178" s="6">
        <v>262.74400000000003</v>
      </c>
      <c r="AQ178" s="6">
        <v>284.54599999999999</v>
      </c>
      <c r="AR178" s="6">
        <v>238.202</v>
      </c>
      <c r="AT178" s="3">
        <v>240</v>
      </c>
      <c r="AU178" s="6">
        <f>D178/D$135</f>
        <v>0.70752501897904685</v>
      </c>
      <c r="AV178" s="6">
        <f>E178/E$135</f>
        <v>0.57941138960160943</v>
      </c>
      <c r="AW178" s="6">
        <f>F178/F$135</f>
        <v>0.92536569478468966</v>
      </c>
      <c r="AX178" s="6">
        <f>G178/G$135</f>
        <v>0.59832662157407046</v>
      </c>
      <c r="AY178" s="6">
        <f>H178/H$135</f>
        <v>0.40257111887634833</v>
      </c>
      <c r="AZ178" s="6">
        <f>I178/I$135</f>
        <v>0.37999578319201693</v>
      </c>
      <c r="BA178" s="6">
        <f>J178/J$135</f>
        <v>0.69835818186347964</v>
      </c>
      <c r="BB178" s="6">
        <f>K178/K$135</f>
        <v>0.54226774342480277</v>
      </c>
      <c r="BC178" s="6">
        <f>L178/L$135</f>
        <v>0.94768139506812732</v>
      </c>
      <c r="BD178" s="6">
        <f>M178/M$135</f>
        <v>0.67095338544317351</v>
      </c>
      <c r="BE178" s="6">
        <f>N178/N$135</f>
        <v>0.61519539278842683</v>
      </c>
      <c r="BF178" s="6">
        <f>O178/O$135</f>
        <v>0.66223595471280527</v>
      </c>
      <c r="BG178" s="6">
        <f>P178/P$135</f>
        <v>0.45945257669941847</v>
      </c>
      <c r="BH178" s="6">
        <f>Q178/Q$135</f>
        <v>0.65611569855600205</v>
      </c>
      <c r="BI178" s="6">
        <f>R178/R$135</f>
        <v>0.7976160045599715</v>
      </c>
      <c r="BJ178" s="6">
        <f>S178/S$135</f>
        <v>0.80936930076509417</v>
      </c>
      <c r="BK178" s="6">
        <f>T178/T$135</f>
        <v>0.71140313283748247</v>
      </c>
      <c r="BL178" s="6">
        <f>U178/U$135</f>
        <v>0.52151350566717869</v>
      </c>
      <c r="BM178" s="6">
        <f>V178/V$135</f>
        <v>0.73780421503725735</v>
      </c>
      <c r="BN178" s="6">
        <f>W178/W$135</f>
        <v>0.78079178457858045</v>
      </c>
      <c r="BO178" s="6">
        <f>X178/X$135</f>
        <v>0.75762443638476829</v>
      </c>
      <c r="BP178" s="6">
        <f>Y178/Y$135</f>
        <v>0.66553729293622854</v>
      </c>
      <c r="BQ178" s="6">
        <f>Z178/Z$135</f>
        <v>0.95152501165095427</v>
      </c>
      <c r="BR178" s="6">
        <f>AA178/AA$135</f>
        <v>0.65042405936206993</v>
      </c>
      <c r="BS178" s="6">
        <f>AB178/AB$135</f>
        <v>1.1274939013974485</v>
      </c>
      <c r="BT178" s="6">
        <f>AC178/AC$135</f>
        <v>0.74028931559913436</v>
      </c>
      <c r="BU178" s="6">
        <f>AD178/AD$135</f>
        <v>1.045921719199381</v>
      </c>
      <c r="BV178" s="6">
        <f>AE178/AE$135</f>
        <v>0.82983480615122107</v>
      </c>
      <c r="BW178" s="6">
        <f>AF178/AF$135</f>
        <v>0.66598677384976956</v>
      </c>
      <c r="BX178" s="6">
        <f>AG178/AG$135</f>
        <v>0.99535216574546692</v>
      </c>
      <c r="BY178" s="6">
        <f>AH178/AH$135</f>
        <v>0.60342997209122373</v>
      </c>
      <c r="BZ178" s="6">
        <f>AI178/AI$135</f>
        <v>1.2224643657865084</v>
      </c>
      <c r="CA178" s="6">
        <f>AJ178/AJ$135</f>
        <v>1.1373099210466022</v>
      </c>
      <c r="CB178" s="6">
        <f>AK178/AK$135</f>
        <v>0.52000068150259959</v>
      </c>
      <c r="CC178" s="6">
        <f>AL178/AL$135</f>
        <v>1.0791308371351058</v>
      </c>
      <c r="CD178" s="6">
        <f>AM178/AM$135</f>
        <v>0.83978014498881137</v>
      </c>
      <c r="CE178" s="6">
        <f>AN178/AN$135</f>
        <v>0.76317496324581069</v>
      </c>
      <c r="CF178" s="6">
        <f>AO178/AO$135</f>
        <v>0.74367167704846537</v>
      </c>
      <c r="CG178" s="6">
        <f>AP178/AP$135</f>
        <v>0.79594550791722585</v>
      </c>
      <c r="CH178" s="6">
        <f>AQ178/AQ$135</f>
        <v>0.45122628075216537</v>
      </c>
      <c r="CI178" s="6">
        <f>AR178/AR$135</f>
        <v>0.58891649669324431</v>
      </c>
      <c r="CJ178" s="6">
        <f>AVERAGE(AU178:CI178)</f>
        <v>0.74095107876814104</v>
      </c>
      <c r="CK178" s="6">
        <f>STDEV(AU178:CI178)/SQRT(41)</f>
        <v>3.1746014026202571E-2</v>
      </c>
    </row>
    <row r="180" spans="3:89" ht="18" x14ac:dyDescent="0.3">
      <c r="C180" s="70" t="s">
        <v>318</v>
      </c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T180" s="70" t="s">
        <v>317</v>
      </c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70"/>
      <c r="BF180" s="70"/>
      <c r="BG180" s="70"/>
      <c r="BH180" s="70"/>
      <c r="BI180" s="70"/>
      <c r="BJ180" s="70"/>
      <c r="BK180" s="70"/>
      <c r="BL180" s="70"/>
      <c r="BM180" s="70"/>
      <c r="BN180" s="70"/>
      <c r="BO180" s="70"/>
      <c r="BP180" s="70"/>
      <c r="BQ180" s="70"/>
      <c r="BR180" s="70"/>
      <c r="BS180" s="70"/>
      <c r="BT180" s="70"/>
      <c r="BU180" s="70"/>
      <c r="BV180" s="70"/>
      <c r="BW180" s="70"/>
      <c r="BX180" s="70"/>
      <c r="BY180" s="70"/>
      <c r="BZ180" s="70"/>
      <c r="CA180" s="70"/>
      <c r="CB180" s="70"/>
    </row>
    <row r="181" spans="3:89" x14ac:dyDescent="0.3">
      <c r="C181" s="7" t="s">
        <v>0</v>
      </c>
      <c r="D181" s="6" t="s">
        <v>3</v>
      </c>
      <c r="E181" s="6" t="s">
        <v>4</v>
      </c>
      <c r="F181" s="6" t="s">
        <v>128</v>
      </c>
      <c r="G181" s="6" t="s">
        <v>65</v>
      </c>
      <c r="H181" s="6" t="s">
        <v>7</v>
      </c>
      <c r="I181" s="6" t="s">
        <v>8</v>
      </c>
      <c r="J181" s="6" t="s">
        <v>9</v>
      </c>
      <c r="K181" s="6" t="s">
        <v>10</v>
      </c>
      <c r="L181" s="6" t="s">
        <v>11</v>
      </c>
      <c r="M181" s="6" t="s">
        <v>12</v>
      </c>
      <c r="N181" s="6" t="s">
        <v>50</v>
      </c>
      <c r="O181" s="6" t="s">
        <v>66</v>
      </c>
      <c r="P181" s="6" t="s">
        <v>67</v>
      </c>
      <c r="Q181" s="6" t="s">
        <v>68</v>
      </c>
      <c r="R181" s="6" t="s">
        <v>69</v>
      </c>
      <c r="S181" s="6" t="s">
        <v>70</v>
      </c>
      <c r="T181" s="6" t="s">
        <v>71</v>
      </c>
      <c r="U181" s="6" t="s">
        <v>72</v>
      </c>
      <c r="V181" s="6" t="s">
        <v>73</v>
      </c>
      <c r="W181" s="6" t="s">
        <v>74</v>
      </c>
      <c r="X181" s="6" t="s">
        <v>75</v>
      </c>
      <c r="Y181" s="6" t="s">
        <v>76</v>
      </c>
      <c r="Z181" s="6" t="s">
        <v>77</v>
      </c>
      <c r="AA181" s="6" t="s">
        <v>78</v>
      </c>
      <c r="AB181" s="6" t="s">
        <v>79</v>
      </c>
      <c r="AC181" s="6" t="s">
        <v>80</v>
      </c>
      <c r="AD181" s="6" t="s">
        <v>81</v>
      </c>
      <c r="AE181" s="6" t="s">
        <v>82</v>
      </c>
      <c r="AF181" s="6" t="s">
        <v>83</v>
      </c>
      <c r="AG181" s="6" t="s">
        <v>84</v>
      </c>
      <c r="AH181" s="6" t="s">
        <v>85</v>
      </c>
      <c r="AI181" s="6" t="s">
        <v>86</v>
      </c>
      <c r="AT181" s="7" t="s">
        <v>0</v>
      </c>
      <c r="AU181" s="6" t="s">
        <v>3</v>
      </c>
      <c r="AV181" s="6" t="s">
        <v>4</v>
      </c>
      <c r="AW181" s="6" t="s">
        <v>128</v>
      </c>
      <c r="AX181" s="6" t="s">
        <v>65</v>
      </c>
      <c r="AY181" s="6" t="s">
        <v>7</v>
      </c>
      <c r="AZ181" s="6" t="s">
        <v>8</v>
      </c>
      <c r="BA181" s="6" t="s">
        <v>9</v>
      </c>
      <c r="BB181" s="6" t="s">
        <v>10</v>
      </c>
      <c r="BC181" s="6" t="s">
        <v>11</v>
      </c>
      <c r="BD181" s="6" t="s">
        <v>12</v>
      </c>
      <c r="BE181" s="6" t="s">
        <v>50</v>
      </c>
      <c r="BF181" s="6" t="s">
        <v>66</v>
      </c>
      <c r="BG181" s="6" t="s">
        <v>67</v>
      </c>
      <c r="BH181" s="6" t="s">
        <v>68</v>
      </c>
      <c r="BI181" s="6" t="s">
        <v>69</v>
      </c>
      <c r="BJ181" s="6" t="s">
        <v>70</v>
      </c>
      <c r="BK181" s="6" t="s">
        <v>71</v>
      </c>
      <c r="BL181" s="6" t="s">
        <v>72</v>
      </c>
      <c r="BM181" s="6" t="s">
        <v>73</v>
      </c>
      <c r="BN181" s="6" t="s">
        <v>74</v>
      </c>
      <c r="BO181" s="6" t="s">
        <v>75</v>
      </c>
      <c r="BP181" s="6" t="s">
        <v>76</v>
      </c>
      <c r="BQ181" s="6" t="s">
        <v>77</v>
      </c>
      <c r="BR181" s="6" t="s">
        <v>78</v>
      </c>
      <c r="BS181" s="6" t="s">
        <v>79</v>
      </c>
      <c r="BT181" s="6" t="s">
        <v>80</v>
      </c>
      <c r="BU181" s="6" t="s">
        <v>81</v>
      </c>
      <c r="BV181" s="6" t="s">
        <v>82</v>
      </c>
      <c r="BW181" s="6" t="s">
        <v>83</v>
      </c>
      <c r="BX181" s="6" t="s">
        <v>84</v>
      </c>
      <c r="BY181" s="6" t="s">
        <v>85</v>
      </c>
      <c r="BZ181" s="6" t="s">
        <v>86</v>
      </c>
      <c r="CA181" s="3" t="s">
        <v>1</v>
      </c>
      <c r="CB181" s="3" t="s">
        <v>2</v>
      </c>
    </row>
    <row r="182" spans="3:89" x14ac:dyDescent="0.3">
      <c r="C182" s="7">
        <v>0</v>
      </c>
      <c r="D182" s="6">
        <v>499.53899999999999</v>
      </c>
      <c r="E182" s="6">
        <v>572.27200000000005</v>
      </c>
      <c r="F182" s="6">
        <v>635.54200000000003</v>
      </c>
      <c r="G182" s="6">
        <v>612.95399999999995</v>
      </c>
      <c r="H182" s="6">
        <v>1049.646</v>
      </c>
      <c r="I182" s="6">
        <v>808.38599999999997</v>
      </c>
      <c r="J182" s="6">
        <v>608.42999999999995</v>
      </c>
      <c r="K182" s="6">
        <v>692.18899999999996</v>
      </c>
      <c r="L182" s="6">
        <v>466.05700000000002</v>
      </c>
      <c r="M182" s="6">
        <v>549.59</v>
      </c>
      <c r="N182" s="6">
        <v>1152.998</v>
      </c>
      <c r="O182" s="6">
        <v>239.86500000000001</v>
      </c>
      <c r="P182" s="6">
        <v>330.505</v>
      </c>
      <c r="Q182" s="6">
        <v>1009.049</v>
      </c>
      <c r="R182" s="6">
        <v>772.40800000000002</v>
      </c>
      <c r="S182" s="6">
        <v>171.958</v>
      </c>
      <c r="T182" s="6">
        <v>257.56900000000002</v>
      </c>
      <c r="U182" s="6">
        <v>309.63900000000001</v>
      </c>
      <c r="V182" s="6">
        <v>193.048</v>
      </c>
      <c r="W182" s="6">
        <v>275.702</v>
      </c>
      <c r="X182" s="6">
        <v>312.32299999999998</v>
      </c>
      <c r="Y182" s="6">
        <v>261.08499999999998</v>
      </c>
      <c r="Z182" s="6">
        <v>106.337</v>
      </c>
      <c r="AA182" s="6">
        <v>420.101</v>
      </c>
      <c r="AB182" s="6">
        <v>868.14300000000003</v>
      </c>
      <c r="AC182" s="6">
        <v>1332.566</v>
      </c>
      <c r="AD182" s="6">
        <v>1495.8389999999999</v>
      </c>
      <c r="AE182" s="6">
        <v>1055.4069999999999</v>
      </c>
      <c r="AF182" s="6">
        <v>239.50200000000001</v>
      </c>
      <c r="AG182" s="6">
        <v>562.78</v>
      </c>
      <c r="AH182" s="6">
        <v>500.988</v>
      </c>
      <c r="AI182" s="6">
        <v>437.47800000000001</v>
      </c>
      <c r="AT182" s="7">
        <v>0</v>
      </c>
      <c r="AU182" s="6">
        <f>D182/D$187</f>
        <v>1.1572886115010912</v>
      </c>
      <c r="AV182" s="6">
        <f>E182/E$187</f>
        <v>1.1194701085096019</v>
      </c>
      <c r="AW182" s="6">
        <f>F182/F$187</f>
        <v>1.0651232478162647</v>
      </c>
      <c r="AX182" s="6">
        <f>G182/G$187</f>
        <v>1.0925706748422515</v>
      </c>
      <c r="AY182" s="6">
        <f>H182/H$187</f>
        <v>1.0213306296242961</v>
      </c>
      <c r="AZ182" s="6">
        <f>I182/I$187</f>
        <v>1.0316388333754469</v>
      </c>
      <c r="BA182" s="6">
        <f>J182/J$187</f>
        <v>1.0811862608686378</v>
      </c>
      <c r="BB182" s="6">
        <f>K182/K$187</f>
        <v>1.046231722395035</v>
      </c>
      <c r="BC182" s="6">
        <f>L182/L$187</f>
        <v>1.0765753383521173</v>
      </c>
      <c r="BD182" s="6">
        <f>M182/M$187</f>
        <v>1.0845858132962853</v>
      </c>
      <c r="BE182" s="6">
        <f>N182/N$187</f>
        <v>1.025033804837848</v>
      </c>
      <c r="BF182" s="6">
        <f>O182/O$187</f>
        <v>0.96981765252900987</v>
      </c>
      <c r="BG182" s="6">
        <f>P182/P$187</f>
        <v>1.0682610072853975</v>
      </c>
      <c r="BH182" s="6">
        <f>Q182/Q$187</f>
        <v>1.0726085657825781</v>
      </c>
      <c r="BI182" s="6">
        <f>R182/R$187</f>
        <v>0.99545323325635104</v>
      </c>
      <c r="BJ182" s="6">
        <f>S182/S$187</f>
        <v>1.0524003035570026</v>
      </c>
      <c r="BK182" s="6">
        <f>T182/T$187</f>
        <v>1.0967943859171003</v>
      </c>
      <c r="BL182" s="6">
        <f>U182/U$187</f>
        <v>1.094188737918971</v>
      </c>
      <c r="BM182" s="6">
        <f>V182/V$187</f>
        <v>1.0566913531591595</v>
      </c>
      <c r="BN182" s="6">
        <f>W182/W$187</f>
        <v>1.0215574098501579</v>
      </c>
      <c r="BO182" s="6">
        <f>X182/X$187</f>
        <v>1.0397561763227368</v>
      </c>
      <c r="BP182" s="6">
        <f>Y182/Y$187</f>
        <v>1.064111185832773</v>
      </c>
      <c r="BQ182" s="6">
        <f>Z182/Z$187</f>
        <v>0.98629133237490152</v>
      </c>
      <c r="BR182" s="6">
        <f>AA182/AA$187</f>
        <v>1.1002362320207004</v>
      </c>
      <c r="BS182" s="6">
        <f>AB182/AB$187</f>
        <v>1.0531396102084341</v>
      </c>
      <c r="BT182" s="6">
        <f>AC182/AC$187</f>
        <v>0.97607650595834972</v>
      </c>
      <c r="BU182" s="6">
        <f>AD182/AD$187</f>
        <v>0.96681640145296599</v>
      </c>
      <c r="BV182" s="6">
        <f>AE182/AE$187</f>
        <v>1.0504582909911406</v>
      </c>
      <c r="BW182" s="6">
        <f>AF182/AF$187</f>
        <v>1.1123485918109535</v>
      </c>
      <c r="BX182" s="6">
        <f>AG182/AG$187</f>
        <v>1.0298442186319128</v>
      </c>
      <c r="BY182" s="6">
        <f>AH182/AH$187</f>
        <v>1.0509855585671011</v>
      </c>
      <c r="BZ182" s="6">
        <f>AI182/AI$187</f>
        <v>0.97211068620022267</v>
      </c>
      <c r="CA182" s="6">
        <f>AVERAGE(AU182:BZ182)</f>
        <v>1.0509682026577123</v>
      </c>
      <c r="CB182" s="6">
        <f>STDEV(AU182:BZ182)/SQRT(32)</f>
        <v>8.2740769608224789E-3</v>
      </c>
    </row>
    <row r="183" spans="3:89" x14ac:dyDescent="0.3">
      <c r="C183" s="7">
        <v>5</v>
      </c>
      <c r="D183" s="6">
        <v>487.65499999999997</v>
      </c>
      <c r="E183" s="6">
        <v>563.97400000000005</v>
      </c>
      <c r="F183" s="6">
        <v>629.44200000000001</v>
      </c>
      <c r="G183" s="6">
        <v>612.024</v>
      </c>
      <c r="H183" s="6">
        <v>1053.0409999999999</v>
      </c>
      <c r="I183" s="6">
        <v>795.06700000000001</v>
      </c>
      <c r="J183" s="6">
        <v>592.76400000000001</v>
      </c>
      <c r="K183" s="6">
        <v>695.03499999999997</v>
      </c>
      <c r="L183" s="6">
        <v>454.63099999999997</v>
      </c>
      <c r="M183" s="6">
        <v>532.82000000000005</v>
      </c>
      <c r="N183" s="6">
        <v>1140.8389999999999</v>
      </c>
      <c r="O183" s="6">
        <v>240.316</v>
      </c>
      <c r="P183" s="6">
        <v>321.44600000000003</v>
      </c>
      <c r="Q183" s="6">
        <v>994.92700000000002</v>
      </c>
      <c r="R183" s="6">
        <v>763.702</v>
      </c>
      <c r="S183" s="6">
        <v>170.03399999999999</v>
      </c>
      <c r="T183" s="6">
        <v>248.45400000000001</v>
      </c>
      <c r="U183" s="6">
        <v>310.70400000000001</v>
      </c>
      <c r="V183" s="6">
        <v>185.941</v>
      </c>
      <c r="W183" s="6">
        <v>277.04700000000003</v>
      </c>
      <c r="X183" s="6">
        <v>308.90499999999997</v>
      </c>
      <c r="Y183" s="6">
        <v>255.55600000000001</v>
      </c>
      <c r="Z183" s="6">
        <v>107.26300000000001</v>
      </c>
      <c r="AA183" s="6">
        <v>409.13400000000001</v>
      </c>
      <c r="AB183" s="6">
        <v>861.27800000000002</v>
      </c>
      <c r="AC183" s="6">
        <v>1342.489</v>
      </c>
      <c r="AD183" s="6">
        <v>1506.4390000000001</v>
      </c>
      <c r="AE183" s="6">
        <v>1037.4010000000001</v>
      </c>
      <c r="AF183" s="6">
        <v>236.90600000000001</v>
      </c>
      <c r="AG183" s="6">
        <v>554.42999999999995</v>
      </c>
      <c r="AH183" s="6">
        <v>496.13400000000001</v>
      </c>
      <c r="AI183" s="6">
        <v>439.37400000000002</v>
      </c>
      <c r="AT183" s="7">
        <v>5</v>
      </c>
      <c r="AU183" s="6">
        <f>D183/D$187</f>
        <v>1.1297567914448412</v>
      </c>
      <c r="AV183" s="6">
        <f>E183/E$187</f>
        <v>1.1032376823898327</v>
      </c>
      <c r="AW183" s="6">
        <f>F183/F$187</f>
        <v>1.054900081114962</v>
      </c>
      <c r="AX183" s="6">
        <f>G183/G$187</f>
        <v>1.0909129799294144</v>
      </c>
      <c r="AY183" s="6">
        <f>H183/H$187</f>
        <v>1.0246340457165544</v>
      </c>
      <c r="AZ183" s="6">
        <f>I183/I$187</f>
        <v>1.0146415107823694</v>
      </c>
      <c r="BA183" s="6">
        <f>J183/J$187</f>
        <v>1.0533476204946128</v>
      </c>
      <c r="BB183" s="6">
        <f>K183/K$187</f>
        <v>1.0505334022569459</v>
      </c>
      <c r="BC183" s="6">
        <f>L183/L$187</f>
        <v>1.0501816787439335</v>
      </c>
      <c r="BD183" s="6">
        <f>M183/M$187</f>
        <v>1.0514911352836236</v>
      </c>
      <c r="BE183" s="6">
        <f>N183/N$187</f>
        <v>1.014224257871571</v>
      </c>
      <c r="BF183" s="6">
        <f>O183/O$187</f>
        <v>0.9716411272389115</v>
      </c>
      <c r="BG183" s="6">
        <f>P183/P$187</f>
        <v>1.0389804322108951</v>
      </c>
      <c r="BH183" s="6">
        <f>Q183/Q$187</f>
        <v>1.0575970270307617</v>
      </c>
      <c r="BI183" s="6">
        <f>R183/R$187</f>
        <v>0.98423323573078192</v>
      </c>
      <c r="BJ183" s="6">
        <f>S183/S$187</f>
        <v>1.0406252295037823</v>
      </c>
      <c r="BK183" s="6">
        <f>T183/T$187</f>
        <v>1.0579803949956992</v>
      </c>
      <c r="BL183" s="6">
        <f>U183/U$187</f>
        <v>1.0979521882785306</v>
      </c>
      <c r="BM183" s="6">
        <f>V183/V$187</f>
        <v>1.017789601020302</v>
      </c>
      <c r="BN183" s="6">
        <f>W183/W$187</f>
        <v>1.0265410324435684</v>
      </c>
      <c r="BO183" s="6">
        <f>X183/X$187</f>
        <v>1.0283772941697378</v>
      </c>
      <c r="BP183" s="6">
        <f>Y183/Y$187</f>
        <v>1.041576491206619</v>
      </c>
      <c r="BQ183" s="6">
        <f>Z183/Z$187</f>
        <v>0.99488011872188475</v>
      </c>
      <c r="BR183" s="6">
        <f>AA183/AA$187</f>
        <v>1.0715138753574909</v>
      </c>
      <c r="BS183" s="6">
        <f>AB183/AB$187</f>
        <v>1.0448117155826857</v>
      </c>
      <c r="BT183" s="6">
        <f>AC183/AC$187</f>
        <v>0.98334489429230443</v>
      </c>
      <c r="BU183" s="6">
        <f>AD183/AD$187</f>
        <v>0.97366757584767127</v>
      </c>
      <c r="BV183" s="6">
        <f>AE183/AE$187</f>
        <v>1.0325367195143678</v>
      </c>
      <c r="BW183" s="6">
        <f>AF183/AF$187</f>
        <v>1.1002916697629486</v>
      </c>
      <c r="BX183" s="6">
        <f>AG183/AG$187</f>
        <v>1.0145643593164138</v>
      </c>
      <c r="BY183" s="6">
        <f>AH183/AH$187</f>
        <v>1.0408027120692114</v>
      </c>
      <c r="BZ183" s="6">
        <f>AI183/AI$187</f>
        <v>0.97632374802512734</v>
      </c>
      <c r="CA183" s="6">
        <f>AVERAGE(AU183:BZ183)</f>
        <v>1.0385591446358859</v>
      </c>
      <c r="CB183" s="6">
        <f>STDEV(AU183:BZ183)/SQRT(32)</f>
        <v>6.9932309074812052E-3</v>
      </c>
    </row>
    <row r="184" spans="3:89" x14ac:dyDescent="0.3">
      <c r="C184" s="7">
        <v>10</v>
      </c>
      <c r="D184" s="6">
        <v>473.28699999999998</v>
      </c>
      <c r="E184" s="6">
        <v>553.17399999999998</v>
      </c>
      <c r="F184" s="6">
        <v>617.274</v>
      </c>
      <c r="G184" s="6">
        <v>603.69299999999998</v>
      </c>
      <c r="H184" s="6">
        <v>1032.346</v>
      </c>
      <c r="I184" s="6">
        <v>786.45</v>
      </c>
      <c r="J184" s="6">
        <v>584.65700000000004</v>
      </c>
      <c r="K184" s="6">
        <v>672.38800000000003</v>
      </c>
      <c r="L184" s="6">
        <v>449.09500000000003</v>
      </c>
      <c r="M184" s="6">
        <v>526.37199999999996</v>
      </c>
      <c r="N184" s="6">
        <v>1141.7170000000001</v>
      </c>
      <c r="O184" s="6">
        <v>242.00700000000001</v>
      </c>
      <c r="P184" s="6">
        <v>316.23200000000003</v>
      </c>
      <c r="Q184" s="6">
        <v>977.19799999999998</v>
      </c>
      <c r="R184" s="6">
        <v>754.86599999999999</v>
      </c>
      <c r="S184" s="6">
        <v>169.184</v>
      </c>
      <c r="T184" s="6">
        <v>245.97</v>
      </c>
      <c r="U184" s="6">
        <v>307.077</v>
      </c>
      <c r="V184" s="6">
        <v>186.404</v>
      </c>
      <c r="W184" s="6">
        <v>273.16699999999997</v>
      </c>
      <c r="X184" s="6">
        <v>309.375</v>
      </c>
      <c r="Y184" s="6">
        <v>257.93099999999998</v>
      </c>
      <c r="Z184" s="6">
        <v>105.182</v>
      </c>
      <c r="AA184" s="6">
        <v>402.59500000000003</v>
      </c>
      <c r="AB184" s="6">
        <v>853.38499999999999</v>
      </c>
      <c r="AC184" s="6">
        <v>1351.3340000000001</v>
      </c>
      <c r="AD184" s="6">
        <v>1515.835</v>
      </c>
      <c r="AE184" s="6">
        <v>1027.7049999999999</v>
      </c>
      <c r="AF184" s="6">
        <v>231.2</v>
      </c>
      <c r="AG184" s="6">
        <v>548.303</v>
      </c>
      <c r="AH184" s="6">
        <v>488.74700000000001</v>
      </c>
      <c r="AI184" s="6">
        <v>441.39299999999997</v>
      </c>
      <c r="AT184" s="7">
        <v>10</v>
      </c>
      <c r="AU184" s="6">
        <f>D184/D$187</f>
        <v>1.0964702557188066</v>
      </c>
      <c r="AV184" s="6">
        <f>E184/E$187</f>
        <v>1.0821108804985924</v>
      </c>
      <c r="AW184" s="6">
        <f>F184/F$187</f>
        <v>1.0345073774393148</v>
      </c>
      <c r="AX184" s="6">
        <f>G184/G$187</f>
        <v>1.0760632419521585</v>
      </c>
      <c r="AY184" s="6">
        <f>H184/H$187</f>
        <v>1.004497316400123</v>
      </c>
      <c r="AZ184" s="6">
        <f>I184/I$187</f>
        <v>1.0036447445998822</v>
      </c>
      <c r="BA184" s="6">
        <f>J184/J$187</f>
        <v>1.038941399537622</v>
      </c>
      <c r="BB184" s="6">
        <f>K184/K$187</f>
        <v>1.0163028527725129</v>
      </c>
      <c r="BC184" s="6">
        <f>L184/L$187</f>
        <v>1.0373937127373778</v>
      </c>
      <c r="BD184" s="6">
        <f>M184/M$187</f>
        <v>1.038766359861701</v>
      </c>
      <c r="BE184" s="6">
        <f>N184/N$187</f>
        <v>1.0150048140222736</v>
      </c>
      <c r="BF184" s="6">
        <f>O184/O$187</f>
        <v>0.97847814660574939</v>
      </c>
      <c r="BG184" s="6">
        <f>P184/P$187</f>
        <v>1.0221276980858862</v>
      </c>
      <c r="BH184" s="6">
        <f>Q184/Q$187</f>
        <v>1.0387512848886464</v>
      </c>
      <c r="BI184" s="6">
        <f>R184/R$187</f>
        <v>0.97284569861431869</v>
      </c>
      <c r="BJ184" s="6">
        <f>S184/S$187</f>
        <v>1.0354231437734094</v>
      </c>
      <c r="BK184" s="6">
        <f>T184/T$187</f>
        <v>1.0474028905032406</v>
      </c>
      <c r="BL184" s="6">
        <f>U184/U$187</f>
        <v>1.0851352545187907</v>
      </c>
      <c r="BM184" s="6">
        <f>V184/V$187</f>
        <v>1.0203239349502713</v>
      </c>
      <c r="BN184" s="6">
        <f>W184/W$187</f>
        <v>1.0121644854826517</v>
      </c>
      <c r="BO184" s="6">
        <f>X184/X$187</f>
        <v>1.0299419736934095</v>
      </c>
      <c r="BP184" s="6">
        <f>Y184/Y$187</f>
        <v>1.0512563428501558</v>
      </c>
      <c r="BQ184" s="6">
        <f>Z184/Z$187</f>
        <v>0.97557853730927979</v>
      </c>
      <c r="BR184" s="6">
        <f>AA184/AA$187</f>
        <v>1.0543883633468474</v>
      </c>
      <c r="BS184" s="6">
        <f>AB184/AB$187</f>
        <v>1.0352367596786756</v>
      </c>
      <c r="BT184" s="6">
        <f>AC184/AC$187</f>
        <v>0.9898236703493265</v>
      </c>
      <c r="BU184" s="6">
        <f>AD184/AD$187</f>
        <v>0.97974056024509104</v>
      </c>
      <c r="BV184" s="6">
        <f>AE184/AE$187</f>
        <v>1.0228861831909872</v>
      </c>
      <c r="BW184" s="6">
        <f>AF184/AF$187</f>
        <v>1.0737905922568178</v>
      </c>
      <c r="BX184" s="6">
        <f>AG184/AG$187</f>
        <v>1.0033524194330532</v>
      </c>
      <c r="BY184" s="6">
        <f>AH184/AH$187</f>
        <v>1.0253060727861645</v>
      </c>
      <c r="BZ184" s="6">
        <f>AI184/AI$187</f>
        <v>0.9808101255696855</v>
      </c>
      <c r="CA184" s="6">
        <f>AVERAGE(AU184:BZ184)</f>
        <v>1.0274520966772756</v>
      </c>
      <c r="CB184" s="6">
        <f>STDEV(AU184:BZ184)/SQRT(32)</f>
        <v>5.869602806207015E-3</v>
      </c>
    </row>
    <row r="185" spans="3:89" x14ac:dyDescent="0.3">
      <c r="C185" s="7">
        <v>15</v>
      </c>
      <c r="D185" s="6">
        <v>462.851</v>
      </c>
      <c r="E185" s="6">
        <v>541.47799999999995</v>
      </c>
      <c r="F185" s="6">
        <v>604.46500000000003</v>
      </c>
      <c r="G185" s="6">
        <v>592.51199999999994</v>
      </c>
      <c r="H185" s="6">
        <v>1028.0530000000001</v>
      </c>
      <c r="I185" s="6">
        <v>781.91499999999996</v>
      </c>
      <c r="J185" s="6">
        <v>577.27499999999998</v>
      </c>
      <c r="K185" s="6">
        <v>675.97699999999998</v>
      </c>
      <c r="L185" s="6">
        <v>443.08600000000001</v>
      </c>
      <c r="M185" s="6">
        <v>520.90899999999999</v>
      </c>
      <c r="N185" s="6">
        <v>1143.3130000000001</v>
      </c>
      <c r="O185" s="6">
        <v>242.779</v>
      </c>
      <c r="P185" s="6">
        <v>309.43799999999999</v>
      </c>
      <c r="Q185" s="6">
        <v>962.48599999999999</v>
      </c>
      <c r="R185" s="6">
        <v>752.60500000000002</v>
      </c>
      <c r="S185" s="6">
        <v>166.53800000000001</v>
      </c>
      <c r="T185" s="6">
        <v>241.59299999999999</v>
      </c>
      <c r="U185" s="6">
        <v>298.423</v>
      </c>
      <c r="V185" s="6">
        <v>188.268</v>
      </c>
      <c r="W185" s="6">
        <v>274.858</v>
      </c>
      <c r="X185" s="6">
        <v>304.33300000000003</v>
      </c>
      <c r="Y185" s="6">
        <v>256.637</v>
      </c>
      <c r="Z185" s="6">
        <v>106.401</v>
      </c>
      <c r="AA185" s="6">
        <v>394.952</v>
      </c>
      <c r="AB185" s="6">
        <v>846.40499999999997</v>
      </c>
      <c r="AC185" s="6">
        <v>1347.527</v>
      </c>
      <c r="AD185" s="6">
        <v>1523.6880000000001</v>
      </c>
      <c r="AE185" s="6">
        <v>1017.93</v>
      </c>
      <c r="AF185" s="6">
        <v>226.548</v>
      </c>
      <c r="AG185" s="6">
        <v>545.952</v>
      </c>
      <c r="AH185" s="6">
        <v>485.62599999999998</v>
      </c>
      <c r="AI185" s="6">
        <v>448.93200000000002</v>
      </c>
      <c r="AT185" s="7">
        <v>15</v>
      </c>
      <c r="AU185" s="6">
        <f>D185/D$187</f>
        <v>1.0722930364233654</v>
      </c>
      <c r="AV185" s="6">
        <f>E185/E$187</f>
        <v>1.0592313365245236</v>
      </c>
      <c r="AW185" s="6">
        <f>F185/F$187</f>
        <v>1.0130404032955469</v>
      </c>
      <c r="AX185" s="6">
        <f>G185/G$187</f>
        <v>1.0561334711774981</v>
      </c>
      <c r="AY185" s="6">
        <f>H185/H$187</f>
        <v>1.0003201248584253</v>
      </c>
      <c r="AZ185" s="6">
        <f>I185/I$187</f>
        <v>0.99785730875938294</v>
      </c>
      <c r="BA185" s="6">
        <f>J185/J$187</f>
        <v>1.0258235109099534</v>
      </c>
      <c r="BB185" s="6">
        <f>K185/K$187</f>
        <v>1.0217275643060328</v>
      </c>
      <c r="BC185" s="6">
        <f>L185/L$187</f>
        <v>1.0235131333057679</v>
      </c>
      <c r="BD185" s="6">
        <f>M185/M$187</f>
        <v>1.0279854280797587</v>
      </c>
      <c r="BE185" s="6">
        <f>N185/N$187</f>
        <v>1.0164236837449627</v>
      </c>
      <c r="BF185" s="6">
        <f>O185/O$187</f>
        <v>0.98159948247280959</v>
      </c>
      <c r="BG185" s="6">
        <f>P185/P$187</f>
        <v>1.0001680748320867</v>
      </c>
      <c r="BH185" s="6">
        <f>Q185/Q$187</f>
        <v>1.0231125822886802</v>
      </c>
      <c r="BI185" s="6">
        <f>R185/R$187</f>
        <v>0.96993179849884525</v>
      </c>
      <c r="BJ185" s="6">
        <f>S185/S$187</f>
        <v>1.0192293568998019</v>
      </c>
      <c r="BK185" s="6">
        <f>T185/T$187</f>
        <v>1.0287645100026401</v>
      </c>
      <c r="BL185" s="6">
        <f>U185/U$187</f>
        <v>1.0545541283106878</v>
      </c>
      <c r="BM185" s="6">
        <f>V185/V$187</f>
        <v>1.0305269553508383</v>
      </c>
      <c r="BN185" s="6">
        <f>W185/W$187</f>
        <v>1.0184301403565976</v>
      </c>
      <c r="BO185" s="6">
        <f>X185/X$187</f>
        <v>1.0131566244203196</v>
      </c>
      <c r="BP185" s="6">
        <f>Y185/Y$187</f>
        <v>1.0459823521020561</v>
      </c>
      <c r="BQ185" s="6">
        <f>Z185/Z$187</f>
        <v>0.98688494179845099</v>
      </c>
      <c r="BR185" s="6">
        <f>AA185/AA$187</f>
        <v>1.0343714971138838</v>
      </c>
      <c r="BS185" s="6">
        <f>AB185/AB$187</f>
        <v>1.0267693591706315</v>
      </c>
      <c r="BT185" s="6">
        <f>AC185/AC$187</f>
        <v>0.98703512309674502</v>
      </c>
      <c r="BU185" s="6">
        <f>AD185/AD$187</f>
        <v>0.98481624633203635</v>
      </c>
      <c r="BV185" s="6">
        <f>AE185/AE$187</f>
        <v>1.0131570172915394</v>
      </c>
      <c r="BW185" s="6">
        <f>AF185/AF$187</f>
        <v>1.0521847365683288</v>
      </c>
      <c r="BX185" s="6">
        <f>AG185/AG$187</f>
        <v>0.99905026982218637</v>
      </c>
      <c r="BY185" s="6">
        <f>AH185/AH$187</f>
        <v>1.0187587584227706</v>
      </c>
      <c r="BZ185" s="6">
        <f>AI185/AI$187</f>
        <v>0.99756237931333314</v>
      </c>
      <c r="CA185" s="6">
        <f>AVERAGE(AU185:BZ185)</f>
        <v>1.0187623542453279</v>
      </c>
      <c r="CB185" s="6">
        <f>STDEV(AU185:BZ185)/SQRT(32)</f>
        <v>4.3502438996823652E-3</v>
      </c>
    </row>
    <row r="186" spans="3:89" x14ac:dyDescent="0.3">
      <c r="C186" s="7">
        <v>20</v>
      </c>
      <c r="D186" s="6">
        <v>443.702</v>
      </c>
      <c r="E186" s="6">
        <v>527.00300000000004</v>
      </c>
      <c r="F186" s="6">
        <v>597.22699999999998</v>
      </c>
      <c r="G186" s="6">
        <v>584.47900000000004</v>
      </c>
      <c r="H186" s="6">
        <v>1021.675</v>
      </c>
      <c r="I186" s="6">
        <v>781.08</v>
      </c>
      <c r="J186" s="6">
        <v>573.23900000000003</v>
      </c>
      <c r="K186" s="6">
        <v>667.75300000000004</v>
      </c>
      <c r="L186" s="6">
        <v>436.07400000000001</v>
      </c>
      <c r="M186" s="6">
        <v>509.53500000000003</v>
      </c>
      <c r="N186" s="6">
        <v>1145.691</v>
      </c>
      <c r="O186" s="6">
        <v>245.935</v>
      </c>
      <c r="P186" s="6">
        <v>308.274</v>
      </c>
      <c r="Q186" s="6">
        <v>953.12</v>
      </c>
      <c r="R186" s="6">
        <v>763.79300000000001</v>
      </c>
      <c r="S186" s="6">
        <v>159.887</v>
      </c>
      <c r="T186" s="6">
        <v>235.49199999999999</v>
      </c>
      <c r="U186" s="6">
        <v>288.63099999999997</v>
      </c>
      <c r="V186" s="6">
        <v>182.33500000000001</v>
      </c>
      <c r="W186" s="6">
        <v>272.22300000000001</v>
      </c>
      <c r="X186" s="6">
        <v>304.01</v>
      </c>
      <c r="Y186" s="6">
        <v>247.17699999999999</v>
      </c>
      <c r="Z186" s="6">
        <v>108.06399999999999</v>
      </c>
      <c r="AA186" s="6">
        <v>386.18200000000002</v>
      </c>
      <c r="AB186" s="6">
        <v>835.60699999999997</v>
      </c>
      <c r="AC186" s="6">
        <v>1350.5450000000001</v>
      </c>
      <c r="AD186" s="6">
        <v>1541.671</v>
      </c>
      <c r="AE186" s="6">
        <v>1011.487</v>
      </c>
      <c r="AF186" s="6">
        <v>218.24299999999999</v>
      </c>
      <c r="AG186" s="6">
        <v>544.904</v>
      </c>
      <c r="AH186" s="6">
        <v>475.8</v>
      </c>
      <c r="AI186" s="6">
        <v>450.89499999999998</v>
      </c>
      <c r="AT186" s="7">
        <v>20</v>
      </c>
      <c r="AU186" s="6">
        <f>D186/D$187</f>
        <v>1.0279302947322575</v>
      </c>
      <c r="AV186" s="6">
        <f>E186/E$187</f>
        <v>1.0309155534341812</v>
      </c>
      <c r="AW186" s="6">
        <f>F186/F$187</f>
        <v>1.0009100294293127</v>
      </c>
      <c r="AX186" s="6">
        <f>G186/G$187</f>
        <v>1.0418149085594097</v>
      </c>
      <c r="AY186" s="6">
        <f>H186/H$187</f>
        <v>0.99411417851485417</v>
      </c>
      <c r="AZ186" s="6">
        <f>I186/I$187</f>
        <v>0.99679170590892729</v>
      </c>
      <c r="BA186" s="6">
        <f>J186/J$187</f>
        <v>1.0186514981083727</v>
      </c>
      <c r="BB186" s="6">
        <f>K186/K$187</f>
        <v>1.0092971302988807</v>
      </c>
      <c r="BC186" s="6">
        <f>L186/L$187</f>
        <v>1.0073156590214527</v>
      </c>
      <c r="BD186" s="6">
        <f>M186/M$187</f>
        <v>1.0055394610126143</v>
      </c>
      <c r="BE186" s="6">
        <f>N186/N$187</f>
        <v>1.0185377640711248</v>
      </c>
      <c r="BF186" s="6">
        <f>O186/O$187</f>
        <v>0.99435976226094691</v>
      </c>
      <c r="BG186" s="6">
        <f>P186/P$187</f>
        <v>0.99640578435999039</v>
      </c>
      <c r="BH186" s="6">
        <f>Q186/Q$187</f>
        <v>1.0131566219466952</v>
      </c>
      <c r="BI186" s="6">
        <f>R186/R$187</f>
        <v>0.98435051344440772</v>
      </c>
      <c r="BJ186" s="6">
        <f>S186/S$187</f>
        <v>0.97852456608484917</v>
      </c>
      <c r="BK186" s="6">
        <f>T186/T$187</f>
        <v>1.0027848985257923</v>
      </c>
      <c r="BL186" s="6">
        <f>U186/U$187</f>
        <v>1.0199515875399754</v>
      </c>
      <c r="BM186" s="6">
        <f>V186/V$187</f>
        <v>0.99805135447285309</v>
      </c>
      <c r="BN186" s="6">
        <f>W186/W$187</f>
        <v>1.0086666864282432</v>
      </c>
      <c r="BO186" s="6">
        <f>X186/X$187</f>
        <v>1.0120813233859665</v>
      </c>
      <c r="BP186" s="6">
        <f>Y186/Y$187</f>
        <v>1.0074259746082208</v>
      </c>
      <c r="BQ186" s="6">
        <f>Z186/Z$187</f>
        <v>1.0023095116634977</v>
      </c>
      <c r="BR186" s="6">
        <f>AA186/AA$187</f>
        <v>1.011403040112302</v>
      </c>
      <c r="BS186" s="6">
        <f>AB186/AB$187</f>
        <v>1.013670363370365</v>
      </c>
      <c r="BT186" s="6">
        <f>AC186/AC$187</f>
        <v>0.98924574448058822</v>
      </c>
      <c r="BU186" s="6">
        <f>AD186/AD$187</f>
        <v>0.99643932832637439</v>
      </c>
      <c r="BV186" s="6">
        <f>AE186/AE$187</f>
        <v>1.0067442279421643</v>
      </c>
      <c r="BW186" s="6">
        <f>AF186/AF$187</f>
        <v>1.0136128037452625</v>
      </c>
      <c r="BX186" s="6">
        <f>AG186/AG$187</f>
        <v>0.99713251023384586</v>
      </c>
      <c r="BY186" s="6">
        <f>AH186/AH$187</f>
        <v>0.9981455219810188</v>
      </c>
      <c r="BZ186" s="6">
        <f>AI186/AI$187</f>
        <v>1.0019243204326831</v>
      </c>
      <c r="CA186" s="6">
        <f>AVERAGE(AU186:BZ186)</f>
        <v>1.0061938946386697</v>
      </c>
      <c r="CB186" s="6">
        <f>STDEV(AU186:BZ186)/SQRT(32)</f>
        <v>2.3484567139566933E-3</v>
      </c>
    </row>
    <row r="187" spans="3:89" x14ac:dyDescent="0.3">
      <c r="C187" s="7">
        <v>25</v>
      </c>
      <c r="D187" s="6">
        <v>431.64600000000002</v>
      </c>
      <c r="E187" s="6">
        <v>511.19900000000001</v>
      </c>
      <c r="F187" s="6">
        <v>596.68399999999997</v>
      </c>
      <c r="G187" s="6">
        <v>561.02</v>
      </c>
      <c r="H187" s="6">
        <v>1027.7239999999999</v>
      </c>
      <c r="I187" s="6">
        <v>783.59400000000005</v>
      </c>
      <c r="J187" s="6">
        <v>562.74300000000005</v>
      </c>
      <c r="K187" s="6">
        <v>661.60199999999998</v>
      </c>
      <c r="L187" s="6">
        <v>432.90699999999998</v>
      </c>
      <c r="M187" s="6">
        <v>506.72800000000001</v>
      </c>
      <c r="N187" s="6">
        <v>1124.8389999999999</v>
      </c>
      <c r="O187" s="6">
        <v>247.33</v>
      </c>
      <c r="P187" s="6">
        <v>309.38600000000002</v>
      </c>
      <c r="Q187" s="6">
        <v>940.74300000000005</v>
      </c>
      <c r="R187" s="6">
        <v>775.93600000000004</v>
      </c>
      <c r="S187" s="6">
        <v>163.39599999999999</v>
      </c>
      <c r="T187" s="6">
        <v>234.83799999999999</v>
      </c>
      <c r="U187" s="6">
        <v>282.98500000000001</v>
      </c>
      <c r="V187" s="6">
        <v>182.691</v>
      </c>
      <c r="W187" s="6">
        <v>269.88400000000001</v>
      </c>
      <c r="X187" s="6">
        <v>300.38099999999997</v>
      </c>
      <c r="Y187" s="6">
        <v>245.35499999999999</v>
      </c>
      <c r="Z187" s="6">
        <v>107.815</v>
      </c>
      <c r="AA187" s="6">
        <v>381.82799999999997</v>
      </c>
      <c r="AB187" s="6">
        <v>824.33799999999997</v>
      </c>
      <c r="AC187" s="6">
        <v>1365.2270000000001</v>
      </c>
      <c r="AD187" s="6">
        <v>1547.18</v>
      </c>
      <c r="AE187" s="6">
        <v>1004.711</v>
      </c>
      <c r="AF187" s="6">
        <v>215.31200000000001</v>
      </c>
      <c r="AG187" s="6">
        <v>546.471</v>
      </c>
      <c r="AH187" s="6">
        <v>476.68400000000003</v>
      </c>
      <c r="AI187" s="6">
        <v>450.029</v>
      </c>
      <c r="AT187" s="7">
        <v>25</v>
      </c>
      <c r="AU187" s="6">
        <f>D187/D$187</f>
        <v>1</v>
      </c>
      <c r="AV187" s="6">
        <f>E187/E$187</f>
        <v>1</v>
      </c>
      <c r="AW187" s="6">
        <f>F187/F$187</f>
        <v>1</v>
      </c>
      <c r="AX187" s="6">
        <f>G187/G$187</f>
        <v>1</v>
      </c>
      <c r="AY187" s="6">
        <f>H187/H$187</f>
        <v>1</v>
      </c>
      <c r="AZ187" s="6">
        <f>I187/I$187</f>
        <v>1</v>
      </c>
      <c r="BA187" s="6">
        <f>J187/J$187</f>
        <v>1</v>
      </c>
      <c r="BB187" s="6">
        <f>K187/K$187</f>
        <v>1</v>
      </c>
      <c r="BC187" s="6">
        <f>L187/L$187</f>
        <v>1</v>
      </c>
      <c r="BD187" s="6">
        <f>M187/M$187</f>
        <v>1</v>
      </c>
      <c r="BE187" s="6">
        <f>N187/N$187</f>
        <v>1</v>
      </c>
      <c r="BF187" s="6">
        <f>O187/O$187</f>
        <v>1</v>
      </c>
      <c r="BG187" s="6">
        <f>P187/P$187</f>
        <v>1</v>
      </c>
      <c r="BH187" s="6">
        <f>Q187/Q$187</f>
        <v>1</v>
      </c>
      <c r="BI187" s="6">
        <f>R187/R$187</f>
        <v>1</v>
      </c>
      <c r="BJ187" s="6">
        <f>S187/S$187</f>
        <v>1</v>
      </c>
      <c r="BK187" s="6">
        <f>T187/T$187</f>
        <v>1</v>
      </c>
      <c r="BL187" s="6">
        <f>U187/U$187</f>
        <v>1</v>
      </c>
      <c r="BM187" s="6">
        <f>V187/V$187</f>
        <v>1</v>
      </c>
      <c r="BN187" s="6">
        <f>W187/W$187</f>
        <v>1</v>
      </c>
      <c r="BO187" s="6">
        <f>X187/X$187</f>
        <v>1</v>
      </c>
      <c r="BP187" s="6">
        <f>Y187/Y$187</f>
        <v>1</v>
      </c>
      <c r="BQ187" s="6">
        <f>Z187/Z$187</f>
        <v>1</v>
      </c>
      <c r="BR187" s="6">
        <f>AA187/AA$187</f>
        <v>1</v>
      </c>
      <c r="BS187" s="6">
        <f>AB187/AB$187</f>
        <v>1</v>
      </c>
      <c r="BT187" s="6">
        <f>AC187/AC$187</f>
        <v>1</v>
      </c>
      <c r="BU187" s="6">
        <f>AD187/AD$187</f>
        <v>1</v>
      </c>
      <c r="BV187" s="6">
        <f>AE187/AE$187</f>
        <v>1</v>
      </c>
      <c r="BW187" s="6">
        <f>AF187/AF$187</f>
        <v>1</v>
      </c>
      <c r="BX187" s="6">
        <f>AG187/AG$187</f>
        <v>1</v>
      </c>
      <c r="BY187" s="6">
        <f>AH187/AH$187</f>
        <v>1</v>
      </c>
      <c r="BZ187" s="6">
        <f>AI187/AI$187</f>
        <v>1</v>
      </c>
      <c r="CA187" s="6">
        <f>AVERAGE(AU187:BZ187)</f>
        <v>1</v>
      </c>
      <c r="CB187" s="6">
        <f>STDEV(AU187:BZ187)/SQRT(32)</f>
        <v>0</v>
      </c>
    </row>
    <row r="188" spans="3:89" x14ac:dyDescent="0.3">
      <c r="C188" s="3">
        <v>30</v>
      </c>
      <c r="D188" s="6">
        <v>411.99400000000003</v>
      </c>
      <c r="E188" s="6">
        <v>492.25900000000001</v>
      </c>
      <c r="F188" s="6">
        <v>577.08299999999997</v>
      </c>
      <c r="G188" s="6">
        <v>553.51400000000001</v>
      </c>
      <c r="H188" s="6">
        <v>1012.2670000000001</v>
      </c>
      <c r="I188" s="6">
        <v>774.95399999999995</v>
      </c>
      <c r="J188" s="6">
        <v>547.39099999999996</v>
      </c>
      <c r="K188" s="6">
        <v>645.65099999999995</v>
      </c>
      <c r="L188" s="6">
        <v>421.64499999999998</v>
      </c>
      <c r="M188" s="6">
        <v>510.15199999999999</v>
      </c>
      <c r="N188" s="6">
        <v>1124.7919999999999</v>
      </c>
      <c r="O188" s="6">
        <v>252.89</v>
      </c>
      <c r="P188" s="6">
        <v>305.529</v>
      </c>
      <c r="Q188" s="6">
        <v>933.26700000000005</v>
      </c>
      <c r="R188" s="6">
        <v>778.79300000000001</v>
      </c>
      <c r="S188" s="6">
        <v>162.619</v>
      </c>
      <c r="T188" s="6">
        <v>236.85</v>
      </c>
      <c r="U188" s="6">
        <v>278.73700000000002</v>
      </c>
      <c r="V188" s="6">
        <v>175.989</v>
      </c>
      <c r="W188" s="6">
        <v>265.18299999999999</v>
      </c>
      <c r="X188" s="6">
        <v>299.84100000000001</v>
      </c>
      <c r="Y188" s="6">
        <v>243.69399999999999</v>
      </c>
      <c r="Z188" s="6">
        <v>106.03700000000001</v>
      </c>
      <c r="AA188" s="6">
        <v>376.154</v>
      </c>
      <c r="AB188" s="6">
        <v>814.88</v>
      </c>
      <c r="AC188" s="6">
        <v>1362.925</v>
      </c>
      <c r="AD188" s="6">
        <v>1565.675</v>
      </c>
      <c r="AE188" s="6">
        <v>997.93499999999995</v>
      </c>
      <c r="AF188" s="6">
        <v>211.86099999999999</v>
      </c>
      <c r="AG188" s="6">
        <v>550.93700000000001</v>
      </c>
      <c r="AH188" s="6">
        <v>488.89499999999998</v>
      </c>
      <c r="AI188" s="6">
        <v>435.76100000000002</v>
      </c>
      <c r="AT188" s="3">
        <v>30</v>
      </c>
      <c r="AU188" s="6">
        <f>D188/D$187</f>
        <v>0.95447195155289288</v>
      </c>
      <c r="AV188" s="6">
        <f>E188/E$187</f>
        <v>0.96294984927591798</v>
      </c>
      <c r="AW188" s="6">
        <f>F188/F$187</f>
        <v>0.96715011630947034</v>
      </c>
      <c r="AX188" s="6">
        <f>G188/G$187</f>
        <v>0.98662079783251944</v>
      </c>
      <c r="AY188" s="6">
        <f>H188/H$187</f>
        <v>0.98495996979733869</v>
      </c>
      <c r="AZ188" s="6">
        <f>I188/I$187</f>
        <v>0.98897388188270952</v>
      </c>
      <c r="BA188" s="6">
        <f>J188/J$187</f>
        <v>0.97271934080032962</v>
      </c>
      <c r="BB188" s="6">
        <f>K188/K$187</f>
        <v>0.97589033890465871</v>
      </c>
      <c r="BC188" s="6">
        <f>L188/L$187</f>
        <v>0.97398517464490064</v>
      </c>
      <c r="BD188" s="6">
        <f>M188/M$187</f>
        <v>1.0067570767749168</v>
      </c>
      <c r="BE188" s="6">
        <f>N188/N$187</f>
        <v>0.99995821624250225</v>
      </c>
      <c r="BF188" s="6">
        <f>O188/O$187</f>
        <v>1.0224800873327133</v>
      </c>
      <c r="BG188" s="6">
        <f>P188/P$187</f>
        <v>0.9875333725507941</v>
      </c>
      <c r="BH188" s="6">
        <f>Q188/Q$187</f>
        <v>0.99205308995124064</v>
      </c>
      <c r="BI188" s="6">
        <f>R188/R$187</f>
        <v>1.0036820047014186</v>
      </c>
      <c r="BJ188" s="6">
        <f>S188/S$187</f>
        <v>0.99524468163235336</v>
      </c>
      <c r="BK188" s="6">
        <f>T188/T$187</f>
        <v>1.0085676083087065</v>
      </c>
      <c r="BL188" s="6">
        <f>U188/U$187</f>
        <v>0.98498860363623519</v>
      </c>
      <c r="BM188" s="6">
        <f>V188/V$187</f>
        <v>0.9633151058344418</v>
      </c>
      <c r="BN188" s="6">
        <f>W188/W$187</f>
        <v>0.98258140534451832</v>
      </c>
      <c r="BO188" s="6">
        <f>X188/X$187</f>
        <v>0.99820228310046255</v>
      </c>
      <c r="BP188" s="6">
        <f>Y188/Y$187</f>
        <v>0.99323021744003581</v>
      </c>
      <c r="BQ188" s="6">
        <f>Z188/Z$187</f>
        <v>0.98350878820201282</v>
      </c>
      <c r="BR188" s="6">
        <f>AA188/AA$187</f>
        <v>0.98513990592622858</v>
      </c>
      <c r="BS188" s="6">
        <f>AB188/AB$187</f>
        <v>0.98852655100213749</v>
      </c>
      <c r="BT188" s="6">
        <f>AC188/AC$187</f>
        <v>0.99831383352365566</v>
      </c>
      <c r="BU188" s="6">
        <f>AD188/AD$187</f>
        <v>1.0119540066443464</v>
      </c>
      <c r="BV188" s="6">
        <f>AE188/AE$187</f>
        <v>0.99325577205783544</v>
      </c>
      <c r="BW188" s="6">
        <f>AF188/AF$187</f>
        <v>0.98397209630675475</v>
      </c>
      <c r="BX188" s="6">
        <f>AG188/AG$187</f>
        <v>1.0081724373297027</v>
      </c>
      <c r="BY188" s="6">
        <f>AH188/AH$187</f>
        <v>1.0256165510065367</v>
      </c>
      <c r="BZ188" s="6">
        <f>AI188/AI$187</f>
        <v>0.96829537652017983</v>
      </c>
      <c r="CA188" s="6">
        <f>AVERAGE(AU188:BZ188)</f>
        <v>0.98915845288657711</v>
      </c>
      <c r="CB188" s="6">
        <f>STDEV(AU188:BZ188)/SQRT(32)</f>
        <v>2.9946043798485473E-3</v>
      </c>
    </row>
    <row r="189" spans="3:89" x14ac:dyDescent="0.3">
      <c r="C189" s="3">
        <v>35</v>
      </c>
      <c r="D189" s="6">
        <v>392.53100000000001</v>
      </c>
      <c r="E189" s="6">
        <v>471.12900000000002</v>
      </c>
      <c r="F189" s="6">
        <v>566.88400000000001</v>
      </c>
      <c r="G189" s="6">
        <v>548.41499999999996</v>
      </c>
      <c r="H189" s="6">
        <v>1007.14</v>
      </c>
      <c r="I189" s="6">
        <v>770.22</v>
      </c>
      <c r="J189" s="6">
        <v>543.00900000000001</v>
      </c>
      <c r="K189" s="6">
        <v>641.74800000000005</v>
      </c>
      <c r="L189" s="6">
        <v>425.065</v>
      </c>
      <c r="M189" s="6">
        <v>503.25700000000001</v>
      </c>
      <c r="N189" s="6">
        <v>1132.6279999999999</v>
      </c>
      <c r="O189" s="6">
        <v>259.03699999999998</v>
      </c>
      <c r="P189" s="6">
        <v>303.62799999999999</v>
      </c>
      <c r="Q189" s="6">
        <v>919.91200000000003</v>
      </c>
      <c r="R189" s="6">
        <v>783.548</v>
      </c>
      <c r="S189" s="6">
        <v>158.643</v>
      </c>
      <c r="T189" s="6">
        <v>231.881</v>
      </c>
      <c r="U189" s="6">
        <v>271.59899999999999</v>
      </c>
      <c r="V189" s="6">
        <v>177.625</v>
      </c>
      <c r="W189" s="6">
        <v>269.34300000000002</v>
      </c>
      <c r="X189" s="6">
        <v>294.14299999999997</v>
      </c>
      <c r="Y189" s="6">
        <v>247.10900000000001</v>
      </c>
      <c r="Z189" s="6">
        <v>112.879</v>
      </c>
      <c r="AA189" s="6">
        <v>374.06900000000002</v>
      </c>
      <c r="AB189" s="6">
        <v>802.98299999999995</v>
      </c>
      <c r="AC189" s="6">
        <v>1361.71</v>
      </c>
      <c r="AD189" s="6">
        <v>1574.125</v>
      </c>
      <c r="AE189" s="6">
        <v>993.94500000000005</v>
      </c>
      <c r="AF189" s="6">
        <v>208.18</v>
      </c>
      <c r="AG189" s="6">
        <v>549.65800000000002</v>
      </c>
      <c r="AH189" s="6">
        <v>495.37400000000002</v>
      </c>
      <c r="AI189" s="6">
        <v>429.75700000000001</v>
      </c>
      <c r="AT189" s="3">
        <v>35</v>
      </c>
      <c r="AU189" s="6">
        <f>D189/D$187</f>
        <v>0.90938176190674769</v>
      </c>
      <c r="AV189" s="6">
        <f>E189/E$187</f>
        <v>0.921615652612779</v>
      </c>
      <c r="AW189" s="6">
        <f>F189/F$187</f>
        <v>0.95005731677068606</v>
      </c>
      <c r="AX189" s="6">
        <f>G189/G$187</f>
        <v>0.97753199529428536</v>
      </c>
      <c r="AY189" s="6">
        <f>H189/H$187</f>
        <v>0.97997127633489156</v>
      </c>
      <c r="AZ189" s="6">
        <f>I189/I$187</f>
        <v>0.98293248799761102</v>
      </c>
      <c r="BA189" s="6">
        <f>J189/J$187</f>
        <v>0.96493248250089292</v>
      </c>
      <c r="BB189" s="6">
        <f>K189/K$187</f>
        <v>0.96999102179255814</v>
      </c>
      <c r="BC189" s="6">
        <f>L189/L$187</f>
        <v>0.98188525480068467</v>
      </c>
      <c r="BD189" s="6">
        <f>M189/M$187</f>
        <v>0.99315017129505379</v>
      </c>
      <c r="BE189" s="6">
        <f>N189/N$187</f>
        <v>1.0069245465351042</v>
      </c>
      <c r="BF189" s="6">
        <f>O189/O$187</f>
        <v>1.0473335220151214</v>
      </c>
      <c r="BG189" s="6">
        <f>P189/P$187</f>
        <v>0.98138894455469849</v>
      </c>
      <c r="BH189" s="6">
        <f>Q189/Q$187</f>
        <v>0.977856864202019</v>
      </c>
      <c r="BI189" s="6">
        <f>R189/R$187</f>
        <v>1.009810087429891</v>
      </c>
      <c r="BJ189" s="6">
        <f>S189/S$187</f>
        <v>0.97091116061592708</v>
      </c>
      <c r="BK189" s="6">
        <f>T189/T$187</f>
        <v>0.98740834106916264</v>
      </c>
      <c r="BL189" s="6">
        <f>U189/U$187</f>
        <v>0.9597646518366697</v>
      </c>
      <c r="BM189" s="6">
        <f>V189/V$187</f>
        <v>0.97227011730189228</v>
      </c>
      <c r="BN189" s="6">
        <f>W189/W$187</f>
        <v>0.99799543507581034</v>
      </c>
      <c r="BO189" s="6">
        <f>X189/X$187</f>
        <v>0.9792330407049713</v>
      </c>
      <c r="BP189" s="6">
        <f>Y189/Y$187</f>
        <v>1.00714882517169</v>
      </c>
      <c r="BQ189" s="6">
        <f>Z189/Z$187</f>
        <v>1.046969345638362</v>
      </c>
      <c r="BR189" s="6">
        <f>AA189/AA$187</f>
        <v>0.97967933205527102</v>
      </c>
      <c r="BS189" s="6">
        <f>AB189/AB$187</f>
        <v>0.97409436420497419</v>
      </c>
      <c r="BT189" s="6">
        <f>AC189/AC$187</f>
        <v>0.99742387163453405</v>
      </c>
      <c r="BU189" s="6">
        <f>AD189/AD$187</f>
        <v>1.0174155560438991</v>
      </c>
      <c r="BV189" s="6">
        <f>AE189/AE$187</f>
        <v>0.98928448081089992</v>
      </c>
      <c r="BW189" s="6">
        <f>AF189/AF$187</f>
        <v>0.96687597532882508</v>
      </c>
      <c r="BX189" s="6">
        <f>AG189/AG$187</f>
        <v>1.005831965465688</v>
      </c>
      <c r="BY189" s="6">
        <f>AH189/AH$187</f>
        <v>1.039208364451083</v>
      </c>
      <c r="BZ189" s="6">
        <f>AI189/AI$187</f>
        <v>0.95495401407464853</v>
      </c>
      <c r="CA189" s="6">
        <f>AVERAGE(AU189:BZ189)</f>
        <v>0.98441350711022924</v>
      </c>
      <c r="CB189" s="6">
        <f>STDEV(AU189:BZ189)/SQRT(32)</f>
        <v>5.340373061735201E-3</v>
      </c>
    </row>
    <row r="190" spans="3:89" x14ac:dyDescent="0.3">
      <c r="C190" s="3">
        <v>40</v>
      </c>
      <c r="D190" s="6">
        <v>372.00200000000001</v>
      </c>
      <c r="E190" s="6">
        <v>449.298</v>
      </c>
      <c r="F190" s="6">
        <v>550.9</v>
      </c>
      <c r="G190" s="6">
        <v>542.36800000000005</v>
      </c>
      <c r="H190" s="6">
        <v>1002.313</v>
      </c>
      <c r="I190" s="6">
        <v>768.60900000000004</v>
      </c>
      <c r="J190" s="6">
        <v>543.125</v>
      </c>
      <c r="K190" s="6">
        <v>640.56799999999998</v>
      </c>
      <c r="L190" s="6">
        <v>415.93400000000003</v>
      </c>
      <c r="M190" s="6">
        <v>498.63</v>
      </c>
      <c r="N190" s="6">
        <v>1144.376</v>
      </c>
      <c r="O190" s="6">
        <v>265.50200000000001</v>
      </c>
      <c r="P190" s="6">
        <v>303.654</v>
      </c>
      <c r="Q190" s="6">
        <v>932.35900000000004</v>
      </c>
      <c r="R190" s="6">
        <v>798.048</v>
      </c>
      <c r="S190" s="6">
        <v>158.92099999999999</v>
      </c>
      <c r="T190" s="6">
        <v>233.73500000000001</v>
      </c>
      <c r="U190" s="6">
        <v>265.21899999999999</v>
      </c>
      <c r="V190" s="6">
        <v>181.78700000000001</v>
      </c>
      <c r="W190" s="6">
        <v>269.59800000000001</v>
      </c>
      <c r="X190" s="6">
        <v>290.75599999999997</v>
      </c>
      <c r="Y190" s="6">
        <v>252.08099999999999</v>
      </c>
      <c r="Z190" s="6">
        <v>121.488</v>
      </c>
      <c r="AA190" s="6">
        <v>368.03199999999998</v>
      </c>
      <c r="AB190" s="6">
        <v>782.38099999999997</v>
      </c>
      <c r="AC190" s="6">
        <v>1363.146</v>
      </c>
      <c r="AD190" s="6">
        <v>1584.193</v>
      </c>
      <c r="AE190" s="6">
        <v>983.40499999999997</v>
      </c>
      <c r="AF190" s="6">
        <v>202.91300000000001</v>
      </c>
      <c r="AG190" s="6">
        <v>555.23599999999999</v>
      </c>
      <c r="AH190" s="6">
        <v>512.23199999999997</v>
      </c>
      <c r="AI190" s="6">
        <v>432.58800000000002</v>
      </c>
      <c r="AT190" s="3">
        <v>40</v>
      </c>
      <c r="AU190" s="6">
        <f>D190/D$187</f>
        <v>0.86182195595464806</v>
      </c>
      <c r="AV190" s="6">
        <f>E190/E$187</f>
        <v>0.87891017001206961</v>
      </c>
      <c r="AW190" s="6">
        <f>F190/F$187</f>
        <v>0.9232692681553385</v>
      </c>
      <c r="AX190" s="6">
        <f>G190/G$187</f>
        <v>0.96675341342554644</v>
      </c>
      <c r="AY190" s="6">
        <f>H190/H$187</f>
        <v>0.97527449003818156</v>
      </c>
      <c r="AZ190" s="6">
        <f>I190/I$187</f>
        <v>0.98087657639032455</v>
      </c>
      <c r="BA190" s="6">
        <f>J190/J$187</f>
        <v>0.9651386156735845</v>
      </c>
      <c r="BB190" s="6">
        <f>K190/K$187</f>
        <v>0.96820747216604541</v>
      </c>
      <c r="BC190" s="6">
        <f>L190/L$187</f>
        <v>0.96079296477072451</v>
      </c>
      <c r="BD190" s="6">
        <f>M190/M$187</f>
        <v>0.98401903980044514</v>
      </c>
      <c r="BE190" s="6">
        <f>N190/N$187</f>
        <v>1.017368707877305</v>
      </c>
      <c r="BF190" s="6">
        <f>O190/O$187</f>
        <v>1.0734726883111632</v>
      </c>
      <c r="BG190" s="6">
        <f>P190/P$187</f>
        <v>0.98147298197074195</v>
      </c>
      <c r="BH190" s="6">
        <f>Q190/Q$187</f>
        <v>0.9910878954188338</v>
      </c>
      <c r="BI190" s="6">
        <f>R190/R$187</f>
        <v>1.0284971956450015</v>
      </c>
      <c r="BJ190" s="6">
        <f>S190/S$187</f>
        <v>0.97261254865480185</v>
      </c>
      <c r="BK190" s="6">
        <f>T190/T$187</f>
        <v>0.99530314514686724</v>
      </c>
      <c r="BL190" s="6">
        <f>U190/U$187</f>
        <v>0.93721928724137316</v>
      </c>
      <c r="BM190" s="6">
        <f>V190/V$187</f>
        <v>0.99505175405466062</v>
      </c>
      <c r="BN190" s="6">
        <f>W190/W$187</f>
        <v>0.99894028545597369</v>
      </c>
      <c r="BO190" s="6">
        <f>X190/X$187</f>
        <v>0.96795736081842731</v>
      </c>
      <c r="BP190" s="6">
        <f>Y190/Y$187</f>
        <v>1.0274133398544965</v>
      </c>
      <c r="BQ190" s="6">
        <f>Z190/Z$187</f>
        <v>1.126819088253026</v>
      </c>
      <c r="BR190" s="6">
        <f>AA190/AA$187</f>
        <v>0.96386854814209544</v>
      </c>
      <c r="BS190" s="6">
        <f>AB190/AB$187</f>
        <v>0.94910218866532903</v>
      </c>
      <c r="BT190" s="6">
        <f>AC190/AC$187</f>
        <v>0.99847571136521607</v>
      </c>
      <c r="BU190" s="6">
        <f>AD190/AD$187</f>
        <v>1.023922879044455</v>
      </c>
      <c r="BV190" s="6">
        <f>AE190/AE$187</f>
        <v>0.97879390192801707</v>
      </c>
      <c r="BW190" s="6">
        <f>AF190/AF$187</f>
        <v>0.94241379950954896</v>
      </c>
      <c r="BX190" s="6">
        <f>AG190/AG$187</f>
        <v>1.0160392774730955</v>
      </c>
      <c r="BY190" s="6">
        <f>AH190/AH$187</f>
        <v>1.0745735120121505</v>
      </c>
      <c r="BZ190" s="6">
        <f>AI190/AI$187</f>
        <v>0.96124471978472503</v>
      </c>
      <c r="CA190" s="6">
        <f>AVERAGE(AU190:BZ190)</f>
        <v>0.9839598369691942</v>
      </c>
      <c r="CB190" s="6">
        <f>STDEV(AU190:BZ190)/SQRT(32)</f>
        <v>9.1252232330902485E-3</v>
      </c>
    </row>
    <row r="191" spans="3:89" x14ac:dyDescent="0.3">
      <c r="C191" s="3">
        <v>45</v>
      </c>
      <c r="D191" s="6">
        <v>356.79599999999999</v>
      </c>
      <c r="E191" s="6">
        <v>434.79399999999998</v>
      </c>
      <c r="F191" s="6">
        <v>537.09199999999998</v>
      </c>
      <c r="G191" s="6">
        <v>534.86099999999999</v>
      </c>
      <c r="H191" s="6">
        <v>974.346</v>
      </c>
      <c r="I191" s="6">
        <v>758.30600000000004</v>
      </c>
      <c r="J191" s="6">
        <v>542.83199999999999</v>
      </c>
      <c r="K191" s="6">
        <v>641.04</v>
      </c>
      <c r="L191" s="6">
        <v>412.91899999999998</v>
      </c>
      <c r="M191" s="6">
        <v>494.98200000000003</v>
      </c>
      <c r="N191" s="6">
        <v>1161.403</v>
      </c>
      <c r="O191" s="6">
        <v>277.51600000000002</v>
      </c>
      <c r="P191" s="6">
        <v>303.49299999999999</v>
      </c>
      <c r="Q191" s="6">
        <v>932.06500000000005</v>
      </c>
      <c r="R191" s="6">
        <v>804.08600000000001</v>
      </c>
      <c r="S191" s="6">
        <v>157.619</v>
      </c>
      <c r="T191" s="6">
        <v>231.20400000000001</v>
      </c>
      <c r="U191" s="6">
        <v>273.63900000000001</v>
      </c>
      <c r="V191" s="6">
        <v>186.43</v>
      </c>
      <c r="W191" s="6">
        <v>276.714</v>
      </c>
      <c r="X191" s="6">
        <v>294.03899999999999</v>
      </c>
      <c r="Y191" s="6">
        <v>257.97199999999998</v>
      </c>
      <c r="Z191" s="6">
        <v>116.39400000000001</v>
      </c>
      <c r="AA191" s="6">
        <v>358.26299999999998</v>
      </c>
      <c r="AB191" s="6">
        <v>771.21799999999996</v>
      </c>
      <c r="AC191" s="6">
        <v>1368.693</v>
      </c>
      <c r="AD191" s="6">
        <v>1586.8019999999999</v>
      </c>
      <c r="AE191" s="6">
        <v>961.57799999999997</v>
      </c>
      <c r="AF191" s="6">
        <v>199.01900000000001</v>
      </c>
      <c r="AG191" s="6">
        <v>558.875</v>
      </c>
      <c r="AH191" s="6">
        <v>512.29999999999995</v>
      </c>
      <c r="AI191" s="6">
        <v>430.65199999999999</v>
      </c>
      <c r="AT191" s="3">
        <v>45</v>
      </c>
      <c r="AU191" s="6">
        <f>D191/D$187</f>
        <v>0.82659401453969217</v>
      </c>
      <c r="AV191" s="6">
        <f>E191/E$187</f>
        <v>0.85053765754627841</v>
      </c>
      <c r="AW191" s="6">
        <f>F191/F$187</f>
        <v>0.90012804097311139</v>
      </c>
      <c r="AX191" s="6">
        <f>G191/G$187</f>
        <v>0.9533724287904175</v>
      </c>
      <c r="AY191" s="6">
        <f>H191/H$187</f>
        <v>0.94806193102428282</v>
      </c>
      <c r="AZ191" s="6">
        <f>I191/I$187</f>
        <v>0.96772818576967157</v>
      </c>
      <c r="BA191" s="6">
        <f>J191/J$187</f>
        <v>0.9646179517115272</v>
      </c>
      <c r="BB191" s="6">
        <f>K191/K$187</f>
        <v>0.96892089201665044</v>
      </c>
      <c r="BC191" s="6">
        <f>L191/L$187</f>
        <v>0.9538284204228622</v>
      </c>
      <c r="BD191" s="6">
        <f>M191/M$187</f>
        <v>0.97681991127389844</v>
      </c>
      <c r="BE191" s="6">
        <f>N191/N$187</f>
        <v>1.0325059853010077</v>
      </c>
      <c r="BF191" s="6">
        <f>O191/O$187</f>
        <v>1.122047466946994</v>
      </c>
      <c r="BG191" s="6">
        <f>P191/P$187</f>
        <v>0.98095259643293486</v>
      </c>
      <c r="BH191" s="6">
        <f>Q191/Q$187</f>
        <v>0.99077537648433212</v>
      </c>
      <c r="BI191" s="6">
        <f>R191/R$187</f>
        <v>1.0362787652589904</v>
      </c>
      <c r="BJ191" s="6">
        <f>S191/S$187</f>
        <v>0.96464417733604257</v>
      </c>
      <c r="BK191" s="6">
        <f>T191/T$187</f>
        <v>0.98452550268695871</v>
      </c>
      <c r="BL191" s="6">
        <f>U191/U$187</f>
        <v>0.96697351449723479</v>
      </c>
      <c r="BM191" s="6">
        <f>V191/V$187</f>
        <v>1.0204662517584338</v>
      </c>
      <c r="BN191" s="6">
        <f>W191/W$187</f>
        <v>1.0253071690059432</v>
      </c>
      <c r="BO191" s="6">
        <f>X191/X$187</f>
        <v>0.97888681374654196</v>
      </c>
      <c r="BP191" s="6">
        <f>Y191/Y$187</f>
        <v>1.051423447657476</v>
      </c>
      <c r="BQ191" s="6">
        <f>Z191/Z$187</f>
        <v>1.0795714881973753</v>
      </c>
      <c r="BR191" s="6">
        <f>AA191/AA$187</f>
        <v>0.93828372984694675</v>
      </c>
      <c r="BS191" s="6">
        <f>AB191/AB$187</f>
        <v>0.93556041332560191</v>
      </c>
      <c r="BT191" s="6">
        <f>AC191/AC$187</f>
        <v>1.0025387719404903</v>
      </c>
      <c r="BU191" s="6">
        <f>AD191/AD$187</f>
        <v>1.0256091728176424</v>
      </c>
      <c r="BV191" s="6">
        <f>AE191/AE$187</f>
        <v>0.95706924677842675</v>
      </c>
      <c r="BW191" s="6">
        <f>AF191/AF$187</f>
        <v>0.92432841643754182</v>
      </c>
      <c r="BX191" s="6">
        <f>AG191/AG$187</f>
        <v>1.0226983682574189</v>
      </c>
      <c r="BY191" s="6">
        <f>AH191/AH$187</f>
        <v>1.0747161641674567</v>
      </c>
      <c r="BZ191" s="6">
        <f>AI191/AI$187</f>
        <v>0.9569427747989574</v>
      </c>
      <c r="CA191" s="6">
        <f>AVERAGE(AU191:BZ191)</f>
        <v>0.98070984524216054</v>
      </c>
      <c r="CB191" s="6">
        <f>STDEV(AU191:BZ191)/SQRT(32)</f>
        <v>1.0822882986583494E-2</v>
      </c>
    </row>
    <row r="192" spans="3:89" x14ac:dyDescent="0.3">
      <c r="C192" s="3">
        <v>50</v>
      </c>
      <c r="D192" s="6">
        <v>342.23399999999998</v>
      </c>
      <c r="E192" s="6">
        <v>420.18400000000003</v>
      </c>
      <c r="F192" s="6">
        <v>529.85599999999999</v>
      </c>
      <c r="G192" s="6">
        <v>529.82100000000003</v>
      </c>
      <c r="H192" s="6">
        <v>962.52300000000002</v>
      </c>
      <c r="I192" s="6">
        <v>766.22900000000004</v>
      </c>
      <c r="J192" s="6">
        <v>545.02499999999998</v>
      </c>
      <c r="K192" s="6">
        <v>634.16600000000005</v>
      </c>
      <c r="L192" s="6">
        <v>409.11599999999999</v>
      </c>
      <c r="M192" s="6">
        <v>492.32400000000001</v>
      </c>
      <c r="N192" s="6">
        <v>1191.6579999999999</v>
      </c>
      <c r="O192" s="6">
        <v>290.37599999999998</v>
      </c>
      <c r="P192" s="6">
        <v>313.53800000000001</v>
      </c>
      <c r="Q192" s="6">
        <v>942.86900000000003</v>
      </c>
      <c r="R192" s="6">
        <v>821.56399999999996</v>
      </c>
      <c r="S192" s="6">
        <v>159.9</v>
      </c>
      <c r="T192" s="6">
        <v>234.88300000000001</v>
      </c>
      <c r="U192" s="6">
        <v>276.887</v>
      </c>
      <c r="V192" s="6">
        <v>189.37899999999999</v>
      </c>
      <c r="W192" s="6">
        <v>279.11</v>
      </c>
      <c r="X192" s="6">
        <v>298.15699999999998</v>
      </c>
      <c r="Y192" s="6">
        <v>257.32299999999998</v>
      </c>
      <c r="Z192" s="6">
        <v>116.327</v>
      </c>
      <c r="AA192" s="6">
        <v>354.10599999999999</v>
      </c>
      <c r="AB192" s="6">
        <v>753.51</v>
      </c>
      <c r="AC192" s="6">
        <v>1348.5309999999999</v>
      </c>
      <c r="AD192" s="6">
        <v>1588.4290000000001</v>
      </c>
      <c r="AE192" s="6">
        <v>978.40700000000004</v>
      </c>
      <c r="AF192" s="6">
        <v>194.68299999999999</v>
      </c>
      <c r="AG192" s="6">
        <v>563.62099999999998</v>
      </c>
      <c r="AH192" s="6">
        <v>498.9</v>
      </c>
      <c r="AI192" s="6">
        <v>423.98099999999999</v>
      </c>
      <c r="AT192" s="3">
        <v>50</v>
      </c>
      <c r="AU192" s="6">
        <f>D192/D$187</f>
        <v>0.79285803644653252</v>
      </c>
      <c r="AV192" s="6">
        <f>E192/E$187</f>
        <v>0.82195778943229547</v>
      </c>
      <c r="AW192" s="6">
        <f>F192/F$187</f>
        <v>0.88800101896481221</v>
      </c>
      <c r="AX192" s="6">
        <f>G192/G$187</f>
        <v>0.94438879184342817</v>
      </c>
      <c r="AY192" s="6">
        <f>H192/H$187</f>
        <v>0.93655786962258358</v>
      </c>
      <c r="AZ192" s="6">
        <f>I192/I$187</f>
        <v>0.97783928922375618</v>
      </c>
      <c r="BA192" s="6">
        <f>J192/J$187</f>
        <v>0.96851493488146445</v>
      </c>
      <c r="BB192" s="6">
        <f>K192/K$187</f>
        <v>0.95853095970084745</v>
      </c>
      <c r="BC192" s="6">
        <f>L192/L$187</f>
        <v>0.9450436236882287</v>
      </c>
      <c r="BD192" s="6">
        <f>M192/M$187</f>
        <v>0.971574493613931</v>
      </c>
      <c r="BE192" s="6">
        <f>N192/N$187</f>
        <v>1.0594031679200311</v>
      </c>
      <c r="BF192" s="6">
        <f>O192/O$187</f>
        <v>1.1740427768568309</v>
      </c>
      <c r="BG192" s="6">
        <f>P192/P$187</f>
        <v>1.0134201289004674</v>
      </c>
      <c r="BH192" s="6">
        <f>Q192/Q$187</f>
        <v>1.0022599158324856</v>
      </c>
      <c r="BI192" s="6">
        <f>R192/R$187</f>
        <v>1.0588038188716595</v>
      </c>
      <c r="BJ192" s="6">
        <f>S192/S$187</f>
        <v>0.97860412739601965</v>
      </c>
      <c r="BK192" s="6">
        <f>T192/T$187</f>
        <v>1.0001916214581967</v>
      </c>
      <c r="BL192" s="6">
        <f>U192/U$187</f>
        <v>0.97845115465484034</v>
      </c>
      <c r="BM192" s="6">
        <f>V192/V$187</f>
        <v>1.0366082620380861</v>
      </c>
      <c r="BN192" s="6">
        <f>W192/W$187</f>
        <v>1.03418505728387</v>
      </c>
      <c r="BO192" s="6">
        <f>X192/X$187</f>
        <v>0.9925960696582008</v>
      </c>
      <c r="BP192" s="6">
        <f>Y192/Y$187</f>
        <v>1.0487783008294105</v>
      </c>
      <c r="BQ192" s="6">
        <f>Z192/Z$187</f>
        <v>1.0789500533320966</v>
      </c>
      <c r="BR192" s="6">
        <f>AA192/AA$187</f>
        <v>0.92739662884859153</v>
      </c>
      <c r="BS192" s="6">
        <f>AB192/AB$187</f>
        <v>0.91407893364129766</v>
      </c>
      <c r="BT192" s="6">
        <f>AC192/AC$187</f>
        <v>0.98777053193351716</v>
      </c>
      <c r="BU192" s="6">
        <f>AD192/AD$187</f>
        <v>1.026660763453509</v>
      </c>
      <c r="BV192" s="6">
        <f>AE192/AE$187</f>
        <v>0.97381933710290824</v>
      </c>
      <c r="BW192" s="6">
        <f>AF192/AF$187</f>
        <v>0.90419019840974946</v>
      </c>
      <c r="BX192" s="6">
        <f>AG192/AG$187</f>
        <v>1.0313831841030905</v>
      </c>
      <c r="BY192" s="6">
        <f>AH192/AH$187</f>
        <v>1.0466052982688741</v>
      </c>
      <c r="BZ192" s="6">
        <f>AI192/AI$187</f>
        <v>0.94211928564603609</v>
      </c>
      <c r="CA192" s="6">
        <f>AVERAGE(AU192:BZ192)</f>
        <v>0.98173704449555199</v>
      </c>
      <c r="CB192" s="6">
        <f>STDEV(AU192:BZ192)/SQRT(32)</f>
        <v>1.3093657313843265E-2</v>
      </c>
    </row>
    <row r="193" spans="3:80" x14ac:dyDescent="0.3">
      <c r="C193" s="3">
        <v>55</v>
      </c>
      <c r="D193" s="6">
        <v>336.04</v>
      </c>
      <c r="E193" s="6">
        <v>405.685</v>
      </c>
      <c r="F193" s="6">
        <v>517.96500000000003</v>
      </c>
      <c r="G193" s="6">
        <v>524.73299999999995</v>
      </c>
      <c r="H193" s="6">
        <v>970.37900000000002</v>
      </c>
      <c r="I193" s="6">
        <v>766.39200000000005</v>
      </c>
      <c r="J193" s="6">
        <v>534.02300000000002</v>
      </c>
      <c r="K193" s="6">
        <v>630.80899999999997</v>
      </c>
      <c r="L193" s="6">
        <v>401.97</v>
      </c>
      <c r="M193" s="6">
        <v>487.16899999999998</v>
      </c>
      <c r="N193" s="6">
        <v>1225.644</v>
      </c>
      <c r="O193" s="6">
        <v>304.22300000000001</v>
      </c>
      <c r="P193" s="6">
        <v>312.87700000000001</v>
      </c>
      <c r="Q193" s="6">
        <v>959.28800000000001</v>
      </c>
      <c r="R193" s="6">
        <v>835.053</v>
      </c>
      <c r="S193" s="6">
        <v>164.57499999999999</v>
      </c>
      <c r="T193" s="6">
        <v>240.10499999999999</v>
      </c>
      <c r="U193" s="6">
        <v>273.94900000000001</v>
      </c>
      <c r="V193" s="6">
        <v>191.54</v>
      </c>
      <c r="W193" s="6">
        <v>286.80900000000003</v>
      </c>
      <c r="X193" s="6">
        <v>310.834</v>
      </c>
      <c r="Y193" s="6">
        <v>270.738</v>
      </c>
      <c r="Z193" s="6">
        <v>115.39400000000001</v>
      </c>
      <c r="AA193" s="6">
        <v>345.84100000000001</v>
      </c>
      <c r="AB193" s="6">
        <v>737.92100000000005</v>
      </c>
      <c r="AC193" s="6">
        <v>1377.7529999999999</v>
      </c>
      <c r="AD193" s="6">
        <v>1599.1969999999999</v>
      </c>
      <c r="AE193" s="6">
        <v>959.34400000000005</v>
      </c>
      <c r="AF193" s="6">
        <v>194.88900000000001</v>
      </c>
      <c r="AG193" s="6">
        <v>568.298</v>
      </c>
      <c r="AH193" s="6">
        <v>485.00400000000002</v>
      </c>
      <c r="AI193" s="6">
        <v>417.56799999999998</v>
      </c>
      <c r="AT193" s="3">
        <v>55</v>
      </c>
      <c r="AU193" s="6">
        <f>D193/D$187</f>
        <v>0.77850831468379178</v>
      </c>
      <c r="AV193" s="6">
        <f>E193/E$187</f>
        <v>0.79359505789330576</v>
      </c>
      <c r="AW193" s="6">
        <f>F193/F$187</f>
        <v>0.86807254761314201</v>
      </c>
      <c r="AX193" s="6">
        <f>G193/G$187</f>
        <v>0.93531959644932439</v>
      </c>
      <c r="AY193" s="6">
        <f>H193/H$187</f>
        <v>0.94420194526935253</v>
      </c>
      <c r="AZ193" s="6">
        <f>I193/I$187</f>
        <v>0.97804730510953375</v>
      </c>
      <c r="BA193" s="6">
        <f>J193/J$187</f>
        <v>0.94896426965773006</v>
      </c>
      <c r="BB193" s="6">
        <f>K193/K$187</f>
        <v>0.95345691216169237</v>
      </c>
      <c r="BC193" s="6">
        <f>L193/L$187</f>
        <v>0.92853661409956423</v>
      </c>
      <c r="BD193" s="6">
        <f>M193/M$187</f>
        <v>0.96140138299048006</v>
      </c>
      <c r="BE193" s="6">
        <f>N193/N$187</f>
        <v>1.0896172696714819</v>
      </c>
      <c r="BF193" s="6">
        <f>O193/O$187</f>
        <v>1.2300287065863422</v>
      </c>
      <c r="BG193" s="6">
        <f>P193/P$187</f>
        <v>1.0112836392079796</v>
      </c>
      <c r="BH193" s="6">
        <f>Q193/Q$187</f>
        <v>1.0197131416337937</v>
      </c>
      <c r="BI193" s="6">
        <f>R193/R$187</f>
        <v>1.0761879845760474</v>
      </c>
      <c r="BJ193" s="6">
        <f>S193/S$187</f>
        <v>1.00721559891307</v>
      </c>
      <c r="BK193" s="6">
        <f>T193/T$187</f>
        <v>1.0224282271182688</v>
      </c>
      <c r="BL193" s="6">
        <f>U193/U$187</f>
        <v>0.96806897892114419</v>
      </c>
      <c r="BM193" s="6">
        <f>V193/V$187</f>
        <v>1.0484369782857392</v>
      </c>
      <c r="BN193" s="6">
        <f>W193/W$187</f>
        <v>1.0627121281735856</v>
      </c>
      <c r="BO193" s="6">
        <f>X193/X$187</f>
        <v>1.0347991384275306</v>
      </c>
      <c r="BP193" s="6">
        <f>Y193/Y$187</f>
        <v>1.1034541786391148</v>
      </c>
      <c r="BQ193" s="6">
        <f>Z193/Z$187</f>
        <v>1.0702963409544126</v>
      </c>
      <c r="BR193" s="6">
        <f>AA193/AA$187</f>
        <v>0.90575075688529927</v>
      </c>
      <c r="BS193" s="6">
        <f>AB193/AB$187</f>
        <v>0.89516800147512321</v>
      </c>
      <c r="BT193" s="6">
        <f>AC193/AC$187</f>
        <v>1.0091750309655463</v>
      </c>
      <c r="BU193" s="6">
        <f>AD193/AD$187</f>
        <v>1.0336205224989981</v>
      </c>
      <c r="BV193" s="6">
        <f>AE193/AE$187</f>
        <v>0.95484572180457872</v>
      </c>
      <c r="BW193" s="6">
        <f>AF193/AF$187</f>
        <v>0.9051469495429888</v>
      </c>
      <c r="BX193" s="6">
        <f>AG193/AG$187</f>
        <v>1.0399417352430413</v>
      </c>
      <c r="BY193" s="6">
        <f>AH193/AH$187</f>
        <v>1.0174539107668812</v>
      </c>
      <c r="BZ193" s="6">
        <f>AI193/AI$187</f>
        <v>0.92786909288068098</v>
      </c>
      <c r="CA193" s="6">
        <f>AVERAGE(AU193:BZ193)</f>
        <v>0.98510368684686167</v>
      </c>
      <c r="CB193" s="6">
        <f>STDEV(AU193:BZ193)/SQRT(32)</f>
        <v>1.5948262097249248E-2</v>
      </c>
    </row>
    <row r="194" spans="3:80" x14ac:dyDescent="0.3">
      <c r="C194" s="3">
        <v>60</v>
      </c>
      <c r="D194" s="6">
        <v>324.38299999999998</v>
      </c>
      <c r="E194" s="6">
        <v>397.99799999999999</v>
      </c>
      <c r="F194" s="6">
        <v>509.39100000000002</v>
      </c>
      <c r="G194" s="6">
        <v>513.33000000000004</v>
      </c>
      <c r="H194" s="6">
        <v>962.226</v>
      </c>
      <c r="I194" s="6">
        <v>768.654</v>
      </c>
      <c r="J194" s="6">
        <v>532.495</v>
      </c>
      <c r="K194" s="6">
        <v>623.774</v>
      </c>
      <c r="L194" s="6">
        <v>404.63900000000001</v>
      </c>
      <c r="M194" s="6">
        <v>478.23500000000001</v>
      </c>
      <c r="N194" s="6">
        <v>1239.6559999999999</v>
      </c>
      <c r="O194" s="6">
        <v>320.13900000000001</v>
      </c>
      <c r="P194" s="6">
        <v>322.20299999999997</v>
      </c>
      <c r="Q194" s="6">
        <v>953.40599999999995</v>
      </c>
      <c r="R194" s="6">
        <v>851.33299999999997</v>
      </c>
      <c r="S194" s="6">
        <v>168.92400000000001</v>
      </c>
      <c r="T194" s="6">
        <v>242.11</v>
      </c>
      <c r="U194" s="6">
        <v>276.46699999999998</v>
      </c>
      <c r="V194" s="6">
        <v>198.89699999999999</v>
      </c>
      <c r="W194" s="6">
        <v>297.21100000000001</v>
      </c>
      <c r="X194" s="6">
        <v>316.18599999999998</v>
      </c>
      <c r="Y194" s="6">
        <v>264.85899999999998</v>
      </c>
      <c r="Z194" s="6">
        <v>122.044</v>
      </c>
      <c r="AA194" s="6">
        <v>339.40300000000002</v>
      </c>
      <c r="AB194" s="6">
        <v>723.68899999999996</v>
      </c>
      <c r="AC194" s="6">
        <v>1365.2070000000001</v>
      </c>
      <c r="AD194" s="6">
        <v>1603.837</v>
      </c>
      <c r="AE194" s="6">
        <v>957.85699999999997</v>
      </c>
      <c r="AF194" s="6">
        <v>192.654</v>
      </c>
      <c r="AG194" s="6">
        <v>569.57100000000003</v>
      </c>
      <c r="AH194" s="6">
        <v>471.05799999999999</v>
      </c>
      <c r="AI194" s="6">
        <v>421.60199999999998</v>
      </c>
      <c r="AT194" s="3">
        <v>60</v>
      </c>
      <c r="AU194" s="6">
        <f>D194/D$187</f>
        <v>0.75150238853134277</v>
      </c>
      <c r="AV194" s="6">
        <f>E194/E$187</f>
        <v>0.77855786102867963</v>
      </c>
      <c r="AW194" s="6">
        <f>F194/F$187</f>
        <v>0.85370313264642594</v>
      </c>
      <c r="AX194" s="6">
        <f>G194/G$187</f>
        <v>0.91499411785676099</v>
      </c>
      <c r="AY194" s="6">
        <f>H194/H$187</f>
        <v>0.93626888152850385</v>
      </c>
      <c r="AZ194" s="6">
        <f>I194/I$187</f>
        <v>0.98093400408885212</v>
      </c>
      <c r="BA194" s="6">
        <f>J194/J$187</f>
        <v>0.94624899821055075</v>
      </c>
      <c r="BB194" s="6">
        <f>K194/K$187</f>
        <v>0.9428236311256617</v>
      </c>
      <c r="BC194" s="6">
        <f>L194/L$187</f>
        <v>0.93470191057201668</v>
      </c>
      <c r="BD194" s="6">
        <f>M194/M$187</f>
        <v>0.94377062250359167</v>
      </c>
      <c r="BE194" s="6">
        <f>N194/N$187</f>
        <v>1.1020741635025102</v>
      </c>
      <c r="BF194" s="6">
        <f>O194/O$187</f>
        <v>1.2943799781668217</v>
      </c>
      <c r="BG194" s="6">
        <f>P194/P$187</f>
        <v>1.0414272139010814</v>
      </c>
      <c r="BH194" s="6">
        <f>Q194/Q$187</f>
        <v>1.013460636964612</v>
      </c>
      <c r="BI194" s="6">
        <f>R194/R$187</f>
        <v>1.0971690964203233</v>
      </c>
      <c r="BJ194" s="6">
        <f>S194/S$187</f>
        <v>1.0338319175500013</v>
      </c>
      <c r="BK194" s="6">
        <f>T194/T$187</f>
        <v>1.0309660276445891</v>
      </c>
      <c r="BL194" s="6">
        <f>U194/U$187</f>
        <v>0.9769669770482533</v>
      </c>
      <c r="BM194" s="6">
        <f>V194/V$187</f>
        <v>1.0887071612723123</v>
      </c>
      <c r="BN194" s="6">
        <f>W194/W$187</f>
        <v>1.1012546130930325</v>
      </c>
      <c r="BO194" s="6">
        <f>X194/X$187</f>
        <v>1.0526165103651697</v>
      </c>
      <c r="BP194" s="6">
        <f>Y194/Y$187</f>
        <v>1.079492979560229</v>
      </c>
      <c r="BQ194" s="6">
        <f>Z194/Z$187</f>
        <v>1.1319760701201131</v>
      </c>
      <c r="BR194" s="6">
        <f>AA194/AA$187</f>
        <v>0.88888976188231361</v>
      </c>
      <c r="BS194" s="6">
        <f>AB194/AB$187</f>
        <v>0.87790323872003961</v>
      </c>
      <c r="BT194" s="6">
        <f>AC194/AC$187</f>
        <v>0.99998535042157821</v>
      </c>
      <c r="BU194" s="6">
        <f>AD194/AD$187</f>
        <v>1.0366195271396992</v>
      </c>
      <c r="BV194" s="6">
        <f>AE194/AE$187</f>
        <v>0.95336569421455519</v>
      </c>
      <c r="BW194" s="6">
        <f>AF194/AF$187</f>
        <v>0.89476666418964101</v>
      </c>
      <c r="BX194" s="6">
        <f>AG194/AG$187</f>
        <v>1.0422712275674282</v>
      </c>
      <c r="BY194" s="6">
        <f>AH194/AH$187</f>
        <v>0.98819763197422184</v>
      </c>
      <c r="BZ194" s="6">
        <f>AI194/AI$187</f>
        <v>0.93683295965371116</v>
      </c>
      <c r="CA194" s="6">
        <f>AVERAGE(AU194:BZ194)</f>
        <v>0.98895815467076964</v>
      </c>
      <c r="CB194" s="6">
        <f>STDEV(AU194:BZ194)/SQRT(32)</f>
        <v>1.896946461050349E-2</v>
      </c>
    </row>
    <row r="195" spans="3:80" x14ac:dyDescent="0.3">
      <c r="C195" s="3">
        <v>65</v>
      </c>
      <c r="D195" s="6">
        <v>316.16399999999999</v>
      </c>
      <c r="E195" s="6">
        <v>384.68099999999998</v>
      </c>
      <c r="F195" s="6">
        <v>502.48399999999998</v>
      </c>
      <c r="G195" s="6">
        <v>510.95800000000003</v>
      </c>
      <c r="H195" s="6">
        <v>947.67499999999995</v>
      </c>
      <c r="I195" s="6">
        <v>773.87800000000004</v>
      </c>
      <c r="J195" s="6">
        <v>537.60500000000002</v>
      </c>
      <c r="K195" s="6">
        <v>626.83100000000002</v>
      </c>
      <c r="L195" s="6">
        <v>398.29399999999998</v>
      </c>
      <c r="M195" s="6">
        <v>469.916</v>
      </c>
      <c r="N195" s="6">
        <v>1264.1980000000001</v>
      </c>
      <c r="O195" s="6">
        <v>324.86500000000001</v>
      </c>
      <c r="P195" s="6">
        <v>318.07400000000001</v>
      </c>
      <c r="Q195" s="6">
        <v>960.11</v>
      </c>
      <c r="R195" s="6">
        <v>866.26800000000003</v>
      </c>
      <c r="S195" s="6">
        <v>170.517</v>
      </c>
      <c r="T195" s="6">
        <v>238.28299999999999</v>
      </c>
      <c r="U195" s="6">
        <v>284.13099999999997</v>
      </c>
      <c r="V195" s="6">
        <v>206.71700000000001</v>
      </c>
      <c r="W195" s="6">
        <v>303.76799999999997</v>
      </c>
      <c r="X195" s="6">
        <v>318.13900000000001</v>
      </c>
      <c r="Y195" s="6">
        <v>286.536</v>
      </c>
      <c r="Z195" s="6">
        <v>124.465</v>
      </c>
      <c r="AA195" s="6">
        <v>335.11200000000002</v>
      </c>
      <c r="AB195" s="6">
        <v>701.53800000000001</v>
      </c>
      <c r="AC195" s="6">
        <v>1382.222</v>
      </c>
      <c r="AD195" s="6">
        <v>1612.8710000000001</v>
      </c>
      <c r="AE195" s="6">
        <v>951.62199999999996</v>
      </c>
      <c r="AF195" s="6">
        <v>189.84100000000001</v>
      </c>
      <c r="AG195" s="6">
        <v>573.69600000000003</v>
      </c>
      <c r="AH195" s="6">
        <v>462.76799999999997</v>
      </c>
      <c r="AI195" s="6">
        <v>426.64100000000002</v>
      </c>
      <c r="AT195" s="3">
        <v>65</v>
      </c>
      <c r="AU195" s="6">
        <f>D195/D$187</f>
        <v>0.73246132247258167</v>
      </c>
      <c r="AV195" s="6">
        <f>E195/E$187</f>
        <v>0.75250734058556445</v>
      </c>
      <c r="AW195" s="6">
        <f>F195/F$187</f>
        <v>0.84212749126841013</v>
      </c>
      <c r="AX195" s="6">
        <f>G195/G$187</f>
        <v>0.91076610459520169</v>
      </c>
      <c r="AY195" s="6">
        <f>H195/H$187</f>
        <v>0.92211041096636837</v>
      </c>
      <c r="AZ195" s="6">
        <f>I195/I$187</f>
        <v>0.98760072180236191</v>
      </c>
      <c r="BA195" s="6">
        <f>J195/J$187</f>
        <v>0.95532951986963843</v>
      </c>
      <c r="BB195" s="6">
        <f>K195/K$187</f>
        <v>0.94744423384451681</v>
      </c>
      <c r="BC195" s="6">
        <f>L195/L$187</f>
        <v>0.92004518291457515</v>
      </c>
      <c r="BD195" s="6">
        <f>M195/M$187</f>
        <v>0.92735353088836614</v>
      </c>
      <c r="BE195" s="6">
        <f>N195/N$187</f>
        <v>1.1238923970452661</v>
      </c>
      <c r="BF195" s="6">
        <f>O195/O$187</f>
        <v>1.313488052399628</v>
      </c>
      <c r="BG195" s="6">
        <f>P195/P$187</f>
        <v>1.0280814257917295</v>
      </c>
      <c r="BH195" s="6">
        <f>Q195/Q$187</f>
        <v>1.0205869190629109</v>
      </c>
      <c r="BI195" s="6">
        <f>R195/R$187</f>
        <v>1.1164168178818872</v>
      </c>
      <c r="BJ195" s="6">
        <f>S195/S$187</f>
        <v>1.0435812382188059</v>
      </c>
      <c r="BK195" s="6">
        <f>T195/T$187</f>
        <v>1.0146696871886152</v>
      </c>
      <c r="BL195" s="6">
        <f>U195/U$187</f>
        <v>1.0040496846122584</v>
      </c>
      <c r="BM195" s="6">
        <f>V195/V$187</f>
        <v>1.1315116781888546</v>
      </c>
      <c r="BN195" s="6">
        <f>W195/W$187</f>
        <v>1.1255502363978596</v>
      </c>
      <c r="BO195" s="6">
        <f>X195/X$187</f>
        <v>1.0591182531518306</v>
      </c>
      <c r="BP195" s="6">
        <f>Y195/Y$187</f>
        <v>1.1678425139084185</v>
      </c>
      <c r="BQ195" s="6">
        <f>Z195/Z$187</f>
        <v>1.1544312015953253</v>
      </c>
      <c r="BR195" s="6">
        <f>AA195/AA$187</f>
        <v>0.87765171752726368</v>
      </c>
      <c r="BS195" s="6">
        <f>AB195/AB$187</f>
        <v>0.85103197960060073</v>
      </c>
      <c r="BT195" s="6">
        <f>AC195/AC$187</f>
        <v>1.0124484792638879</v>
      </c>
      <c r="BU195" s="6">
        <f>AD195/AD$187</f>
        <v>1.0424585374681679</v>
      </c>
      <c r="BV195" s="6">
        <f>AE195/AE$187</f>
        <v>0.9471599295717873</v>
      </c>
      <c r="BW195" s="6">
        <f>AF195/AF$187</f>
        <v>0.88170190235565127</v>
      </c>
      <c r="BX195" s="6">
        <f>AG195/AG$187</f>
        <v>1.0498196610616117</v>
      </c>
      <c r="BY195" s="6">
        <f>AH195/AH$187</f>
        <v>0.97080665598174043</v>
      </c>
      <c r="BZ195" s="6">
        <f>AI195/AI$187</f>
        <v>0.9480300158434235</v>
      </c>
      <c r="CA195" s="6">
        <f>AVERAGE(AU195:BZ195)</f>
        <v>0.99318983885390955</v>
      </c>
      <c r="CB195" s="6">
        <f>STDEV(AU195:BZ195)/SQRT(32)</f>
        <v>2.1718360407625075E-2</v>
      </c>
    </row>
    <row r="196" spans="3:80" x14ac:dyDescent="0.3">
      <c r="C196" s="3">
        <v>70</v>
      </c>
      <c r="D196" s="6">
        <v>303.488</v>
      </c>
      <c r="E196" s="6">
        <v>376.03800000000001</v>
      </c>
      <c r="F196" s="6">
        <v>497.15699999999998</v>
      </c>
      <c r="G196" s="6">
        <v>498.91800000000001</v>
      </c>
      <c r="H196" s="6">
        <v>932.22199999999998</v>
      </c>
      <c r="I196" s="6">
        <v>774.60699999999997</v>
      </c>
      <c r="J196" s="6">
        <v>526.58199999999999</v>
      </c>
      <c r="K196" s="6">
        <v>620.21100000000001</v>
      </c>
      <c r="L196" s="6">
        <v>395.05099999999999</v>
      </c>
      <c r="M196" s="6">
        <v>465.65699999999998</v>
      </c>
      <c r="N196" s="6">
        <v>1274.4490000000001</v>
      </c>
      <c r="O196" s="6">
        <v>335.04199999999997</v>
      </c>
      <c r="P196" s="6">
        <v>316.65899999999999</v>
      </c>
      <c r="Q196" s="6">
        <v>953.471</v>
      </c>
      <c r="R196" s="6">
        <v>875.16700000000003</v>
      </c>
      <c r="S196" s="6">
        <v>174.239</v>
      </c>
      <c r="T196" s="6">
        <v>246.035</v>
      </c>
      <c r="U196" s="6">
        <v>283.661</v>
      </c>
      <c r="V196" s="6">
        <v>204.577</v>
      </c>
      <c r="W196" s="6">
        <v>308.411</v>
      </c>
      <c r="X196" s="6">
        <v>323.32900000000001</v>
      </c>
      <c r="Y196" s="6">
        <v>303.19</v>
      </c>
      <c r="Z196" s="6">
        <v>125.044</v>
      </c>
      <c r="AA196" s="6">
        <v>330.36</v>
      </c>
      <c r="AB196" s="6">
        <v>679.79100000000005</v>
      </c>
      <c r="AC196" s="6">
        <v>1363.6880000000001</v>
      </c>
      <c r="AD196" s="6">
        <v>1625.8389999999999</v>
      </c>
      <c r="AE196" s="6">
        <v>959.14599999999996</v>
      </c>
      <c r="AF196" s="6">
        <v>182.04300000000001</v>
      </c>
      <c r="AG196" s="6">
        <v>571.59100000000001</v>
      </c>
      <c r="AH196" s="6">
        <v>459.10500000000002</v>
      </c>
      <c r="AI196" s="6">
        <v>426.91</v>
      </c>
      <c r="AT196" s="3">
        <v>70</v>
      </c>
      <c r="AU196" s="6">
        <f>D196/D$187</f>
        <v>0.70309466553611055</v>
      </c>
      <c r="AV196" s="6">
        <f>E196/E$187</f>
        <v>0.73560003051649159</v>
      </c>
      <c r="AW196" s="6">
        <f>F196/F$187</f>
        <v>0.83319981765892837</v>
      </c>
      <c r="AX196" s="6">
        <f>G196/G$187</f>
        <v>0.88930519411072695</v>
      </c>
      <c r="AY196" s="6">
        <f>H196/H$187</f>
        <v>0.90707427285925024</v>
      </c>
      <c r="AZ196" s="6">
        <f>I196/I$187</f>
        <v>0.9885310505185082</v>
      </c>
      <c r="BA196" s="6">
        <f>J196/J$187</f>
        <v>0.93574153743360633</v>
      </c>
      <c r="BB196" s="6">
        <f>K196/K$187</f>
        <v>0.93743821814323425</v>
      </c>
      <c r="BC196" s="6">
        <f>L196/L$187</f>
        <v>0.91255396655632737</v>
      </c>
      <c r="BD196" s="6">
        <f>M196/M$187</f>
        <v>0.91894862727143556</v>
      </c>
      <c r="BE196" s="6">
        <f>N196/N$187</f>
        <v>1.1330057012603583</v>
      </c>
      <c r="BF196" s="6">
        <f>O196/O$187</f>
        <v>1.3546355072170781</v>
      </c>
      <c r="BG196" s="6">
        <f>P196/P$187</f>
        <v>1.0235078510339832</v>
      </c>
      <c r="BH196" s="6">
        <f>Q196/Q$187</f>
        <v>1.0135297312868659</v>
      </c>
      <c r="BI196" s="6">
        <f>R196/R$187</f>
        <v>1.1278855472616298</v>
      </c>
      <c r="BJ196" s="6">
        <f>S196/S$187</f>
        <v>1.0663602536169796</v>
      </c>
      <c r="BK196" s="6">
        <f>T196/T$187</f>
        <v>1.0476796770539691</v>
      </c>
      <c r="BL196" s="6">
        <f>U196/U$187</f>
        <v>1.0023888191953636</v>
      </c>
      <c r="BM196" s="6">
        <f>V196/V$187</f>
        <v>1.1197979101324094</v>
      </c>
      <c r="BN196" s="6">
        <f>W196/W$187</f>
        <v>1.1427539239080493</v>
      </c>
      <c r="BO196" s="6">
        <f>X196/X$187</f>
        <v>1.0763963100196086</v>
      </c>
      <c r="BP196" s="6">
        <f>Y196/Y$187</f>
        <v>1.2357196714964032</v>
      </c>
      <c r="BQ196" s="6">
        <f>Z196/Z$187</f>
        <v>1.1598015118490006</v>
      </c>
      <c r="BR196" s="6">
        <f>AA196/AA$187</f>
        <v>0.86520632326597324</v>
      </c>
      <c r="BS196" s="6">
        <f>AB196/AB$187</f>
        <v>0.82465081071114044</v>
      </c>
      <c r="BT196" s="6">
        <f>AC196/AC$187</f>
        <v>0.99887271494044583</v>
      </c>
      <c r="BU196" s="6">
        <f>AD196/AD$187</f>
        <v>1.050840238369162</v>
      </c>
      <c r="BV196" s="6">
        <f>AE196/AE$187</f>
        <v>0.95464865020886602</v>
      </c>
      <c r="BW196" s="6">
        <f>AF196/AF$187</f>
        <v>0.84548469198186815</v>
      </c>
      <c r="BX196" s="6">
        <f>AG196/AG$187</f>
        <v>1.0459676725754889</v>
      </c>
      <c r="BY196" s="6">
        <f>AH196/AH$187</f>
        <v>0.96312232002752352</v>
      </c>
      <c r="BZ196" s="6">
        <f>AI196/AI$187</f>
        <v>0.9486277551002269</v>
      </c>
      <c r="CA196" s="6">
        <f>AVERAGE(AU196:BZ196)</f>
        <v>0.99257409290990684</v>
      </c>
      <c r="CB196" s="6">
        <f>STDEV(AU196:BZ196)/SQRT(32)</f>
        <v>2.459020031881225E-2</v>
      </c>
    </row>
    <row r="197" spans="3:80" x14ac:dyDescent="0.3">
      <c r="C197" s="3">
        <v>75</v>
      </c>
      <c r="D197" s="6">
        <v>297.84300000000002</v>
      </c>
      <c r="E197" s="6">
        <v>366.09100000000001</v>
      </c>
      <c r="F197" s="6">
        <v>488.59500000000003</v>
      </c>
      <c r="G197" s="6">
        <v>492.255</v>
      </c>
      <c r="H197" s="6">
        <v>910.04899999999998</v>
      </c>
      <c r="I197" s="6">
        <v>763.04200000000003</v>
      </c>
      <c r="J197" s="6">
        <v>505.61599999999999</v>
      </c>
      <c r="K197" s="6">
        <v>605.10599999999999</v>
      </c>
      <c r="L197" s="6">
        <v>392.74099999999999</v>
      </c>
      <c r="M197" s="6">
        <v>454.98399999999998</v>
      </c>
      <c r="N197" s="6">
        <v>1289.2539999999999</v>
      </c>
      <c r="O197" s="6">
        <v>336.72500000000002</v>
      </c>
      <c r="P197" s="6">
        <v>315.83</v>
      </c>
      <c r="Q197" s="6">
        <v>948.67600000000004</v>
      </c>
      <c r="R197" s="6">
        <v>896.60199999999998</v>
      </c>
      <c r="S197" s="6">
        <v>170.19200000000001</v>
      </c>
      <c r="T197" s="6">
        <v>244.511</v>
      </c>
      <c r="U197" s="6">
        <v>283.255</v>
      </c>
      <c r="V197" s="6">
        <v>212.05500000000001</v>
      </c>
      <c r="W197" s="6">
        <v>307.09800000000001</v>
      </c>
      <c r="X197" s="6">
        <v>322.077</v>
      </c>
      <c r="Y197" s="6">
        <v>295.07299999999998</v>
      </c>
      <c r="Z197" s="6">
        <v>129.428</v>
      </c>
      <c r="AA197" s="6">
        <v>326.55700000000002</v>
      </c>
      <c r="AB197" s="6">
        <v>661.62599999999998</v>
      </c>
      <c r="AC197" s="6">
        <v>1358.6010000000001</v>
      </c>
      <c r="AD197" s="6">
        <v>1629.1189999999999</v>
      </c>
      <c r="AE197" s="6">
        <v>970.48099999999999</v>
      </c>
      <c r="AF197" s="6">
        <v>175.21600000000001</v>
      </c>
      <c r="AG197" s="6">
        <v>570.72</v>
      </c>
      <c r="AH197" s="6">
        <v>466.56</v>
      </c>
      <c r="AI197" s="6">
        <v>426.92399999999998</v>
      </c>
      <c r="AT197" s="3">
        <v>75</v>
      </c>
      <c r="AU197" s="6">
        <f>D197/D$187</f>
        <v>0.69001681933806869</v>
      </c>
      <c r="AV197" s="6">
        <f>E197/E$187</f>
        <v>0.71614185473758751</v>
      </c>
      <c r="AW197" s="6">
        <f>F197/F$187</f>
        <v>0.81885051383982155</v>
      </c>
      <c r="AX197" s="6">
        <f>G197/G$187</f>
        <v>0.87742861217068913</v>
      </c>
      <c r="AY197" s="6">
        <f>H197/H$187</f>
        <v>0.88549941423962075</v>
      </c>
      <c r="AZ197" s="6">
        <f>I197/I$187</f>
        <v>0.97377213199692692</v>
      </c>
      <c r="BA197" s="6">
        <f>J197/J$187</f>
        <v>0.89848474347970553</v>
      </c>
      <c r="BB197" s="6">
        <f>K197/K$187</f>
        <v>0.9146072714411384</v>
      </c>
      <c r="BC197" s="6">
        <f>L197/L$187</f>
        <v>0.90721794750373641</v>
      </c>
      <c r="BD197" s="6">
        <f>M197/M$187</f>
        <v>0.89788604537345473</v>
      </c>
      <c r="BE197" s="6">
        <f>N197/N$187</f>
        <v>1.1461675848721462</v>
      </c>
      <c r="BF197" s="6">
        <f>O197/O$187</f>
        <v>1.3614401811345167</v>
      </c>
      <c r="BG197" s="6">
        <f>P197/P$187</f>
        <v>1.0208283503455229</v>
      </c>
      <c r="BH197" s="6">
        <f>Q197/Q$187</f>
        <v>1.008432696283682</v>
      </c>
      <c r="BI197" s="6">
        <f>R197/R$187</f>
        <v>1.1555102482678983</v>
      </c>
      <c r="BJ197" s="6">
        <f>S197/S$187</f>
        <v>1.0415922054395457</v>
      </c>
      <c r="BK197" s="6">
        <f>T197/T$187</f>
        <v>1.0411900970030403</v>
      </c>
      <c r="BL197" s="6">
        <f>U197/U$187</f>
        <v>1.000954114175663</v>
      </c>
      <c r="BM197" s="6">
        <f>V197/V$187</f>
        <v>1.1607304136492766</v>
      </c>
      <c r="BN197" s="6">
        <f>W197/W$187</f>
        <v>1.1378888707741104</v>
      </c>
      <c r="BO197" s="6">
        <f>X197/X$187</f>
        <v>1.072228270096977</v>
      </c>
      <c r="BP197" s="6">
        <f>Y197/Y$187</f>
        <v>1.2026369953740499</v>
      </c>
      <c r="BQ197" s="6">
        <f>Z197/Z$187</f>
        <v>1.2004637573621482</v>
      </c>
      <c r="BR197" s="6">
        <f>AA197/AA$187</f>
        <v>0.85524634128455757</v>
      </c>
      <c r="BS197" s="6">
        <f>AB197/AB$187</f>
        <v>0.80261494678153866</v>
      </c>
      <c r="BT197" s="6">
        <f>AC197/AC$187</f>
        <v>0.9951465946688719</v>
      </c>
      <c r="BU197" s="6">
        <f>AD197/AD$187</f>
        <v>1.0529602244082781</v>
      </c>
      <c r="BV197" s="6">
        <f>AE197/AE$187</f>
        <v>0.96593050140786751</v>
      </c>
      <c r="BW197" s="6">
        <f>AF197/AF$187</f>
        <v>0.81377721631864453</v>
      </c>
      <c r="BX197" s="6">
        <f>AG197/AG$187</f>
        <v>1.0443738094061716</v>
      </c>
      <c r="BY197" s="6">
        <f>AH197/AH$187</f>
        <v>0.9787616114658767</v>
      </c>
      <c r="BZ197" s="6">
        <f>AI197/AI$187</f>
        <v>0.9486588642065289</v>
      </c>
      <c r="CA197" s="6">
        <f>AVERAGE(AU197:BZ197)</f>
        <v>0.98710747652648934</v>
      </c>
      <c r="CB197" s="6">
        <f>STDEV(AU197:BZ197)/SQRT(32)</f>
        <v>2.6271814008333855E-2</v>
      </c>
    </row>
    <row r="198" spans="3:80" x14ac:dyDescent="0.3">
      <c r="C198" s="3">
        <v>80</v>
      </c>
      <c r="D198" s="6">
        <v>286.459</v>
      </c>
      <c r="E198" s="6">
        <v>355.21100000000001</v>
      </c>
      <c r="F198" s="6">
        <v>481.26499999999999</v>
      </c>
      <c r="G198" s="6">
        <v>489.27</v>
      </c>
      <c r="H198" s="6">
        <v>898.96299999999997</v>
      </c>
      <c r="I198" s="6">
        <v>768.54399999999998</v>
      </c>
      <c r="J198" s="6">
        <v>501.38400000000001</v>
      </c>
      <c r="K198" s="6">
        <v>601.86400000000003</v>
      </c>
      <c r="L198" s="6">
        <v>390.37700000000001</v>
      </c>
      <c r="M198" s="6">
        <v>446.00799999999998</v>
      </c>
      <c r="N198" s="6">
        <v>1319.9359999999999</v>
      </c>
      <c r="O198" s="6">
        <v>337.73599999999999</v>
      </c>
      <c r="P198" s="6">
        <v>312.73700000000002</v>
      </c>
      <c r="Q198" s="6">
        <v>937.66099999999994</v>
      </c>
      <c r="R198" s="6">
        <v>904.077</v>
      </c>
      <c r="S198" s="6">
        <v>175.70599999999999</v>
      </c>
      <c r="T198" s="6">
        <v>245.25800000000001</v>
      </c>
      <c r="U198" s="6">
        <v>284</v>
      </c>
      <c r="V198" s="6">
        <v>210.66499999999999</v>
      </c>
      <c r="W198" s="6">
        <v>312.36399999999998</v>
      </c>
      <c r="X198" s="6">
        <v>324.14100000000002</v>
      </c>
      <c r="Y198" s="6">
        <v>296.036</v>
      </c>
      <c r="Z198" s="6">
        <v>130.02699999999999</v>
      </c>
      <c r="AA198" s="6">
        <v>331.96600000000001</v>
      </c>
      <c r="AB198" s="6">
        <v>637.39800000000002</v>
      </c>
      <c r="AC198" s="6">
        <v>1367.414</v>
      </c>
      <c r="AD198" s="6">
        <v>1637.838</v>
      </c>
      <c r="AE198" s="6">
        <v>957.49400000000003</v>
      </c>
      <c r="AF198" s="6">
        <v>181.46199999999999</v>
      </c>
      <c r="AG198" s="6">
        <v>572.94500000000005</v>
      </c>
      <c r="AH198" s="6">
        <v>472.20600000000002</v>
      </c>
      <c r="AI198" s="6">
        <v>420.77499999999998</v>
      </c>
      <c r="AT198" s="3">
        <v>80</v>
      </c>
      <c r="AU198" s="6">
        <f>D198/D$187</f>
        <v>0.66364335589812018</v>
      </c>
      <c r="AV198" s="6">
        <f>E198/E$187</f>
        <v>0.6948585580175235</v>
      </c>
      <c r="AW198" s="6">
        <f>F198/F$187</f>
        <v>0.80656595450858415</v>
      </c>
      <c r="AX198" s="6">
        <f>G198/G$187</f>
        <v>0.8721079462407757</v>
      </c>
      <c r="AY198" s="6">
        <f>H198/H$187</f>
        <v>0.87471247144174902</v>
      </c>
      <c r="AZ198" s="6">
        <f>I198/I$187</f>
        <v>0.98079362527022917</v>
      </c>
      <c r="BA198" s="6">
        <f>J198/J$187</f>
        <v>0.89096443669668035</v>
      </c>
      <c r="BB198" s="6">
        <f>K198/K$187</f>
        <v>0.90970704441643169</v>
      </c>
      <c r="BC198" s="6">
        <f>L198/L$187</f>
        <v>0.9017571903434225</v>
      </c>
      <c r="BD198" s="6">
        <f>M198/M$187</f>
        <v>0.88017240018313569</v>
      </c>
      <c r="BE198" s="6">
        <f>N198/N$187</f>
        <v>1.1734443773731174</v>
      </c>
      <c r="BF198" s="6">
        <f>O198/O$187</f>
        <v>1.3655278373023894</v>
      </c>
      <c r="BG198" s="6">
        <f>P198/P$187</f>
        <v>1.0108311300446691</v>
      </c>
      <c r="BH198" s="6">
        <f>Q198/Q$187</f>
        <v>0.99672386613559694</v>
      </c>
      <c r="BI198" s="6">
        <f>R198/R$187</f>
        <v>1.1651437747443087</v>
      </c>
      <c r="BJ198" s="6">
        <f>S198/S$187</f>
        <v>1.0753384415775171</v>
      </c>
      <c r="BK198" s="6">
        <f>T198/T$187</f>
        <v>1.044371013209106</v>
      </c>
      <c r="BL198" s="6">
        <f>U198/U$187</f>
        <v>1.0035867625492516</v>
      </c>
      <c r="BM198" s="6">
        <f>V198/V$187</f>
        <v>1.1531219381359781</v>
      </c>
      <c r="BN198" s="6">
        <f>W198/W$187</f>
        <v>1.157400957448385</v>
      </c>
      <c r="BO198" s="6">
        <f>X198/X$187</f>
        <v>1.079099543579654</v>
      </c>
      <c r="BP198" s="6">
        <f>Y198/Y$187</f>
        <v>1.2065619204825662</v>
      </c>
      <c r="BQ198" s="6">
        <f>Z198/Z$187</f>
        <v>1.2060195705606827</v>
      </c>
      <c r="BR198" s="6">
        <f>AA198/AA$187</f>
        <v>0.86941240558576116</v>
      </c>
      <c r="BS198" s="6">
        <f>AB198/AB$187</f>
        <v>0.77322409011837379</v>
      </c>
      <c r="BT198" s="6">
        <f>AC198/AC$187</f>
        <v>1.001601931400419</v>
      </c>
      <c r="BU198" s="6">
        <f>AD198/AD$187</f>
        <v>1.0585956385165267</v>
      </c>
      <c r="BV198" s="6">
        <f>AE198/AE$187</f>
        <v>0.95300439628908218</v>
      </c>
      <c r="BW198" s="6">
        <f>AF198/AF$187</f>
        <v>0.84278628223229535</v>
      </c>
      <c r="BX198" s="6">
        <f>AG198/AG$187</f>
        <v>1.0484453886848526</v>
      </c>
      <c r="BY198" s="6">
        <f>AH198/AH$187</f>
        <v>0.99060593600792135</v>
      </c>
      <c r="BZ198" s="6">
        <f>AI198/AI$187</f>
        <v>0.93499530030286937</v>
      </c>
      <c r="CA198" s="6">
        <f>AVERAGE(AU198:BZ198)</f>
        <v>0.98703517141556174</v>
      </c>
      <c r="CB198" s="6">
        <f>STDEV(AU198:BZ198)/SQRT(32)</f>
        <v>2.7653580761340956E-2</v>
      </c>
    </row>
    <row r="199" spans="3:80" x14ac:dyDescent="0.3">
      <c r="C199" s="3">
        <v>85</v>
      </c>
      <c r="D199" s="6">
        <v>281.64100000000002</v>
      </c>
      <c r="E199" s="6">
        <v>346.14</v>
      </c>
      <c r="F199" s="6">
        <v>475.61200000000002</v>
      </c>
      <c r="G199" s="6">
        <v>486.12900000000002</v>
      </c>
      <c r="H199" s="6">
        <v>881.88099999999997</v>
      </c>
      <c r="I199" s="6">
        <v>773.24300000000005</v>
      </c>
      <c r="J199" s="6">
        <v>487.03399999999999</v>
      </c>
      <c r="K199" s="6">
        <v>599.72199999999998</v>
      </c>
      <c r="L199" s="6">
        <v>377.238</v>
      </c>
      <c r="M199" s="6">
        <v>436.74599999999998</v>
      </c>
      <c r="N199" s="6">
        <v>1330.758</v>
      </c>
      <c r="O199" s="6">
        <v>341.96899999999999</v>
      </c>
      <c r="P199" s="6">
        <v>314.59699999999998</v>
      </c>
      <c r="Q199" s="6">
        <v>921.79399999999998</v>
      </c>
      <c r="R199" s="6">
        <v>899.26800000000003</v>
      </c>
      <c r="S199" s="6">
        <v>171.84299999999999</v>
      </c>
      <c r="T199" s="6">
        <v>248.90199999999999</v>
      </c>
      <c r="U199" s="6">
        <v>278.88299999999998</v>
      </c>
      <c r="V199" s="6">
        <v>212.173</v>
      </c>
      <c r="W199" s="6">
        <v>310.74700000000001</v>
      </c>
      <c r="X199" s="6">
        <v>322.14100000000002</v>
      </c>
      <c r="Y199" s="6">
        <v>288.27</v>
      </c>
      <c r="Z199" s="6">
        <v>132.51900000000001</v>
      </c>
      <c r="AA199" s="6">
        <v>324.887</v>
      </c>
      <c r="AB199" s="6">
        <v>615.39200000000005</v>
      </c>
      <c r="AC199" s="6">
        <v>1361.4469999999999</v>
      </c>
      <c r="AD199" s="6">
        <v>1640.9960000000001</v>
      </c>
      <c r="AE199" s="6">
        <v>956.54200000000003</v>
      </c>
      <c r="AF199" s="6">
        <v>173.84399999999999</v>
      </c>
      <c r="AG199" s="6">
        <v>573.23699999999997</v>
      </c>
      <c r="AH199" s="6">
        <v>462.01499999999999</v>
      </c>
      <c r="AI199" s="6">
        <v>408.36</v>
      </c>
      <c r="AT199" s="3">
        <v>85</v>
      </c>
      <c r="AU199" s="6">
        <f>D199/D$187</f>
        <v>0.65248143154344074</v>
      </c>
      <c r="AV199" s="6">
        <f>E199/E$187</f>
        <v>0.67711400061424221</v>
      </c>
      <c r="AW199" s="6">
        <f>F199/F$187</f>
        <v>0.79709192805572138</v>
      </c>
      <c r="AX199" s="6">
        <f>G199/G$187</f>
        <v>0.86650921535774128</v>
      </c>
      <c r="AY199" s="6">
        <f>H199/H$187</f>
        <v>0.85809127742467828</v>
      </c>
      <c r="AZ199" s="6">
        <f>I199/I$187</f>
        <v>0.98679035316758423</v>
      </c>
      <c r="BA199" s="6">
        <f>J199/J$187</f>
        <v>0.86546434162663943</v>
      </c>
      <c r="BB199" s="6">
        <f>K199/K$187</f>
        <v>0.90646944839949095</v>
      </c>
      <c r="BC199" s="6">
        <f>L199/L$187</f>
        <v>0.87140656076247325</v>
      </c>
      <c r="BD199" s="6">
        <f>M199/M$187</f>
        <v>0.86189434963136036</v>
      </c>
      <c r="BE199" s="6">
        <f>N199/N$187</f>
        <v>1.1830653097910013</v>
      </c>
      <c r="BF199" s="6">
        <f>O199/O$187</f>
        <v>1.3826426232159461</v>
      </c>
      <c r="BG199" s="6">
        <f>P199/P$187</f>
        <v>1.0168430375000808</v>
      </c>
      <c r="BH199" s="6">
        <f>Q199/Q$187</f>
        <v>0.9798574105786596</v>
      </c>
      <c r="BI199" s="6">
        <f>R199/R$187</f>
        <v>1.158946098647311</v>
      </c>
      <c r="BJ199" s="6">
        <f>S199/S$187</f>
        <v>1.0516964919581875</v>
      </c>
      <c r="BK199" s="6">
        <f>T199/T$187</f>
        <v>1.0598880930684131</v>
      </c>
      <c r="BL199" s="6">
        <f>U199/U$187</f>
        <v>0.98550453204233424</v>
      </c>
      <c r="BM199" s="6">
        <f>V199/V$187</f>
        <v>1.1613763130093984</v>
      </c>
      <c r="BN199" s="6">
        <f>W199/W$187</f>
        <v>1.1514094944494673</v>
      </c>
      <c r="BO199" s="6">
        <f>X199/X$187</f>
        <v>1.0724413328406259</v>
      </c>
      <c r="BP199" s="6">
        <f>Y199/Y$187</f>
        <v>1.1749098245399523</v>
      </c>
      <c r="BQ199" s="6">
        <f>Z199/Z$187</f>
        <v>1.2291332374901451</v>
      </c>
      <c r="BR199" s="6">
        <f>AA199/AA$187</f>
        <v>0.85087264422724374</v>
      </c>
      <c r="BS199" s="6">
        <f>AB199/AB$187</f>
        <v>0.74652872972009066</v>
      </c>
      <c r="BT199" s="6">
        <f>AC199/AC$187</f>
        <v>0.99723122967828781</v>
      </c>
      <c r="BU199" s="6">
        <f>AD199/AD$187</f>
        <v>1.0606367714163834</v>
      </c>
      <c r="BV199" s="6">
        <f>AE199/AE$187</f>
        <v>0.95205686013191859</v>
      </c>
      <c r="BW199" s="6">
        <f>AF199/AF$187</f>
        <v>0.8074050679943523</v>
      </c>
      <c r="BX199" s="6">
        <f>AG199/AG$187</f>
        <v>1.0489797262800771</v>
      </c>
      <c r="BY199" s="6">
        <f>AH199/AH$187</f>
        <v>0.96922699314430516</v>
      </c>
      <c r="BZ199" s="6">
        <f>AI199/AI$187</f>
        <v>0.9074081892500262</v>
      </c>
      <c r="CA199" s="6">
        <f>AVERAGE(AU199:BZ199)</f>
        <v>0.97785540367367441</v>
      </c>
      <c r="CB199" s="6">
        <f>STDEV(AU199:BZ199)/SQRT(32)</f>
        <v>2.9138096980469229E-2</v>
      </c>
    </row>
    <row r="200" spans="3:80" x14ac:dyDescent="0.3">
      <c r="C200" s="3">
        <v>90</v>
      </c>
      <c r="D200" s="6">
        <v>277.21499999999997</v>
      </c>
      <c r="E200" s="6">
        <v>339.01900000000001</v>
      </c>
      <c r="F200" s="6">
        <v>475.29500000000002</v>
      </c>
      <c r="G200" s="6">
        <v>474.58300000000003</v>
      </c>
      <c r="H200" s="6">
        <v>862.15599999999995</v>
      </c>
      <c r="I200" s="6">
        <v>784.15800000000002</v>
      </c>
      <c r="J200" s="6">
        <v>485.84300000000002</v>
      </c>
      <c r="K200" s="6">
        <v>588.55899999999997</v>
      </c>
      <c r="L200" s="6">
        <v>363.20600000000002</v>
      </c>
      <c r="M200" s="6">
        <v>424.22</v>
      </c>
      <c r="N200" s="6">
        <v>1327.82</v>
      </c>
      <c r="O200" s="6">
        <v>346.07799999999997</v>
      </c>
      <c r="P200" s="6">
        <v>321.24099999999999</v>
      </c>
      <c r="Q200" s="6">
        <v>899.51400000000001</v>
      </c>
      <c r="R200" s="6">
        <v>898.94799999999998</v>
      </c>
      <c r="S200" s="6">
        <v>170.619</v>
      </c>
      <c r="T200" s="6">
        <v>246.50399999999999</v>
      </c>
      <c r="U200" s="6">
        <v>278.161</v>
      </c>
      <c r="V200" s="6">
        <v>212.21</v>
      </c>
      <c r="W200" s="6">
        <v>311.95699999999999</v>
      </c>
      <c r="X200" s="6">
        <v>319.81</v>
      </c>
      <c r="Y200" s="6">
        <v>290.274</v>
      </c>
      <c r="Z200" s="6">
        <v>135.822</v>
      </c>
      <c r="AA200" s="6">
        <v>321.66300000000001</v>
      </c>
      <c r="AB200" s="6">
        <v>597.21500000000003</v>
      </c>
      <c r="AC200" s="6">
        <v>1382.635</v>
      </c>
      <c r="AD200" s="6">
        <v>1656.6579999999999</v>
      </c>
      <c r="AE200" s="6">
        <v>963.553</v>
      </c>
      <c r="AF200" s="6">
        <v>174.22800000000001</v>
      </c>
      <c r="AG200" s="6">
        <v>580.66200000000003</v>
      </c>
      <c r="AH200" s="6">
        <v>462.762</v>
      </c>
      <c r="AI200" s="6">
        <v>406.303</v>
      </c>
      <c r="AT200" s="3">
        <v>90</v>
      </c>
      <c r="AU200" s="6">
        <f>D200/D$187</f>
        <v>0.64222765877594135</v>
      </c>
      <c r="AV200" s="6">
        <f>E200/E$187</f>
        <v>0.66318400466354588</v>
      </c>
      <c r="AW200" s="6">
        <f>F200/F$187</f>
        <v>0.79656065857304714</v>
      </c>
      <c r="AX200" s="6">
        <f>G200/G$187</f>
        <v>0.84592884389148348</v>
      </c>
      <c r="AY200" s="6">
        <f>H200/H$187</f>
        <v>0.83889838127746363</v>
      </c>
      <c r="AZ200" s="6">
        <f>I200/I$187</f>
        <v>1.0007197604882119</v>
      </c>
      <c r="BA200" s="6">
        <f>J200/J$187</f>
        <v>0.86334792258633153</v>
      </c>
      <c r="BB200" s="6">
        <f>K200/K$187</f>
        <v>0.88959676663613474</v>
      </c>
      <c r="BC200" s="6">
        <f>L200/L$187</f>
        <v>0.83899313247418039</v>
      </c>
      <c r="BD200" s="6">
        <f>M200/M$187</f>
        <v>0.8371749735558327</v>
      </c>
      <c r="BE200" s="6">
        <f>N200/N$187</f>
        <v>1.180453380439334</v>
      </c>
      <c r="BF200" s="6">
        <f>O200/O$187</f>
        <v>1.3992560546638093</v>
      </c>
      <c r="BG200" s="6">
        <f>P200/P$187</f>
        <v>1.038317829507476</v>
      </c>
      <c r="BH200" s="6">
        <f>Q200/Q$187</f>
        <v>0.95617400288920562</v>
      </c>
      <c r="BI200" s="6">
        <f>R200/R$187</f>
        <v>1.1585336935004948</v>
      </c>
      <c r="BJ200" s="6">
        <f>S200/S$187</f>
        <v>1.0442054885064507</v>
      </c>
      <c r="BK200" s="6">
        <f>T200/T$187</f>
        <v>1.0496767984738415</v>
      </c>
      <c r="BL200" s="6">
        <f>U200/U$187</f>
        <v>0.98295316006148736</v>
      </c>
      <c r="BM200" s="6">
        <f>V200/V$187</f>
        <v>1.1615788407748604</v>
      </c>
      <c r="BN200" s="6">
        <f>W200/W$187</f>
        <v>1.1558929021357323</v>
      </c>
      <c r="BO200" s="6">
        <f>X200/X$187</f>
        <v>1.0646811882242886</v>
      </c>
      <c r="BP200" s="6">
        <f>Y200/Y$187</f>
        <v>1.1830775814635937</v>
      </c>
      <c r="BQ200" s="6">
        <f>Z200/Z$187</f>
        <v>1.2597690488336504</v>
      </c>
      <c r="BR200" s="6">
        <f>AA200/AA$187</f>
        <v>0.84242905182438177</v>
      </c>
      <c r="BS200" s="6">
        <f>AB200/AB$187</f>
        <v>0.724478308654945</v>
      </c>
      <c r="BT200" s="6">
        <f>AC200/AC$187</f>
        <v>1.0127509930582972</v>
      </c>
      <c r="BU200" s="6">
        <f>AD200/AD$187</f>
        <v>1.0707597047531636</v>
      </c>
      <c r="BV200" s="6">
        <f>AE200/AE$187</f>
        <v>0.95903498618010552</v>
      </c>
      <c r="BW200" s="6">
        <f>AF200/AF$187</f>
        <v>0.80918852641747785</v>
      </c>
      <c r="BX200" s="6">
        <f>AG200/AG$187</f>
        <v>1.0625669065696075</v>
      </c>
      <c r="BY200" s="6">
        <f>AH200/AH$187</f>
        <v>0.9707940690268605</v>
      </c>
      <c r="BZ200" s="6">
        <f>AI200/AI$187</f>
        <v>0.90283737270264808</v>
      </c>
      <c r="CA200" s="6">
        <f>AVERAGE(AU200:BZ200)</f>
        <v>0.9751888122369966</v>
      </c>
      <c r="CB200" s="6">
        <f>STDEV(AU200:BZ200)/SQRT(32)</f>
        <v>3.0702869208068494E-2</v>
      </c>
    </row>
    <row r="201" spans="3:80" x14ac:dyDescent="0.3">
      <c r="C201" s="3">
        <v>95</v>
      </c>
      <c r="D201" s="6">
        <v>271.48899999999998</v>
      </c>
      <c r="E201" s="6">
        <v>334.18900000000002</v>
      </c>
      <c r="F201" s="6">
        <v>468.05</v>
      </c>
      <c r="G201" s="6">
        <v>465.49099999999999</v>
      </c>
      <c r="H201" s="6">
        <v>845.21799999999996</v>
      </c>
      <c r="I201" s="6">
        <v>788.06</v>
      </c>
      <c r="J201" s="6">
        <v>491.41800000000001</v>
      </c>
      <c r="K201" s="6">
        <v>587.56200000000001</v>
      </c>
      <c r="L201" s="6">
        <v>363.303</v>
      </c>
      <c r="M201" s="6">
        <v>421.26600000000002</v>
      </c>
      <c r="N201" s="6">
        <v>1339.5730000000001</v>
      </c>
      <c r="O201" s="6">
        <v>337.59500000000003</v>
      </c>
      <c r="P201" s="6">
        <v>317.226</v>
      </c>
      <c r="Q201" s="6">
        <v>883.68399999999997</v>
      </c>
      <c r="R201" s="6">
        <v>892.27200000000005</v>
      </c>
      <c r="S201" s="6">
        <v>166.45099999999999</v>
      </c>
      <c r="T201" s="6">
        <v>241.15</v>
      </c>
      <c r="U201" s="6">
        <v>263.584</v>
      </c>
      <c r="V201" s="6">
        <v>216.452</v>
      </c>
      <c r="W201" s="6">
        <v>307.61900000000003</v>
      </c>
      <c r="X201" s="6">
        <v>313.34800000000001</v>
      </c>
      <c r="Y201" s="6">
        <v>280.036</v>
      </c>
      <c r="Z201" s="6">
        <v>134.983</v>
      </c>
      <c r="AA201" s="6">
        <v>323.90600000000001</v>
      </c>
      <c r="AB201" s="6">
        <v>575.52599999999995</v>
      </c>
      <c r="AC201" s="6">
        <v>1420.204</v>
      </c>
      <c r="AD201" s="6">
        <v>1664.454</v>
      </c>
      <c r="AE201" s="6">
        <v>952.13099999999997</v>
      </c>
      <c r="AF201" s="6">
        <v>175.2</v>
      </c>
      <c r="AG201" s="6">
        <v>575.12199999999996</v>
      </c>
      <c r="AH201" s="6">
        <v>455.57499999999999</v>
      </c>
      <c r="AI201" s="6">
        <v>405.26100000000002</v>
      </c>
      <c r="AT201" s="3">
        <v>95</v>
      </c>
      <c r="AU201" s="6">
        <f>D201/D$187</f>
        <v>0.62896215880605855</v>
      </c>
      <c r="AV201" s="6">
        <f>E201/E$187</f>
        <v>0.65373562937329688</v>
      </c>
      <c r="AW201" s="6">
        <f>F201/F$187</f>
        <v>0.78441855320404108</v>
      </c>
      <c r="AX201" s="6">
        <f>G201/G$187</f>
        <v>0.82972264803393814</v>
      </c>
      <c r="AY201" s="6">
        <f>H201/H$187</f>
        <v>0.82241730269994673</v>
      </c>
      <c r="AZ201" s="6">
        <f>I201/I$187</f>
        <v>1.0056993800360901</v>
      </c>
      <c r="BA201" s="6">
        <f>J201/J$187</f>
        <v>0.87325475394629515</v>
      </c>
      <c r="BB201" s="6">
        <f>K201/K$187</f>
        <v>0.888089818350005</v>
      </c>
      <c r="BC201" s="6">
        <f>L201/L$187</f>
        <v>0.83921719907509007</v>
      </c>
      <c r="BD201" s="6">
        <f>M201/M$187</f>
        <v>0.83134541608121126</v>
      </c>
      <c r="BE201" s="6">
        <f>N201/N$187</f>
        <v>1.19090198686212</v>
      </c>
      <c r="BF201" s="6">
        <f>O201/O$187</f>
        <v>1.3649577487567219</v>
      </c>
      <c r="BG201" s="6">
        <f>P201/P$187</f>
        <v>1.0253405131453912</v>
      </c>
      <c r="BH201" s="6">
        <f>Q201/Q$187</f>
        <v>0.93934687794647409</v>
      </c>
      <c r="BI201" s="6">
        <f>R201/R$187</f>
        <v>1.1499298911250413</v>
      </c>
      <c r="BJ201" s="6">
        <f>S201/S$187</f>
        <v>1.0186969081250459</v>
      </c>
      <c r="BK201" s="6">
        <f>T201/T$187</f>
        <v>1.0268781032030592</v>
      </c>
      <c r="BL201" s="6">
        <f>U201/U$187</f>
        <v>0.93144159584430264</v>
      </c>
      <c r="BM201" s="6">
        <f>V201/V$187</f>
        <v>1.1847983753988975</v>
      </c>
      <c r="BN201" s="6">
        <f>W201/W$187</f>
        <v>1.1398193297861303</v>
      </c>
      <c r="BO201" s="6">
        <f>X201/X$187</f>
        <v>1.0431685093264889</v>
      </c>
      <c r="BP201" s="6">
        <f>Y201/Y$187</f>
        <v>1.1413502883576858</v>
      </c>
      <c r="BQ201" s="6">
        <f>Z201/Z$187</f>
        <v>1.2519872002968049</v>
      </c>
      <c r="BR201" s="6">
        <f>AA201/AA$187</f>
        <v>0.84830342457860619</v>
      </c>
      <c r="BS201" s="6">
        <f>AB201/AB$187</f>
        <v>0.69816749925394672</v>
      </c>
      <c r="BT201" s="6">
        <f>AC201/AC$187</f>
        <v>1.0402694936446466</v>
      </c>
      <c r="BU201" s="6">
        <f>AD201/AD$187</f>
        <v>1.0757985496193072</v>
      </c>
      <c r="BV201" s="6">
        <f>AE201/AE$187</f>
        <v>0.94766654291632113</v>
      </c>
      <c r="BW201" s="6">
        <f>AF201/AF$187</f>
        <v>0.81370290555101421</v>
      </c>
      <c r="BX201" s="6">
        <f>AG201/AG$187</f>
        <v>1.05242913164651</v>
      </c>
      <c r="BY201" s="6">
        <f>AH201/AH$187</f>
        <v>0.95571699490647888</v>
      </c>
      <c r="BZ201" s="6">
        <f>AI201/AI$187</f>
        <v>0.90052196636216786</v>
      </c>
      <c r="CA201" s="6">
        <f>AVERAGE(AU201:BZ201)</f>
        <v>0.96556427175809789</v>
      </c>
      <c r="CB201" s="6">
        <f>STDEV(AU201:BZ201)/SQRT(32)</f>
        <v>3.0525092645254402E-2</v>
      </c>
    </row>
    <row r="202" spans="3:80" x14ac:dyDescent="0.3">
      <c r="C202" s="3">
        <v>100</v>
      </c>
      <c r="D202" s="6">
        <v>264.77699999999999</v>
      </c>
      <c r="E202" s="6">
        <v>330.70100000000002</v>
      </c>
      <c r="F202" s="6">
        <v>462.40199999999999</v>
      </c>
      <c r="G202" s="6">
        <v>454.93</v>
      </c>
      <c r="H202" s="6">
        <v>825.09500000000003</v>
      </c>
      <c r="I202" s="6">
        <v>780.90499999999997</v>
      </c>
      <c r="J202" s="6">
        <v>478.98599999999999</v>
      </c>
      <c r="K202" s="6">
        <v>581.82100000000003</v>
      </c>
      <c r="L202" s="6">
        <v>358.185</v>
      </c>
      <c r="M202" s="6">
        <v>418.18400000000003</v>
      </c>
      <c r="N202" s="6">
        <v>1333.8810000000001</v>
      </c>
      <c r="O202" s="6">
        <v>327.45</v>
      </c>
      <c r="P202" s="6">
        <v>303.02600000000001</v>
      </c>
      <c r="Q202" s="6">
        <v>844.42200000000003</v>
      </c>
      <c r="R202" s="6">
        <v>859.56399999999996</v>
      </c>
      <c r="S202" s="6">
        <v>154.69</v>
      </c>
      <c r="T202" s="6">
        <v>224.06100000000001</v>
      </c>
      <c r="U202" s="6">
        <v>251.74799999999999</v>
      </c>
      <c r="V202" s="6">
        <v>202.54400000000001</v>
      </c>
      <c r="W202" s="6">
        <v>299.82100000000003</v>
      </c>
      <c r="X202" s="6">
        <v>305.72699999999998</v>
      </c>
      <c r="Y202" s="6">
        <v>265.17700000000002</v>
      </c>
      <c r="Z202" s="6">
        <v>131.249</v>
      </c>
      <c r="AA202" s="6">
        <v>316.91399999999999</v>
      </c>
      <c r="AB202" s="6">
        <v>556.66600000000005</v>
      </c>
      <c r="AC202" s="6">
        <v>1430.3679999999999</v>
      </c>
      <c r="AD202" s="6">
        <v>1673.845</v>
      </c>
      <c r="AE202" s="6">
        <v>948.89</v>
      </c>
      <c r="AF202" s="6">
        <v>174.572</v>
      </c>
      <c r="AG202" s="6">
        <v>568.125</v>
      </c>
      <c r="AH202" s="6">
        <v>442.262</v>
      </c>
      <c r="AI202" s="6">
        <v>400.32900000000001</v>
      </c>
      <c r="AT202" s="3">
        <v>100</v>
      </c>
      <c r="AU202" s="6">
        <f>D202/D$187</f>
        <v>0.61341237958882966</v>
      </c>
      <c r="AV202" s="6">
        <f>E202/E$187</f>
        <v>0.64691245483657056</v>
      </c>
      <c r="AW202" s="6">
        <f>F202/F$187</f>
        <v>0.77495290639601533</v>
      </c>
      <c r="AX202" s="6">
        <f>G202/G$187</f>
        <v>0.81089800720116934</v>
      </c>
      <c r="AY202" s="6">
        <f>H202/H$187</f>
        <v>0.80283714304618758</v>
      </c>
      <c r="AZ202" s="6">
        <f>I202/I$187</f>
        <v>0.99656837597020898</v>
      </c>
      <c r="BA202" s="6">
        <f>J202/J$187</f>
        <v>0.85116296426610361</v>
      </c>
      <c r="BB202" s="6">
        <f>K202/K$187</f>
        <v>0.87941239597220089</v>
      </c>
      <c r="BC202" s="6">
        <f>L202/L$187</f>
        <v>0.82739479842090802</v>
      </c>
      <c r="BD202" s="6">
        <f>M202/M$187</f>
        <v>0.82526325760565833</v>
      </c>
      <c r="BE202" s="6">
        <f>N202/N$187</f>
        <v>1.1858417071243086</v>
      </c>
      <c r="BF202" s="6">
        <f>O202/O$187</f>
        <v>1.3239396757368695</v>
      </c>
      <c r="BG202" s="6">
        <f>P202/P$187</f>
        <v>0.97944315515246327</v>
      </c>
      <c r="BH202" s="6">
        <f>Q202/Q$187</f>
        <v>0.89761178132603692</v>
      </c>
      <c r="BI202" s="6">
        <f>R202/R$187</f>
        <v>1.1077769300560869</v>
      </c>
      <c r="BJ202" s="6">
        <f>S202/S$187</f>
        <v>0.94671840191926371</v>
      </c>
      <c r="BK202" s="6">
        <f>T202/T$187</f>
        <v>0.95410878988920023</v>
      </c>
      <c r="BL202" s="6">
        <f>U202/U$187</f>
        <v>0.88961605738820071</v>
      </c>
      <c r="BM202" s="6">
        <f>V202/V$187</f>
        <v>1.1086698304787865</v>
      </c>
      <c r="BN202" s="6">
        <f>W202/W$187</f>
        <v>1.110925434631175</v>
      </c>
      <c r="BO202" s="6">
        <f>X202/X$187</f>
        <v>1.0177973973054222</v>
      </c>
      <c r="BP202" s="6">
        <f>Y202/Y$187</f>
        <v>1.0807890607487112</v>
      </c>
      <c r="BQ202" s="6">
        <f>Z202/Z$187</f>
        <v>1.2173538004915827</v>
      </c>
      <c r="BR202" s="6">
        <f>AA202/AA$187</f>
        <v>0.82999151450391273</v>
      </c>
      <c r="BS202" s="6">
        <f>AB202/AB$187</f>
        <v>0.67528853455742677</v>
      </c>
      <c r="BT202" s="6">
        <f>AC202/AC$187</f>
        <v>1.0477144093985835</v>
      </c>
      <c r="BU202" s="6">
        <f>AD202/AD$187</f>
        <v>1.0818683023306919</v>
      </c>
      <c r="BV202" s="6">
        <f>AE202/AE$187</f>
        <v>0.94444073967538922</v>
      </c>
      <c r="BW202" s="6">
        <f>AF202/AF$187</f>
        <v>0.81078620792152778</v>
      </c>
      <c r="BX202" s="6">
        <f>AG202/AG$187</f>
        <v>1.0396251585171035</v>
      </c>
      <c r="BY202" s="6">
        <f>AH202/AH$187</f>
        <v>0.92778863985365567</v>
      </c>
      <c r="BZ202" s="6">
        <f>AI202/AI$187</f>
        <v>0.88956267262776401</v>
      </c>
      <c r="CA202" s="6">
        <f>AVERAGE(AU202:BZ202)</f>
        <v>0.94051477765431291</v>
      </c>
      <c r="CB202" s="6">
        <f>STDEV(AU202:BZ202)/SQRT(32)</f>
        <v>2.9129051398468598E-2</v>
      </c>
    </row>
    <row r="203" spans="3:80" x14ac:dyDescent="0.3">
      <c r="C203" s="3">
        <v>105</v>
      </c>
      <c r="D203" s="6">
        <v>259.18400000000003</v>
      </c>
      <c r="E203" s="6">
        <v>325.31</v>
      </c>
      <c r="F203" s="6">
        <v>458.47</v>
      </c>
      <c r="G203" s="6">
        <v>445.77600000000001</v>
      </c>
      <c r="H203" s="6">
        <v>800.21</v>
      </c>
      <c r="I203" s="6">
        <v>778.36400000000003</v>
      </c>
      <c r="J203" s="6">
        <v>475.23899999999998</v>
      </c>
      <c r="K203" s="6">
        <v>579.548</v>
      </c>
      <c r="L203" s="6">
        <v>354.17599999999999</v>
      </c>
      <c r="M203" s="6">
        <v>416.13799999999998</v>
      </c>
      <c r="N203" s="6">
        <v>1318.0029999999999</v>
      </c>
      <c r="O203" s="6">
        <v>295.37</v>
      </c>
      <c r="P203" s="6">
        <v>287.233</v>
      </c>
      <c r="Q203" s="6">
        <v>769.61599999999999</v>
      </c>
      <c r="R203" s="6">
        <v>804.971</v>
      </c>
      <c r="S203" s="6">
        <v>138.33099999999999</v>
      </c>
      <c r="T203" s="6">
        <v>204.26900000000001</v>
      </c>
      <c r="U203" s="6">
        <v>225.39099999999999</v>
      </c>
      <c r="V203" s="6">
        <v>188.12100000000001</v>
      </c>
      <c r="W203" s="6">
        <v>275.49599999999998</v>
      </c>
      <c r="X203" s="6">
        <v>277.68299999999999</v>
      </c>
      <c r="Y203" s="6">
        <v>244.60499999999999</v>
      </c>
      <c r="Z203" s="6">
        <v>120.727</v>
      </c>
      <c r="AA203" s="6">
        <v>314.04399999999998</v>
      </c>
      <c r="AB203" s="6">
        <v>535.38</v>
      </c>
      <c r="AC203" s="6">
        <v>1421.759</v>
      </c>
      <c r="AD203" s="6">
        <v>1681.7550000000001</v>
      </c>
      <c r="AE203" s="6">
        <v>966.62</v>
      </c>
      <c r="AF203" s="6">
        <v>173.40899999999999</v>
      </c>
      <c r="AG203" s="6">
        <v>556.90700000000004</v>
      </c>
      <c r="AH203" s="6">
        <v>432.39600000000002</v>
      </c>
      <c r="AI203" s="6">
        <v>396.904</v>
      </c>
      <c r="AT203" s="3">
        <v>105</v>
      </c>
      <c r="AU203" s="6">
        <f>D203/D$187</f>
        <v>0.60045500247888317</v>
      </c>
      <c r="AV203" s="6">
        <f>E203/E$187</f>
        <v>0.63636665955919314</v>
      </c>
      <c r="AW203" s="6">
        <f>F203/F$187</f>
        <v>0.76836315369609387</v>
      </c>
      <c r="AX203" s="6">
        <f>G203/G$187</f>
        <v>0.79458129834943503</v>
      </c>
      <c r="AY203" s="6">
        <f>H203/H$187</f>
        <v>0.77862344364829472</v>
      </c>
      <c r="AZ203" s="6">
        <f>I203/I$187</f>
        <v>0.99332562526001988</v>
      </c>
      <c r="BA203" s="6">
        <f>J203/J$187</f>
        <v>0.84450450738614236</v>
      </c>
      <c r="BB203" s="6">
        <f>K203/K$187</f>
        <v>0.87597679571706255</v>
      </c>
      <c r="BC203" s="6">
        <f>L203/L$187</f>
        <v>0.81813414890496117</v>
      </c>
      <c r="BD203" s="6">
        <f>M203/M$187</f>
        <v>0.82122558848139426</v>
      </c>
      <c r="BE203" s="6">
        <f>N203/N$187</f>
        <v>1.1717259092190082</v>
      </c>
      <c r="BF203" s="6">
        <f>O203/O$187</f>
        <v>1.1942344236445235</v>
      </c>
      <c r="BG203" s="6">
        <f>P203/P$187</f>
        <v>0.92839688932272302</v>
      </c>
      <c r="BH203" s="6">
        <f>Q203/Q$187</f>
        <v>0.81809378331807936</v>
      </c>
      <c r="BI203" s="6">
        <f>R203/R$187</f>
        <v>1.0374193232431541</v>
      </c>
      <c r="BJ203" s="6">
        <f>S203/S$187</f>
        <v>0.84659967196259389</v>
      </c>
      <c r="BK203" s="6">
        <f>T203/T$187</f>
        <v>0.86982941431965866</v>
      </c>
      <c r="BL203" s="6">
        <f>U203/U$187</f>
        <v>0.79647684506245908</v>
      </c>
      <c r="BM203" s="6">
        <f>V203/V$187</f>
        <v>1.0297223180123816</v>
      </c>
      <c r="BN203" s="6">
        <f>W203/W$187</f>
        <v>1.02079411895481</v>
      </c>
      <c r="BO203" s="6">
        <f>X203/X$187</f>
        <v>0.92443596632277014</v>
      </c>
      <c r="BP203" s="6">
        <f>Y203/Y$187</f>
        <v>0.99694320474414622</v>
      </c>
      <c r="BQ203" s="6">
        <f>Z203/Z$187</f>
        <v>1.1197607012011317</v>
      </c>
      <c r="BR203" s="6">
        <f>AA203/AA$187</f>
        <v>0.8224750411179903</v>
      </c>
      <c r="BS203" s="6">
        <f>AB203/AB$187</f>
        <v>0.64946660229177844</v>
      </c>
      <c r="BT203" s="6">
        <f>AC203/AC$187</f>
        <v>1.0414084983669383</v>
      </c>
      <c r="BU203" s="6">
        <f>AD203/AD$187</f>
        <v>1.0869808296384389</v>
      </c>
      <c r="BV203" s="6">
        <f>AE203/AE$187</f>
        <v>0.96208760529147186</v>
      </c>
      <c r="BW203" s="6">
        <f>AF203/AF$187</f>
        <v>0.80538474399940541</v>
      </c>
      <c r="BX203" s="6">
        <f>AG203/AG$187</f>
        <v>1.0190970792594667</v>
      </c>
      <c r="BY203" s="6">
        <f>AH203/AH$187</f>
        <v>0.90709149037937076</v>
      </c>
      <c r="BZ203" s="6">
        <f>AI203/AI$187</f>
        <v>0.8819520519788725</v>
      </c>
      <c r="CA203" s="6">
        <f>AVERAGE(AU203:BZ203)</f>
        <v>0.90193539797289524</v>
      </c>
      <c r="CB203" s="6">
        <f>STDEV(AU203:BZ203)/SQRT(32)</f>
        <v>2.59818414105073E-2</v>
      </c>
    </row>
    <row r="204" spans="3:80" x14ac:dyDescent="0.3">
      <c r="C204" s="3">
        <v>110</v>
      </c>
      <c r="D204" s="6">
        <v>253.232</v>
      </c>
      <c r="E204" s="6">
        <v>324.47199999999998</v>
      </c>
      <c r="F204" s="6">
        <v>452.87200000000001</v>
      </c>
      <c r="G204" s="6">
        <v>438.53</v>
      </c>
      <c r="H204" s="6">
        <v>796.89700000000005</v>
      </c>
      <c r="I204" s="6">
        <v>771.08</v>
      </c>
      <c r="J204" s="6">
        <v>467.33199999999999</v>
      </c>
      <c r="K204" s="6">
        <v>577.68399999999997</v>
      </c>
      <c r="L204" s="6">
        <v>349.64800000000002</v>
      </c>
      <c r="M204" s="6">
        <v>410.00799999999998</v>
      </c>
      <c r="N204" s="6">
        <v>1290.672</v>
      </c>
      <c r="O204" s="6">
        <v>262.29500000000002</v>
      </c>
      <c r="P204" s="6">
        <v>268.02100000000002</v>
      </c>
      <c r="Q204" s="6">
        <v>704.95299999999997</v>
      </c>
      <c r="R204" s="6">
        <v>754.55200000000002</v>
      </c>
      <c r="S204" s="6">
        <v>122.83199999999999</v>
      </c>
      <c r="T204" s="6">
        <v>176.91800000000001</v>
      </c>
      <c r="U204" s="6">
        <v>200.21199999999999</v>
      </c>
      <c r="V204" s="6">
        <v>165.816</v>
      </c>
      <c r="W204" s="6">
        <v>249.738</v>
      </c>
      <c r="X204" s="6">
        <v>247.77</v>
      </c>
      <c r="Y204" s="6">
        <v>218.84700000000001</v>
      </c>
      <c r="Z204" s="6">
        <v>109.68</v>
      </c>
      <c r="AA204" s="6">
        <v>314.38</v>
      </c>
      <c r="AB204" s="6">
        <v>515.03599999999994</v>
      </c>
      <c r="AC204" s="6">
        <v>1406.124</v>
      </c>
      <c r="AD204" s="6">
        <v>1705.5740000000001</v>
      </c>
      <c r="AE204" s="6">
        <v>983.01300000000003</v>
      </c>
      <c r="AF204" s="6">
        <v>163.96600000000001</v>
      </c>
      <c r="AG204" s="6">
        <v>550.09</v>
      </c>
      <c r="AH204" s="6">
        <v>434.13</v>
      </c>
      <c r="AI204" s="6">
        <v>393.81299999999999</v>
      </c>
      <c r="AT204" s="3">
        <v>110</v>
      </c>
      <c r="AU204" s="6">
        <f>D204/D$187</f>
        <v>0.5866659253184322</v>
      </c>
      <c r="AV204" s="6">
        <f>E204/E$187</f>
        <v>0.63472737622726172</v>
      </c>
      <c r="AW204" s="6">
        <f>F204/F$187</f>
        <v>0.75898130333643943</v>
      </c>
      <c r="AX204" s="6">
        <f>G204/G$187</f>
        <v>0.78166553777048942</v>
      </c>
      <c r="AY204" s="6">
        <f>H204/H$187</f>
        <v>0.7753998155146713</v>
      </c>
      <c r="AZ204" s="6">
        <f>I204/I$187</f>
        <v>0.98402999512502642</v>
      </c>
      <c r="BA204" s="6">
        <f>J204/J$187</f>
        <v>0.83045368845103351</v>
      </c>
      <c r="BB204" s="6">
        <f>K204/K$187</f>
        <v>0.87315939190026626</v>
      </c>
      <c r="BC204" s="6">
        <f>L204/L$187</f>
        <v>0.80767462757589981</v>
      </c>
      <c r="BD204" s="6">
        <f>M204/M$187</f>
        <v>0.80912836867116078</v>
      </c>
      <c r="BE204" s="6">
        <f>N204/N$187</f>
        <v>1.1474282097260142</v>
      </c>
      <c r="BF204" s="6">
        <f>O204/O$187</f>
        <v>1.0605062062831037</v>
      </c>
      <c r="BG204" s="6">
        <f>P204/P$187</f>
        <v>0.86629970328327721</v>
      </c>
      <c r="BH204" s="6">
        <f>Q204/Q$187</f>
        <v>0.74935768855043294</v>
      </c>
      <c r="BI204" s="6">
        <f>R204/R$187</f>
        <v>0.97244102606400529</v>
      </c>
      <c r="BJ204" s="6">
        <f>S204/S$187</f>
        <v>0.75174422874488978</v>
      </c>
      <c r="BK204" s="6">
        <f>T204/T$187</f>
        <v>0.75336189202769577</v>
      </c>
      <c r="BL204" s="6">
        <f>U204/U$187</f>
        <v>0.7075003975475731</v>
      </c>
      <c r="BM204" s="6">
        <f>V204/V$187</f>
        <v>0.90763091777920091</v>
      </c>
      <c r="BN204" s="6">
        <f>W204/W$187</f>
        <v>0.9253531146714884</v>
      </c>
      <c r="BO204" s="6">
        <f>X204/X$187</f>
        <v>0.82485243740449643</v>
      </c>
      <c r="BP204" s="6">
        <f>Y204/Y$187</f>
        <v>0.89196062847710467</v>
      </c>
      <c r="BQ204" s="6">
        <f>Z204/Z$187</f>
        <v>1.017298149608125</v>
      </c>
      <c r="BR204" s="6">
        <f>AA204/AA$187</f>
        <v>0.82335501849000081</v>
      </c>
      <c r="BS204" s="6">
        <f>AB204/AB$187</f>
        <v>0.62478740516632736</v>
      </c>
      <c r="BT204" s="6">
        <f>AC204/AC$187</f>
        <v>1.0299561904357297</v>
      </c>
      <c r="BU204" s="6">
        <f>AD204/AD$187</f>
        <v>1.1023759355731071</v>
      </c>
      <c r="BV204" s="6">
        <f>AE204/AE$187</f>
        <v>0.97840373998094976</v>
      </c>
      <c r="BW204" s="6">
        <f>AF204/AF$187</f>
        <v>0.7615274578286394</v>
      </c>
      <c r="BX204" s="6">
        <f>AG204/AG$187</f>
        <v>1.0066224923188971</v>
      </c>
      <c r="BY204" s="6">
        <f>AH204/AH$187</f>
        <v>0.9107291203396799</v>
      </c>
      <c r="BZ204" s="6">
        <f>AI204/AI$187</f>
        <v>0.87508360572318666</v>
      </c>
      <c r="CA204" s="6">
        <f>AVERAGE(AU204:BZ204)</f>
        <v>0.86032692487233142</v>
      </c>
      <c r="CB204" s="6">
        <f>STDEV(AU204:BZ204)/SQRT(32)</f>
        <v>2.4401143921122661E-2</v>
      </c>
    </row>
    <row r="205" spans="3:80" x14ac:dyDescent="0.3">
      <c r="C205" s="3">
        <v>115</v>
      </c>
      <c r="D205" s="6">
        <v>250.239</v>
      </c>
      <c r="E205" s="6">
        <v>313.21199999999999</v>
      </c>
      <c r="F205" s="6">
        <v>444.529</v>
      </c>
      <c r="G205" s="6">
        <v>433.95</v>
      </c>
      <c r="H205" s="6">
        <v>783.44899999999996</v>
      </c>
      <c r="I205" s="6">
        <v>785.24900000000002</v>
      </c>
      <c r="J205" s="6">
        <v>466.47699999999998</v>
      </c>
      <c r="K205" s="6">
        <v>571.17600000000004</v>
      </c>
      <c r="L205" s="6">
        <v>351.31900000000002</v>
      </c>
      <c r="M205" s="6">
        <v>396.46</v>
      </c>
      <c r="N205" s="6">
        <v>1272.577</v>
      </c>
      <c r="O205" s="6">
        <v>237.33799999999999</v>
      </c>
      <c r="P205" s="6">
        <v>254.88200000000001</v>
      </c>
      <c r="Q205" s="6">
        <v>643.35900000000004</v>
      </c>
      <c r="R205" s="6">
        <v>720.31200000000001</v>
      </c>
      <c r="S205" s="6">
        <v>108.444</v>
      </c>
      <c r="T205" s="6">
        <v>158.01599999999999</v>
      </c>
      <c r="U205" s="6">
        <v>182.89099999999999</v>
      </c>
      <c r="V205" s="6">
        <v>151.33500000000001</v>
      </c>
      <c r="W205" s="6">
        <v>227.642</v>
      </c>
      <c r="X205" s="6">
        <v>228.51599999999999</v>
      </c>
      <c r="Y205" s="6">
        <v>202.94</v>
      </c>
      <c r="Z205" s="6">
        <v>99.66</v>
      </c>
      <c r="AA205" s="6">
        <v>316.02699999999999</v>
      </c>
      <c r="AB205" s="6">
        <v>492.56799999999998</v>
      </c>
      <c r="AC205" s="6">
        <v>1421.7260000000001</v>
      </c>
      <c r="AD205" s="6">
        <v>1716.7560000000001</v>
      </c>
      <c r="AE205" s="6">
        <v>982.52300000000002</v>
      </c>
      <c r="AF205" s="6">
        <v>170.428</v>
      </c>
      <c r="AG205" s="6">
        <v>547.71500000000003</v>
      </c>
      <c r="AH205" s="6">
        <v>438.80599999999998</v>
      </c>
      <c r="AI205" s="6">
        <v>381.56700000000001</v>
      </c>
      <c r="AT205" s="3">
        <v>115</v>
      </c>
      <c r="AU205" s="6">
        <f>D205/D$187</f>
        <v>0.57973200261325253</v>
      </c>
      <c r="AV205" s="6">
        <f>E205/E$187</f>
        <v>0.61270072907028372</v>
      </c>
      <c r="AW205" s="6">
        <f>F205/F$187</f>
        <v>0.74499902796119888</v>
      </c>
      <c r="AX205" s="6">
        <f>G205/G$187</f>
        <v>0.77350183594167765</v>
      </c>
      <c r="AY205" s="6">
        <f>H205/H$187</f>
        <v>0.76231459029856263</v>
      </c>
      <c r="AZ205" s="6">
        <f>I205/I$187</f>
        <v>1.0021120631347356</v>
      </c>
      <c r="BA205" s="6">
        <f>J205/J$187</f>
        <v>0.82893434480748751</v>
      </c>
      <c r="BB205" s="6">
        <f>K205/K$187</f>
        <v>0.86332266226522902</v>
      </c>
      <c r="BC205" s="6">
        <f>L205/L$187</f>
        <v>0.81153457902043635</v>
      </c>
      <c r="BD205" s="6">
        <f>M205/M$187</f>
        <v>0.78239213147882092</v>
      </c>
      <c r="BE205" s="6">
        <f>N205/N$187</f>
        <v>1.1313414630893843</v>
      </c>
      <c r="BF205" s="6">
        <f>O205/O$187</f>
        <v>0.95960053369991505</v>
      </c>
      <c r="BG205" s="6">
        <f>P205/P$187</f>
        <v>0.82383171830658142</v>
      </c>
      <c r="BH205" s="6">
        <f>Q205/Q$187</f>
        <v>0.68388390878273875</v>
      </c>
      <c r="BI205" s="6">
        <f>R205/R$187</f>
        <v>0.92831367535466836</v>
      </c>
      <c r="BJ205" s="6">
        <f>S205/S$187</f>
        <v>0.66368821758182583</v>
      </c>
      <c r="BK205" s="6">
        <f>T205/T$187</f>
        <v>0.67287236307582243</v>
      </c>
      <c r="BL205" s="6">
        <f>U205/U$187</f>
        <v>0.64629220630068729</v>
      </c>
      <c r="BM205" s="6">
        <f>V205/V$187</f>
        <v>0.82836592935612596</v>
      </c>
      <c r="BN205" s="6">
        <f>W205/W$187</f>
        <v>0.84348090290643385</v>
      </c>
      <c r="BO205" s="6">
        <f>X205/X$187</f>
        <v>0.76075384261987278</v>
      </c>
      <c r="BP205" s="6">
        <f>Y205/Y$187</f>
        <v>0.82712803896395026</v>
      </c>
      <c r="BQ205" s="6">
        <f>Z205/Z$187</f>
        <v>0.92436117423364095</v>
      </c>
      <c r="BR205" s="6">
        <f>AA205/AA$187</f>
        <v>0.82766847900101614</v>
      </c>
      <c r="BS205" s="6">
        <f>AB205/AB$187</f>
        <v>0.5975315950496034</v>
      </c>
      <c r="BT205" s="6">
        <f>AC205/AC$187</f>
        <v>1.0413843265625424</v>
      </c>
      <c r="BU205" s="6">
        <f>AD205/AD$187</f>
        <v>1.1096032782223142</v>
      </c>
      <c r="BV205" s="6">
        <f>AE205/AE$187</f>
        <v>0.97791603754711554</v>
      </c>
      <c r="BW205" s="6">
        <f>AF205/AF$187</f>
        <v>0.7915397191052983</v>
      </c>
      <c r="BX205" s="6">
        <f>AG205/AG$187</f>
        <v>1.0022764245495186</v>
      </c>
      <c r="BY205" s="6">
        <f>AH205/AH$187</f>
        <v>0.92053855384279726</v>
      </c>
      <c r="BZ205" s="6">
        <f>AI205/AI$187</f>
        <v>0.84787202602498957</v>
      </c>
      <c r="CA205" s="6">
        <f>AVERAGE(AU205:BZ205)</f>
        <v>0.83036838689901626</v>
      </c>
      <c r="CB205" s="6">
        <f>STDEV(AU205:BZ205)/SQRT(32)</f>
        <v>2.5306523340059971E-2</v>
      </c>
    </row>
    <row r="206" spans="3:80" x14ac:dyDescent="0.3">
      <c r="C206" s="3">
        <v>120</v>
      </c>
      <c r="D206" s="6">
        <v>246.482</v>
      </c>
      <c r="E206" s="6">
        <v>310.31799999999998</v>
      </c>
      <c r="F206" s="6">
        <v>445.82799999999997</v>
      </c>
      <c r="G206" s="6">
        <v>434.32499999999999</v>
      </c>
      <c r="H206" s="6">
        <v>781.601</v>
      </c>
      <c r="I206" s="6">
        <v>790.53700000000003</v>
      </c>
      <c r="J206" s="6">
        <v>457.50200000000001</v>
      </c>
      <c r="K206" s="6">
        <v>570.86500000000001</v>
      </c>
      <c r="L206" s="6">
        <v>347.28899999999999</v>
      </c>
      <c r="M206" s="6">
        <v>392.50700000000001</v>
      </c>
      <c r="N206" s="6">
        <v>1253.4680000000001</v>
      </c>
      <c r="O206" s="6">
        <v>214.41</v>
      </c>
      <c r="P206" s="6">
        <v>250.21799999999999</v>
      </c>
      <c r="Q206" s="6">
        <v>600.72400000000005</v>
      </c>
      <c r="R206" s="6">
        <v>673.77</v>
      </c>
      <c r="S206" s="6">
        <v>101.005</v>
      </c>
      <c r="T206" s="6">
        <v>143.08699999999999</v>
      </c>
      <c r="U206" s="6">
        <v>172.226</v>
      </c>
      <c r="V206" s="6">
        <v>134.73500000000001</v>
      </c>
      <c r="W206" s="6">
        <v>208.09399999999999</v>
      </c>
      <c r="X206" s="6">
        <v>208.14500000000001</v>
      </c>
      <c r="Y206" s="6">
        <v>179.60499999999999</v>
      </c>
      <c r="Z206" s="6">
        <v>92.488</v>
      </c>
      <c r="AA206" s="6">
        <v>311.72899999999998</v>
      </c>
      <c r="AB206" s="6">
        <v>474.69799999999998</v>
      </c>
      <c r="AC206" s="6">
        <v>1423.796</v>
      </c>
      <c r="AD206" s="6">
        <v>1725.181</v>
      </c>
      <c r="AE206" s="6">
        <v>985.62699999999995</v>
      </c>
      <c r="AF206" s="6">
        <v>167.13</v>
      </c>
      <c r="AG206" s="6">
        <v>544.13499999999999</v>
      </c>
      <c r="AH206" s="6">
        <v>450.71899999999999</v>
      </c>
      <c r="AI206" s="6">
        <v>379.762</v>
      </c>
      <c r="AT206" s="3">
        <v>120</v>
      </c>
      <c r="AU206" s="6">
        <f>D206/D$187</f>
        <v>0.57102811099836437</v>
      </c>
      <c r="AV206" s="6">
        <f>E206/E$187</f>
        <v>0.60703952863757549</v>
      </c>
      <c r="AW206" s="6">
        <f>F206/F$187</f>
        <v>0.7471760596898861</v>
      </c>
      <c r="AX206" s="6">
        <f>G206/G$187</f>
        <v>0.77417026130975719</v>
      </c>
      <c r="AY206" s="6">
        <f>H206/H$187</f>
        <v>0.76051644215762215</v>
      </c>
      <c r="AZ206" s="6">
        <f>I206/I$187</f>
        <v>1.0088604557972622</v>
      </c>
      <c r="BA206" s="6">
        <f>J206/J$187</f>
        <v>0.81298567907552821</v>
      </c>
      <c r="BB206" s="6">
        <f>K206/K$187</f>
        <v>0.86285259113485147</v>
      </c>
      <c r="BC206" s="6">
        <f>L206/L$187</f>
        <v>0.80222542024037491</v>
      </c>
      <c r="BD206" s="6">
        <f>M206/M$187</f>
        <v>0.77459110212974214</v>
      </c>
      <c r="BE206" s="6">
        <f>N206/N$187</f>
        <v>1.114353254110144</v>
      </c>
      <c r="BF206" s="6">
        <f>O206/O$187</f>
        <v>0.866898475720697</v>
      </c>
      <c r="BG206" s="6">
        <f>P206/P$187</f>
        <v>0.80875669875172107</v>
      </c>
      <c r="BH206" s="6">
        <f>Q206/Q$187</f>
        <v>0.63856334833211625</v>
      </c>
      <c r="BI206" s="6">
        <f>R206/R$187</f>
        <v>0.86833192428241501</v>
      </c>
      <c r="BJ206" s="6">
        <f>S206/S$187</f>
        <v>0.61816078728977453</v>
      </c>
      <c r="BK206" s="6">
        <f>T206/T$187</f>
        <v>0.60930087975540581</v>
      </c>
      <c r="BL206" s="6">
        <f>U206/U$187</f>
        <v>0.60860469636199799</v>
      </c>
      <c r="BM206" s="6">
        <f>V206/V$187</f>
        <v>0.73750212106781399</v>
      </c>
      <c r="BN206" s="6">
        <f>W206/W$187</f>
        <v>0.7710497843517955</v>
      </c>
      <c r="BO206" s="6">
        <f>X206/X$187</f>
        <v>0.69293663713750209</v>
      </c>
      <c r="BP206" s="6">
        <f>Y206/Y$187</f>
        <v>0.73202094923682015</v>
      </c>
      <c r="BQ206" s="6">
        <f>Z206/Z$187</f>
        <v>0.85783981820711408</v>
      </c>
      <c r="BR206" s="6">
        <f>AA206/AA$187</f>
        <v>0.81641210178404933</v>
      </c>
      <c r="BS206" s="6">
        <f>AB206/AB$187</f>
        <v>0.57585359403545633</v>
      </c>
      <c r="BT206" s="6">
        <f>AC206/AC$187</f>
        <v>1.0429005579291941</v>
      </c>
      <c r="BU206" s="6">
        <f>AD206/AD$187</f>
        <v>1.1150486691916908</v>
      </c>
      <c r="BV206" s="6">
        <f>AE206/AE$187</f>
        <v>0.98100548316879177</v>
      </c>
      <c r="BW206" s="6">
        <f>AF206/AF$187</f>
        <v>0.77622241212751719</v>
      </c>
      <c r="BX206" s="6">
        <f>AG206/AG$187</f>
        <v>0.99572529923820297</v>
      </c>
      <c r="BY206" s="6">
        <f>AH206/AH$187</f>
        <v>0.94552995275696261</v>
      </c>
      <c r="BZ206" s="6">
        <f>AI206/AI$187</f>
        <v>0.84386117339104816</v>
      </c>
      <c r="CA206" s="6">
        <f>AVERAGE(AU206:BZ206)</f>
        <v>0.80432263341872479</v>
      </c>
      <c r="CB206" s="6">
        <f>STDEV(AU206:BZ206)/SQRT(32)</f>
        <v>2.6759038623768629E-2</v>
      </c>
    </row>
    <row r="207" spans="3:80" x14ac:dyDescent="0.3">
      <c r="C207" s="3">
        <v>125</v>
      </c>
      <c r="D207" s="6">
        <v>241.80199999999999</v>
      </c>
      <c r="E207" s="6">
        <v>306.23700000000002</v>
      </c>
      <c r="F207" s="6">
        <v>439.08100000000002</v>
      </c>
      <c r="G207" s="6">
        <v>431.428</v>
      </c>
      <c r="H207" s="6">
        <v>770.40300000000002</v>
      </c>
      <c r="I207" s="6">
        <v>787.33799999999997</v>
      </c>
      <c r="J207" s="6">
        <v>460.714</v>
      </c>
      <c r="K207" s="6">
        <v>565.07100000000003</v>
      </c>
      <c r="L207" s="6">
        <v>338.68400000000003</v>
      </c>
      <c r="M207" s="6">
        <v>391.29599999999999</v>
      </c>
      <c r="N207" s="6">
        <v>1236.961</v>
      </c>
      <c r="O207" s="6">
        <v>199.25299999999999</v>
      </c>
      <c r="P207" s="6">
        <v>246.64500000000001</v>
      </c>
      <c r="Q207" s="6">
        <v>569.85500000000002</v>
      </c>
      <c r="R207" s="6">
        <v>640.69000000000005</v>
      </c>
      <c r="S207" s="6">
        <v>98.402000000000001</v>
      </c>
      <c r="T207" s="6">
        <v>137.35599999999999</v>
      </c>
      <c r="U207" s="6">
        <v>164.44900000000001</v>
      </c>
      <c r="V207" s="6">
        <v>127.717</v>
      </c>
      <c r="W207" s="6">
        <v>195.483</v>
      </c>
      <c r="X207" s="6">
        <v>195.863</v>
      </c>
      <c r="Y207" s="6">
        <v>166.86699999999999</v>
      </c>
      <c r="Z207" s="6">
        <v>84.721000000000004</v>
      </c>
      <c r="AA207" s="6">
        <v>311.32499999999999</v>
      </c>
      <c r="AB207" s="6">
        <v>460.39499999999998</v>
      </c>
      <c r="AC207" s="6">
        <v>1430.6690000000001</v>
      </c>
      <c r="AD207" s="6">
        <v>1741.644</v>
      </c>
      <c r="AE207" s="6">
        <v>985.70899999999995</v>
      </c>
      <c r="AF207" s="6">
        <v>161.084</v>
      </c>
      <c r="AG207" s="6">
        <v>539.60500000000002</v>
      </c>
      <c r="AH207" s="6">
        <v>454.77100000000002</v>
      </c>
      <c r="AI207" s="6">
        <v>376.03500000000003</v>
      </c>
      <c r="AT207" s="3">
        <v>125</v>
      </c>
      <c r="AU207" s="6">
        <f>D207/D$187</f>
        <v>0.56018589306978395</v>
      </c>
      <c r="AV207" s="6">
        <f>E207/E$187</f>
        <v>0.59905633618219134</v>
      </c>
      <c r="AW207" s="6">
        <f>F207/F$187</f>
        <v>0.73586856694665859</v>
      </c>
      <c r="AX207" s="6">
        <f>G207/G$187</f>
        <v>0.76900645253288658</v>
      </c>
      <c r="AY207" s="6">
        <f>H207/H$187</f>
        <v>0.74962052068454188</v>
      </c>
      <c r="AZ207" s="6">
        <f>I207/I$187</f>
        <v>1.0047779845174925</v>
      </c>
      <c r="BA207" s="6">
        <f>J207/J$187</f>
        <v>0.81869343554695473</v>
      </c>
      <c r="BB207" s="6">
        <f>K207/K$187</f>
        <v>0.85409506017212777</v>
      </c>
      <c r="BC207" s="6">
        <f>L207/L$187</f>
        <v>0.78234817177823424</v>
      </c>
      <c r="BD207" s="6">
        <f>M207/M$187</f>
        <v>0.77220125984749211</v>
      </c>
      <c r="BE207" s="6">
        <f>N207/N$187</f>
        <v>1.0996782650672674</v>
      </c>
      <c r="BF207" s="6">
        <f>O207/O$187</f>
        <v>0.8056159786520033</v>
      </c>
      <c r="BG207" s="6">
        <f>P207/P$187</f>
        <v>0.79720801846237388</v>
      </c>
      <c r="BH207" s="6">
        <f>Q207/Q$187</f>
        <v>0.60574992319900334</v>
      </c>
      <c r="BI207" s="6">
        <f>R207/R$187</f>
        <v>0.82569954223028708</v>
      </c>
      <c r="BJ207" s="6">
        <f>S207/S$187</f>
        <v>0.60223016475311519</v>
      </c>
      <c r="BK207" s="6">
        <f>T207/T$187</f>
        <v>0.58489682249039765</v>
      </c>
      <c r="BL207" s="6">
        <f>U207/U$187</f>
        <v>0.58112267434669684</v>
      </c>
      <c r="BM207" s="6">
        <f>V207/V$187</f>
        <v>0.69908753031074322</v>
      </c>
      <c r="BN207" s="6">
        <f>W207/W$187</f>
        <v>0.7243223014332083</v>
      </c>
      <c r="BO207" s="6">
        <f>X207/X$187</f>
        <v>0.65204856498913055</v>
      </c>
      <c r="BP207" s="6">
        <f>Y207/Y$187</f>
        <v>0.68010433861139985</v>
      </c>
      <c r="BQ207" s="6">
        <f>Z207/Z$187</f>
        <v>0.7857997495710245</v>
      </c>
      <c r="BR207" s="6">
        <f>AA207/AA$187</f>
        <v>0.81535403375341775</v>
      </c>
      <c r="BS207" s="6">
        <f>AB207/AB$187</f>
        <v>0.55850270156173798</v>
      </c>
      <c r="BT207" s="6">
        <f>AC207/AC$187</f>
        <v>1.0479348855538311</v>
      </c>
      <c r="BU207" s="6">
        <f>AD207/AD$187</f>
        <v>1.1256893186313164</v>
      </c>
      <c r="BV207" s="6">
        <f>AE207/AE$187</f>
        <v>0.98108709867812727</v>
      </c>
      <c r="BW207" s="6">
        <f>AF207/AF$187</f>
        <v>0.74814223080924425</v>
      </c>
      <c r="BX207" s="6">
        <f>AG207/AG$187</f>
        <v>0.98743574681913593</v>
      </c>
      <c r="BY207" s="6">
        <f>AH207/AH$187</f>
        <v>0.95403034295256395</v>
      </c>
      <c r="BZ207" s="6">
        <f>AI207/AI$187</f>
        <v>0.83557948487764133</v>
      </c>
      <c r="CA207" s="6">
        <f>AVERAGE(AU207:BZ207)</f>
        <v>0.78572416871975093</v>
      </c>
      <c r="CB207" s="6">
        <f>STDEV(AU207:BZ207)/SQRT(32)</f>
        <v>2.8056799494846418E-2</v>
      </c>
    </row>
    <row r="208" spans="3:80" x14ac:dyDescent="0.3">
      <c r="C208" s="3">
        <v>130</v>
      </c>
      <c r="D208" s="6">
        <v>239.03200000000001</v>
      </c>
      <c r="E208" s="6">
        <v>306.19799999999998</v>
      </c>
      <c r="F208" s="6">
        <v>432.94900000000001</v>
      </c>
      <c r="G208" s="6">
        <v>429.798</v>
      </c>
      <c r="H208" s="6">
        <v>755.69500000000005</v>
      </c>
      <c r="I208" s="6">
        <v>791.01900000000001</v>
      </c>
      <c r="J208" s="6">
        <v>459.625</v>
      </c>
      <c r="K208" s="6">
        <v>566.96600000000001</v>
      </c>
      <c r="L208" s="6">
        <v>336.98</v>
      </c>
      <c r="M208" s="6">
        <v>393.21199999999999</v>
      </c>
      <c r="N208" s="6">
        <v>1216.4960000000001</v>
      </c>
      <c r="O208" s="6">
        <v>190.31200000000001</v>
      </c>
      <c r="P208" s="6">
        <v>247.31700000000001</v>
      </c>
      <c r="Q208" s="6">
        <v>541.68399999999997</v>
      </c>
      <c r="R208" s="6">
        <v>626.74300000000005</v>
      </c>
      <c r="S208" s="6">
        <v>95.241</v>
      </c>
      <c r="T208" s="6">
        <v>132.51499999999999</v>
      </c>
      <c r="U208" s="6">
        <v>164.21199999999999</v>
      </c>
      <c r="V208" s="6">
        <v>117.654</v>
      </c>
      <c r="W208" s="6">
        <v>188.18799999999999</v>
      </c>
      <c r="X208" s="6">
        <v>186.435</v>
      </c>
      <c r="Y208" s="6">
        <v>165.83500000000001</v>
      </c>
      <c r="Z208" s="6">
        <v>80.37</v>
      </c>
      <c r="AA208" s="6">
        <v>308.02300000000002</v>
      </c>
      <c r="AB208" s="6">
        <v>443.25</v>
      </c>
      <c r="AC208" s="6">
        <v>1467.5139999999999</v>
      </c>
      <c r="AD208" s="6">
        <v>1740.8140000000001</v>
      </c>
      <c r="AE208" s="6">
        <v>971.64300000000003</v>
      </c>
      <c r="AF208" s="6">
        <v>166.21899999999999</v>
      </c>
      <c r="AG208" s="6">
        <v>535.56899999999996</v>
      </c>
      <c r="AH208" s="6">
        <v>472.90499999999997</v>
      </c>
      <c r="AI208" s="6">
        <v>372.11</v>
      </c>
      <c r="AT208" s="3">
        <v>130</v>
      </c>
      <c r="AU208" s="6">
        <f>D208/D$187</f>
        <v>0.55376859741547468</v>
      </c>
      <c r="AV208" s="6">
        <f>E208/E$187</f>
        <v>0.5989800449531395</v>
      </c>
      <c r="AW208" s="6">
        <f>F208/F$187</f>
        <v>0.7255917705183984</v>
      </c>
      <c r="AX208" s="6">
        <f>G208/G$187</f>
        <v>0.76610103026630072</v>
      </c>
      <c r="AY208" s="6">
        <f>H208/H$187</f>
        <v>0.73530928537233742</v>
      </c>
      <c r="AZ208" s="6">
        <f>I208/I$187</f>
        <v>1.0094755702570464</v>
      </c>
      <c r="BA208" s="6">
        <f>J208/J$187</f>
        <v>0.81675827153780667</v>
      </c>
      <c r="BB208" s="6">
        <f>K208/K$187</f>
        <v>0.85695931995368824</v>
      </c>
      <c r="BC208" s="6">
        <f>L208/L$187</f>
        <v>0.77841199149008922</v>
      </c>
      <c r="BD208" s="6">
        <f>M208/M$187</f>
        <v>0.77598238108018502</v>
      </c>
      <c r="BE208" s="6">
        <f>N208/N$187</f>
        <v>1.0814845502334114</v>
      </c>
      <c r="BF208" s="6">
        <f>O208/O$187</f>
        <v>0.76946589576678937</v>
      </c>
      <c r="BG208" s="6">
        <f>P208/P$187</f>
        <v>0.79938006244626447</v>
      </c>
      <c r="BH208" s="6">
        <f>Q208/Q$187</f>
        <v>0.57580444393420938</v>
      </c>
      <c r="BI208" s="6">
        <f>R208/R$187</f>
        <v>0.80772512165951837</v>
      </c>
      <c r="BJ208" s="6">
        <f>S208/S$187</f>
        <v>0.58288452593698747</v>
      </c>
      <c r="BK208" s="6">
        <f>T208/T$187</f>
        <v>0.56428261184305772</v>
      </c>
      <c r="BL208" s="6">
        <f>U208/U$187</f>
        <v>0.58028517412583702</v>
      </c>
      <c r="BM208" s="6">
        <f>V208/V$187</f>
        <v>0.64400545182849722</v>
      </c>
      <c r="BN208" s="6">
        <f>W208/W$187</f>
        <v>0.69729216996932009</v>
      </c>
      <c r="BO208" s="6">
        <f>X208/X$187</f>
        <v>0.62066175956535208</v>
      </c>
      <c r="BP208" s="6">
        <f>Y208/Y$187</f>
        <v>0.67589818833934512</v>
      </c>
      <c r="BQ208" s="6">
        <f>Z208/Z$187</f>
        <v>0.74544358391689469</v>
      </c>
      <c r="BR208" s="6">
        <f>AA208/AA$187</f>
        <v>0.80670616088919633</v>
      </c>
      <c r="BS208" s="6">
        <f>AB208/AB$187</f>
        <v>0.53770419415336912</v>
      </c>
      <c r="BT208" s="6">
        <f>AC208/AC$187</f>
        <v>1.0749230714013127</v>
      </c>
      <c r="BU208" s="6">
        <f>AD208/AD$187</f>
        <v>1.1251528587494668</v>
      </c>
      <c r="BV208" s="6">
        <f>AE208/AE$187</f>
        <v>0.96708705289381725</v>
      </c>
      <c r="BW208" s="6">
        <f>AF208/AF$187</f>
        <v>0.77199134279557102</v>
      </c>
      <c r="BX208" s="6">
        <f>AG208/AG$187</f>
        <v>0.98005017649609949</v>
      </c>
      <c r="BY208" s="6">
        <f>AH208/AH$187</f>
        <v>0.99207231625143688</v>
      </c>
      <c r="BZ208" s="6">
        <f>AI208/AI$187</f>
        <v>0.82685782471796265</v>
      </c>
      <c r="CA208" s="6">
        <f>AVERAGE(AU208:BZ208)</f>
        <v>0.77639052502369321</v>
      </c>
      <c r="CB208" s="6">
        <f>STDEV(AU208:BZ208)/SQRT(32)</f>
        <v>2.9414559502282066E-2</v>
      </c>
    </row>
    <row r="209" spans="3:80" x14ac:dyDescent="0.3">
      <c r="C209" s="3">
        <v>135</v>
      </c>
      <c r="D209" s="6">
        <v>245.31200000000001</v>
      </c>
      <c r="E209" s="6">
        <v>300.74099999999999</v>
      </c>
      <c r="F209" s="6">
        <v>430.053</v>
      </c>
      <c r="G209" s="6">
        <v>422.09</v>
      </c>
      <c r="H209" s="6">
        <v>745.13199999999995</v>
      </c>
      <c r="I209" s="6">
        <v>806.86400000000003</v>
      </c>
      <c r="J209" s="6">
        <v>462.93900000000002</v>
      </c>
      <c r="K209" s="6">
        <v>560.52200000000005</v>
      </c>
      <c r="L209" s="6">
        <v>332.767</v>
      </c>
      <c r="M209" s="6">
        <v>387.66300000000001</v>
      </c>
      <c r="N209" s="6">
        <v>1210.0229999999999</v>
      </c>
      <c r="O209" s="6">
        <v>181.73099999999999</v>
      </c>
      <c r="P209" s="6">
        <v>246.37700000000001</v>
      </c>
      <c r="Q209" s="6">
        <v>528.85900000000004</v>
      </c>
      <c r="R209" s="6">
        <v>609.80100000000004</v>
      </c>
      <c r="S209" s="6">
        <v>93.021000000000001</v>
      </c>
      <c r="T209" s="6">
        <v>126.93899999999999</v>
      </c>
      <c r="U209" s="6">
        <v>161.226</v>
      </c>
      <c r="V209" s="6">
        <v>111.456</v>
      </c>
      <c r="W209" s="6">
        <v>180.18299999999999</v>
      </c>
      <c r="X209" s="6">
        <v>175.79499999999999</v>
      </c>
      <c r="Y209" s="6">
        <v>158.19</v>
      </c>
      <c r="Z209" s="6">
        <v>79.709999999999994</v>
      </c>
      <c r="AA209" s="6">
        <v>301.87200000000001</v>
      </c>
      <c r="AB209" s="6">
        <v>427.834</v>
      </c>
      <c r="AC209" s="6">
        <v>1481.9179999999999</v>
      </c>
      <c r="AD209" s="6">
        <v>1747.63</v>
      </c>
      <c r="AE209" s="6">
        <v>985.21100000000001</v>
      </c>
      <c r="AF209" s="6">
        <v>165.68799999999999</v>
      </c>
      <c r="AG209" s="6">
        <v>536.70299999999997</v>
      </c>
      <c r="AH209" s="6">
        <v>493.47300000000001</v>
      </c>
      <c r="AI209" s="6">
        <v>367.33199999999999</v>
      </c>
      <c r="AT209" s="3">
        <v>135</v>
      </c>
      <c r="AU209" s="6">
        <f>D209/D$187</f>
        <v>0.56831755651621929</v>
      </c>
      <c r="AV209" s="6">
        <f>E209/E$187</f>
        <v>0.58830514144198243</v>
      </c>
      <c r="AW209" s="6">
        <f>F209/F$187</f>
        <v>0.72073828022873077</v>
      </c>
      <c r="AX209" s="6">
        <f>G209/G$187</f>
        <v>0.75236176963388113</v>
      </c>
      <c r="AY209" s="6">
        <f>H209/H$187</f>
        <v>0.72503123406673387</v>
      </c>
      <c r="AZ209" s="6">
        <f>I209/I$187</f>
        <v>1.0296965009941372</v>
      </c>
      <c r="BA209" s="6">
        <f>J209/J$187</f>
        <v>0.82264728304039314</v>
      </c>
      <c r="BB209" s="6">
        <f>K209/K$187</f>
        <v>0.84721932521364818</v>
      </c>
      <c r="BC209" s="6">
        <f>L209/L$187</f>
        <v>0.76868010912274465</v>
      </c>
      <c r="BD209" s="6">
        <f>M209/M$187</f>
        <v>0.76503173300074201</v>
      </c>
      <c r="BE209" s="6">
        <f>N209/N$187</f>
        <v>1.0757299489082437</v>
      </c>
      <c r="BF209" s="6">
        <f>O209/O$187</f>
        <v>0.73477135810455663</v>
      </c>
      <c r="BG209" s="6">
        <f>P209/P$187</f>
        <v>0.79634178663546507</v>
      </c>
      <c r="BH209" s="6">
        <f>Q209/Q$187</f>
        <v>0.56217160265874955</v>
      </c>
      <c r="BI209" s="6">
        <f>R209/R$187</f>
        <v>0.78589084666776643</v>
      </c>
      <c r="BJ209" s="6">
        <f>S209/S$187</f>
        <v>0.56929790202942554</v>
      </c>
      <c r="BK209" s="6">
        <f>T209/T$187</f>
        <v>0.54053858404517152</v>
      </c>
      <c r="BL209" s="6">
        <f>U209/U$187</f>
        <v>0.56973337809424529</v>
      </c>
      <c r="BM209" s="6">
        <f>V209/V$187</f>
        <v>0.61007931425193362</v>
      </c>
      <c r="BN209" s="6">
        <f>W209/W$187</f>
        <v>0.66763127862340854</v>
      </c>
      <c r="BO209" s="6">
        <f>X209/X$187</f>
        <v>0.5852400784337225</v>
      </c>
      <c r="BP209" s="6">
        <f>Y209/Y$187</f>
        <v>0.64473925536467569</v>
      </c>
      <c r="BQ209" s="6">
        <f>Z209/Z$187</f>
        <v>0.73932198673653937</v>
      </c>
      <c r="BR209" s="6">
        <f>AA209/AA$187</f>
        <v>0.79059681322480291</v>
      </c>
      <c r="BS209" s="6">
        <f>AB209/AB$187</f>
        <v>0.51900312735795273</v>
      </c>
      <c r="BT209" s="6">
        <f>AC209/AC$187</f>
        <v>1.0854736977806621</v>
      </c>
      <c r="BU209" s="6">
        <f>AD209/AD$187</f>
        <v>1.1295582931527037</v>
      </c>
      <c r="BV209" s="6">
        <f>AE209/AE$187</f>
        <v>0.98059143375557745</v>
      </c>
      <c r="BW209" s="6">
        <f>AF209/AF$187</f>
        <v>0.76952515419484269</v>
      </c>
      <c r="BX209" s="6">
        <f>AG209/AG$187</f>
        <v>0.98212530948577326</v>
      </c>
      <c r="BY209" s="6">
        <f>AH209/AH$187</f>
        <v>1.0352203975799481</v>
      </c>
      <c r="BZ209" s="6">
        <f>AI209/AI$187</f>
        <v>0.8162407311528812</v>
      </c>
      <c r="CA209" s="6">
        <f>AVERAGE(AU209:BZ209)</f>
        <v>0.76805785035932062</v>
      </c>
      <c r="CB209" s="6">
        <f>STDEV(AU209:BZ209)/SQRT(32)</f>
        <v>3.1226606989460375E-2</v>
      </c>
    </row>
    <row r="210" spans="3:80" x14ac:dyDescent="0.3">
      <c r="C210" s="3">
        <v>140</v>
      </c>
      <c r="D210" s="6">
        <v>247.14400000000001</v>
      </c>
      <c r="E210" s="6">
        <v>295.45699999999999</v>
      </c>
      <c r="F210" s="6">
        <v>421.149</v>
      </c>
      <c r="G210" s="6">
        <v>416.565</v>
      </c>
      <c r="H210" s="6">
        <v>738.947</v>
      </c>
      <c r="I210" s="6">
        <v>816.03899999999999</v>
      </c>
      <c r="J210" s="6">
        <v>451.798</v>
      </c>
      <c r="K210" s="6">
        <v>559.28300000000002</v>
      </c>
      <c r="L210" s="6">
        <v>333.608</v>
      </c>
      <c r="M210" s="6">
        <v>392.916</v>
      </c>
      <c r="N210" s="6">
        <v>1202.182</v>
      </c>
      <c r="O210" s="6">
        <v>177.81200000000001</v>
      </c>
      <c r="P210" s="6">
        <v>245.07900000000001</v>
      </c>
      <c r="Q210" s="6">
        <v>515.596</v>
      </c>
      <c r="R210" s="6">
        <v>594.86800000000005</v>
      </c>
      <c r="S210" s="6">
        <v>91.52</v>
      </c>
      <c r="T210" s="6">
        <v>124.473</v>
      </c>
      <c r="U210" s="6">
        <v>154.858</v>
      </c>
      <c r="V210" s="6">
        <v>110.636</v>
      </c>
      <c r="W210" s="6">
        <v>175.715</v>
      </c>
      <c r="X210" s="6">
        <v>181.077</v>
      </c>
      <c r="Y210" s="6">
        <v>153.17699999999999</v>
      </c>
      <c r="Z210" s="6">
        <v>78.201999999999998</v>
      </c>
      <c r="AA210" s="6">
        <v>303.738</v>
      </c>
      <c r="AB210" s="6">
        <v>412.279</v>
      </c>
      <c r="AC210" s="6">
        <v>1488.2929999999999</v>
      </c>
      <c r="AD210" s="6">
        <v>1752.625</v>
      </c>
      <c r="AE210" s="6">
        <v>982.23400000000004</v>
      </c>
      <c r="AF210" s="6">
        <v>166.10300000000001</v>
      </c>
      <c r="AG210" s="6">
        <v>536.47199999999998</v>
      </c>
      <c r="AH210" s="6">
        <v>503.18</v>
      </c>
      <c r="AI210" s="6">
        <v>366.66399999999999</v>
      </c>
      <c r="AT210" s="3">
        <v>140</v>
      </c>
      <c r="AU210" s="6">
        <f>D210/D$187</f>
        <v>0.57256177515834739</v>
      </c>
      <c r="AV210" s="6">
        <f>E210/E$187</f>
        <v>0.57796865799815722</v>
      </c>
      <c r="AW210" s="6">
        <f>F210/F$187</f>
        <v>0.70581580870276395</v>
      </c>
      <c r="AX210" s="6">
        <f>G210/G$187</f>
        <v>0.74251363587750885</v>
      </c>
      <c r="AY210" s="6">
        <f>H210/H$187</f>
        <v>0.71901308133312059</v>
      </c>
      <c r="AZ210" s="6">
        <f>I210/I$187</f>
        <v>1.0414053706383661</v>
      </c>
      <c r="BA210" s="6">
        <f>J210/J$187</f>
        <v>0.80284961341145067</v>
      </c>
      <c r="BB210" s="6">
        <f>K210/K$187</f>
        <v>0.84534659810580992</v>
      </c>
      <c r="BC210" s="6">
        <f>L210/L$187</f>
        <v>0.77062278965228104</v>
      </c>
      <c r="BD210" s="6">
        <f>M210/M$187</f>
        <v>0.77539824126553103</v>
      </c>
      <c r="BE210" s="6">
        <f>N210/N$187</f>
        <v>1.068759173535057</v>
      </c>
      <c r="BF210" s="6">
        <f>O210/O$187</f>
        <v>0.71892613107993375</v>
      </c>
      <c r="BG210" s="6">
        <f>P210/P$187</f>
        <v>0.79214638024991435</v>
      </c>
      <c r="BH210" s="6">
        <f>Q210/Q$187</f>
        <v>0.54807317195025629</v>
      </c>
      <c r="BI210" s="6">
        <f>R210/R$187</f>
        <v>0.76664570273837018</v>
      </c>
      <c r="BJ210" s="6">
        <f>S210/S$187</f>
        <v>0.56011163063967295</v>
      </c>
      <c r="BK210" s="6">
        <f>T210/T$187</f>
        <v>0.53003772813599159</v>
      </c>
      <c r="BL210" s="6">
        <f>U210/U$187</f>
        <v>0.54723041857342258</v>
      </c>
      <c r="BM210" s="6">
        <f>V210/V$187</f>
        <v>0.60559086107142657</v>
      </c>
      <c r="BN210" s="6">
        <f>W210/W$187</f>
        <v>0.65107601784470359</v>
      </c>
      <c r="BO210" s="6">
        <f>X210/X$187</f>
        <v>0.60282441299549572</v>
      </c>
      <c r="BP210" s="6">
        <f>Y210/Y$187</f>
        <v>0.62430763587454907</v>
      </c>
      <c r="BQ210" s="6">
        <f>Z210/Z$187</f>
        <v>0.72533506469415199</v>
      </c>
      <c r="BR210" s="6">
        <f>AA210/AA$187</f>
        <v>0.79548383041578941</v>
      </c>
      <c r="BS210" s="6">
        <f>AB210/AB$187</f>
        <v>0.50013344040915253</v>
      </c>
      <c r="BT210" s="6">
        <f>AC210/AC$187</f>
        <v>1.090143250902597</v>
      </c>
      <c r="BU210" s="6">
        <f>AD210/AD$187</f>
        <v>1.1327867475019067</v>
      </c>
      <c r="BV210" s="6">
        <f>AE210/AE$187</f>
        <v>0.97762839264226231</v>
      </c>
      <c r="BW210" s="6">
        <f>AF210/AF$187</f>
        <v>0.77145258973025188</v>
      </c>
      <c r="BX210" s="6">
        <f>AG210/AG$187</f>
        <v>0.98170259721009889</v>
      </c>
      <c r="BY210" s="6">
        <f>AH210/AH$187</f>
        <v>1.055583992749914</v>
      </c>
      <c r="BZ210" s="6">
        <f>AI210/AI$187</f>
        <v>0.81475638236646974</v>
      </c>
      <c r="CA210" s="6">
        <f>AVERAGE(AU210:BZ210)</f>
        <v>0.76294472267045998</v>
      </c>
      <c r="CB210" s="6">
        <f>STDEV(AU210:BZ210)/SQRT(32)</f>
        <v>3.2167702918313598E-2</v>
      </c>
    </row>
    <row r="211" spans="3:80" x14ac:dyDescent="0.3">
      <c r="C211" s="3">
        <v>145</v>
      </c>
      <c r="D211" s="6">
        <v>244.24799999999999</v>
      </c>
      <c r="E211" s="6">
        <v>293.38799999999998</v>
      </c>
      <c r="F211" s="6">
        <v>417.66399999999999</v>
      </c>
      <c r="G211" s="6">
        <v>411.51900000000001</v>
      </c>
      <c r="H211" s="6">
        <v>737.20600000000002</v>
      </c>
      <c r="I211" s="6">
        <v>803.63900000000001</v>
      </c>
      <c r="J211" s="6">
        <v>445.71800000000002</v>
      </c>
      <c r="K211" s="6">
        <v>554.19000000000005</v>
      </c>
      <c r="L211" s="6">
        <v>329.22899999999998</v>
      </c>
      <c r="M211" s="6">
        <v>389.06700000000001</v>
      </c>
      <c r="N211" s="6">
        <v>1204.1659999999999</v>
      </c>
      <c r="O211" s="6">
        <v>175.244</v>
      </c>
      <c r="P211" s="6">
        <v>237.51499999999999</v>
      </c>
      <c r="Q211" s="6">
        <v>503.76100000000002</v>
      </c>
      <c r="R211" s="6">
        <v>587.029</v>
      </c>
      <c r="S211" s="6">
        <v>90.328000000000003</v>
      </c>
      <c r="T211" s="6">
        <v>123.94799999999999</v>
      </c>
      <c r="U211" s="6">
        <v>157.72300000000001</v>
      </c>
      <c r="V211" s="6">
        <v>109.393</v>
      </c>
      <c r="W211" s="6">
        <v>170.34899999999999</v>
      </c>
      <c r="X211" s="6">
        <v>176.06399999999999</v>
      </c>
      <c r="Y211" s="6">
        <v>151.05600000000001</v>
      </c>
      <c r="Z211" s="6">
        <v>80.128</v>
      </c>
      <c r="AA211" s="6">
        <v>299.03399999999999</v>
      </c>
      <c r="AB211" s="6">
        <v>395.27</v>
      </c>
      <c r="AC211" s="6">
        <v>1484.7449999999999</v>
      </c>
      <c r="AD211" s="6">
        <v>1759.8589999999999</v>
      </c>
      <c r="AE211" s="6">
        <v>989.08</v>
      </c>
      <c r="AF211" s="6">
        <v>163.88</v>
      </c>
      <c r="AG211" s="6">
        <v>535.10299999999995</v>
      </c>
      <c r="AH211" s="6">
        <v>490.89299999999997</v>
      </c>
      <c r="AI211" s="6">
        <v>360.73500000000001</v>
      </c>
      <c r="AT211" s="3">
        <v>145</v>
      </c>
      <c r="AU211" s="6">
        <f>D211/D$187</f>
        <v>0.56585257363673003</v>
      </c>
      <c r="AV211" s="6">
        <f>E211/E$187</f>
        <v>0.57392131048769657</v>
      </c>
      <c r="AW211" s="6">
        <f>F211/F$187</f>
        <v>0.69997519625128213</v>
      </c>
      <c r="AX211" s="6">
        <f>G211/G$187</f>
        <v>0.73351930412463018</v>
      </c>
      <c r="AY211" s="6">
        <f>H211/H$187</f>
        <v>0.71731904674795965</v>
      </c>
      <c r="AZ211" s="6">
        <f>I211/I$187</f>
        <v>1.0255808492663292</v>
      </c>
      <c r="BA211" s="6">
        <f>J211/J$187</f>
        <v>0.79204539194623469</v>
      </c>
      <c r="BB211" s="6">
        <f>K211/K$187</f>
        <v>0.83764861653985334</v>
      </c>
      <c r="BC211" s="6">
        <f>L211/L$187</f>
        <v>0.76050745310193646</v>
      </c>
      <c r="BD211" s="6">
        <f>M211/M$187</f>
        <v>0.76780245022970905</v>
      </c>
      <c r="BE211" s="6">
        <f>N211/N$187</f>
        <v>1.0705229815111319</v>
      </c>
      <c r="BF211" s="6">
        <f>O211/O$187</f>
        <v>0.70854324182266604</v>
      </c>
      <c r="BG211" s="6">
        <f>P211/P$187</f>
        <v>0.76769795659790674</v>
      </c>
      <c r="BH211" s="6">
        <f>Q211/Q$187</f>
        <v>0.53549269035220037</v>
      </c>
      <c r="BI211" s="6">
        <f>R211/R$187</f>
        <v>0.75654306540745619</v>
      </c>
      <c r="BJ211" s="6">
        <f>S211/S$187</f>
        <v>0.55281647041543247</v>
      </c>
      <c r="BK211" s="6">
        <f>T211/T$187</f>
        <v>0.52780214445702989</v>
      </c>
      <c r="BL211" s="6">
        <f>U211/U$187</f>
        <v>0.55735463010406916</v>
      </c>
      <c r="BM211" s="6">
        <f>V211/V$187</f>
        <v>0.59878702289658492</v>
      </c>
      <c r="BN211" s="6">
        <f>W211/W$187</f>
        <v>0.63119340160958037</v>
      </c>
      <c r="BO211" s="6">
        <f>X211/X$187</f>
        <v>0.58613560777812179</v>
      </c>
      <c r="BP211" s="6">
        <f>Y211/Y$187</f>
        <v>0.61566301889099473</v>
      </c>
      <c r="BQ211" s="6">
        <f>Z211/Z$187</f>
        <v>0.74319899828409774</v>
      </c>
      <c r="BR211" s="6">
        <f>AA211/AA$187</f>
        <v>0.78316414720764327</v>
      </c>
      <c r="BS211" s="6">
        <f>AB211/AB$187</f>
        <v>0.47949991387028135</v>
      </c>
      <c r="BT211" s="6">
        <f>AC211/AC$187</f>
        <v>1.0875444156905774</v>
      </c>
      <c r="BU211" s="6">
        <f>AD211/AD$187</f>
        <v>1.1374623508576893</v>
      </c>
      <c r="BV211" s="6">
        <f>AE211/AE$187</f>
        <v>0.98444229236068881</v>
      </c>
      <c r="BW211" s="6">
        <f>AF211/AF$187</f>
        <v>0.7611280374526268</v>
      </c>
      <c r="BX211" s="6">
        <f>AG211/AG$187</f>
        <v>0.97919743225166556</v>
      </c>
      <c r="BY211" s="6">
        <f>AH211/AH$187</f>
        <v>1.0298080069815643</v>
      </c>
      <c r="BZ211" s="6">
        <f>AI211/AI$187</f>
        <v>0.80158167584755657</v>
      </c>
      <c r="CA211" s="6">
        <f>AVERAGE(AU211:BZ211)</f>
        <v>0.75530474046812279</v>
      </c>
      <c r="CB211" s="6">
        <f>STDEV(AU211:BZ211)/SQRT(32)</f>
        <v>3.2358502771637175E-2</v>
      </c>
    </row>
    <row r="212" spans="3:80" x14ac:dyDescent="0.3">
      <c r="C212" s="3">
        <v>150</v>
      </c>
      <c r="D212" s="6">
        <v>237.47499999999999</v>
      </c>
      <c r="E212" s="6">
        <v>294.11200000000002</v>
      </c>
      <c r="F212" s="6">
        <v>413.93599999999998</v>
      </c>
      <c r="G212" s="6">
        <v>405.04399999999998</v>
      </c>
      <c r="H212" s="6">
        <v>729.23</v>
      </c>
      <c r="I212" s="6">
        <v>820.09299999999996</v>
      </c>
      <c r="J212" s="6">
        <v>441.06599999999997</v>
      </c>
      <c r="K212" s="6">
        <v>549.51700000000005</v>
      </c>
      <c r="L212" s="6">
        <v>331.95600000000002</v>
      </c>
      <c r="M212" s="6">
        <v>383.74700000000001</v>
      </c>
      <c r="N212" s="6">
        <v>1196.0540000000001</v>
      </c>
      <c r="O212" s="6">
        <v>174.221</v>
      </c>
      <c r="P212" s="6">
        <v>231.56800000000001</v>
      </c>
      <c r="Q212" s="6">
        <v>491.89400000000001</v>
      </c>
      <c r="R212" s="6">
        <v>581.95000000000005</v>
      </c>
      <c r="S212" s="6">
        <v>89.668999999999997</v>
      </c>
      <c r="T212" s="6">
        <v>122.773</v>
      </c>
      <c r="U212" s="6">
        <v>159.85400000000001</v>
      </c>
      <c r="V212" s="6">
        <v>108.371</v>
      </c>
      <c r="W212" s="6">
        <v>165.60599999999999</v>
      </c>
      <c r="X212" s="6">
        <v>174.511</v>
      </c>
      <c r="Y212" s="6">
        <v>147.375</v>
      </c>
      <c r="Z212" s="6">
        <v>73.36</v>
      </c>
      <c r="AA212" s="6">
        <v>296.48700000000002</v>
      </c>
      <c r="AB212" s="6">
        <v>380.88900000000001</v>
      </c>
      <c r="AC212" s="6">
        <v>1493.095</v>
      </c>
      <c r="AD212" s="6">
        <v>1780.0029999999999</v>
      </c>
      <c r="AE212" s="6">
        <v>1005.456</v>
      </c>
      <c r="AF212" s="6">
        <v>163.291</v>
      </c>
      <c r="AG212" s="6">
        <v>535.52599999999995</v>
      </c>
      <c r="AH212" s="6">
        <v>475.137</v>
      </c>
      <c r="AI212" s="6">
        <v>354.81299999999999</v>
      </c>
      <c r="AT212" s="3">
        <v>150</v>
      </c>
      <c r="AU212" s="6">
        <f>D212/D$187</f>
        <v>0.55016147491231238</v>
      </c>
      <c r="AV212" s="6">
        <f>E212/E$187</f>
        <v>0.57533758868855378</v>
      </c>
      <c r="AW212" s="6">
        <f>F212/F$187</f>
        <v>0.69372733306071555</v>
      </c>
      <c r="AX212" s="6">
        <f>G212/G$187</f>
        <v>0.7219778261024562</v>
      </c>
      <c r="AY212" s="6">
        <f>H212/H$187</f>
        <v>0.70955820823489579</v>
      </c>
      <c r="AZ212" s="6">
        <f>I212/I$187</f>
        <v>1.0465789681901596</v>
      </c>
      <c r="BA212" s="6">
        <f>J212/J$187</f>
        <v>0.78377874091725697</v>
      </c>
      <c r="BB212" s="6">
        <f>K212/K$187</f>
        <v>0.83058545772231651</v>
      </c>
      <c r="BC212" s="6">
        <f>L212/L$187</f>
        <v>0.76680672754194323</v>
      </c>
      <c r="BD212" s="6">
        <f>M212/M$187</f>
        <v>0.75730372112849498</v>
      </c>
      <c r="BE212" s="6">
        <f>N212/N$187</f>
        <v>1.0633112827702456</v>
      </c>
      <c r="BF212" s="6">
        <f>O212/O$187</f>
        <v>0.70440706748069382</v>
      </c>
      <c r="BG212" s="6">
        <f>P212/P$187</f>
        <v>0.74847601378213624</v>
      </c>
      <c r="BH212" s="6">
        <f>Q212/Q$187</f>
        <v>0.52287819308780403</v>
      </c>
      <c r="BI212" s="6">
        <f>R212/R$187</f>
        <v>0.74999742246783241</v>
      </c>
      <c r="BJ212" s="6">
        <f>S212/S$187</f>
        <v>0.54878332394917873</v>
      </c>
      <c r="BK212" s="6">
        <f>T212/T$187</f>
        <v>0.52279869527078238</v>
      </c>
      <c r="BL212" s="6">
        <f>U212/U$187</f>
        <v>0.56488506457939469</v>
      </c>
      <c r="BM212" s="6">
        <f>V212/V$187</f>
        <v>0.59319287759112382</v>
      </c>
      <c r="BN212" s="6">
        <f>W212/W$187</f>
        <v>0.61361918453854247</v>
      </c>
      <c r="BO212" s="6">
        <f>X212/X$187</f>
        <v>0.58096550713926653</v>
      </c>
      <c r="BP212" s="6">
        <f>Y212/Y$187</f>
        <v>0.60066026777526449</v>
      </c>
      <c r="BQ212" s="6">
        <f>Z212/Z$187</f>
        <v>0.68042480174372766</v>
      </c>
      <c r="BR212" s="6">
        <f>AA212/AA$187</f>
        <v>0.77649360445017135</v>
      </c>
      <c r="BS212" s="6">
        <f>AB212/AB$187</f>
        <v>0.46205440001552767</v>
      </c>
      <c r="BT212" s="6">
        <f>AC212/AC$187</f>
        <v>1.093660614681661</v>
      </c>
      <c r="BU212" s="6">
        <f>AD212/AD$187</f>
        <v>1.1504821675564574</v>
      </c>
      <c r="BV212" s="6">
        <f>AE212/AE$187</f>
        <v>1.0007415067616459</v>
      </c>
      <c r="BW212" s="6">
        <f>AF212/AF$187</f>
        <v>0.75839247231923901</v>
      </c>
      <c r="BX212" s="6">
        <f>AG212/AG$187</f>
        <v>0.9799714897954328</v>
      </c>
      <c r="BY212" s="6">
        <f>AH212/AH$187</f>
        <v>0.99675466346678299</v>
      </c>
      <c r="BZ212" s="6">
        <f>AI212/AI$187</f>
        <v>0.78842252388179423</v>
      </c>
      <c r="CA212" s="6">
        <f>AVERAGE(AU212:BZ212)</f>
        <v>0.74803716223761907</v>
      </c>
      <c r="CB212" s="6">
        <f>STDEV(AU212:BZ212)/SQRT(32)</f>
        <v>3.3136474216247304E-2</v>
      </c>
    </row>
    <row r="213" spans="3:80" x14ac:dyDescent="0.3">
      <c r="C213" s="3">
        <v>155</v>
      </c>
      <c r="D213" s="6">
        <v>235.71600000000001</v>
      </c>
      <c r="E213" s="6">
        <v>289.45299999999997</v>
      </c>
      <c r="F213" s="6">
        <v>412.13200000000001</v>
      </c>
      <c r="G213" s="6">
        <v>400.697</v>
      </c>
      <c r="H213" s="6">
        <v>728.774</v>
      </c>
      <c r="I213" s="6">
        <v>824.59799999999996</v>
      </c>
      <c r="J213" s="6">
        <v>435.67500000000001</v>
      </c>
      <c r="K213" s="6">
        <v>541.68600000000004</v>
      </c>
      <c r="L213" s="6">
        <v>327.27699999999999</v>
      </c>
      <c r="M213" s="6">
        <v>382.08199999999999</v>
      </c>
      <c r="N213" s="6">
        <v>1194.954</v>
      </c>
      <c r="O213" s="6">
        <v>171.79400000000001</v>
      </c>
      <c r="P213" s="6">
        <v>229.81800000000001</v>
      </c>
      <c r="Q213" s="6">
        <v>494.18799999999999</v>
      </c>
      <c r="R213" s="6">
        <v>577.80600000000004</v>
      </c>
      <c r="S213" s="6">
        <v>88.9</v>
      </c>
      <c r="T213" s="6">
        <v>124.998</v>
      </c>
      <c r="U213" s="6">
        <v>157.88300000000001</v>
      </c>
      <c r="V213" s="6">
        <v>106.801</v>
      </c>
      <c r="W213" s="6">
        <v>164.619</v>
      </c>
      <c r="X213" s="6">
        <v>168.83199999999999</v>
      </c>
      <c r="Y213" s="6">
        <v>141.69800000000001</v>
      </c>
      <c r="Z213" s="6">
        <v>75.858999999999995</v>
      </c>
      <c r="AA213" s="6">
        <v>295.66699999999997</v>
      </c>
      <c r="AB213" s="6">
        <v>364.54399999999998</v>
      </c>
      <c r="AC213" s="6">
        <v>1498.2280000000001</v>
      </c>
      <c r="AD213" s="6">
        <v>1792.0820000000001</v>
      </c>
      <c r="AE213" s="6">
        <v>1014.907</v>
      </c>
      <c r="AF213" s="6">
        <v>159.85599999999999</v>
      </c>
      <c r="AG213" s="6">
        <v>534.67399999999998</v>
      </c>
      <c r="AH213" s="6">
        <v>440.649</v>
      </c>
      <c r="AI213" s="6">
        <v>353.88499999999999</v>
      </c>
      <c r="AT213" s="3">
        <v>155</v>
      </c>
      <c r="AU213" s="6">
        <f>D213/D$187</f>
        <v>0.5460863763361643</v>
      </c>
      <c r="AV213" s="6">
        <f>E213/E$187</f>
        <v>0.56622372109491603</v>
      </c>
      <c r="AW213" s="6">
        <f>F213/F$187</f>
        <v>0.69070395720347788</v>
      </c>
      <c r="AX213" s="6">
        <f>G213/G$187</f>
        <v>0.71422943923567794</v>
      </c>
      <c r="AY213" s="6">
        <f>H213/H$187</f>
        <v>0.70911450934297537</v>
      </c>
      <c r="AZ213" s="6">
        <f>I213/I$187</f>
        <v>1.0523281188983069</v>
      </c>
      <c r="BA213" s="6">
        <f>J213/J$187</f>
        <v>0.77419887941742493</v>
      </c>
      <c r="BB213" s="6">
        <f>K213/K$187</f>
        <v>0.81874903642975694</v>
      </c>
      <c r="BC213" s="6">
        <f>L213/L$187</f>
        <v>0.75599840150424913</v>
      </c>
      <c r="BD213" s="6">
        <f>M213/M$187</f>
        <v>0.75401793467106615</v>
      </c>
      <c r="BE213" s="6">
        <f>N213/N$187</f>
        <v>1.0623333650415749</v>
      </c>
      <c r="BF213" s="6">
        <f>O213/O$187</f>
        <v>0.69459426676909397</v>
      </c>
      <c r="BG213" s="6">
        <f>P213/P$187</f>
        <v>0.74281964924075428</v>
      </c>
      <c r="BH213" s="6">
        <f>Q213/Q$187</f>
        <v>0.52531669116857627</v>
      </c>
      <c r="BI213" s="6">
        <f>R213/R$187</f>
        <v>0.7446567758165622</v>
      </c>
      <c r="BJ213" s="6">
        <f>S213/S$187</f>
        <v>0.54407696638840619</v>
      </c>
      <c r="BK213" s="6">
        <f>T213/T$187</f>
        <v>0.5322733118149533</v>
      </c>
      <c r="BL213" s="6">
        <f>U213/U$187</f>
        <v>0.55792003109705457</v>
      </c>
      <c r="BM213" s="6">
        <f>V213/V$187</f>
        <v>0.58459913186747026</v>
      </c>
      <c r="BN213" s="6">
        <f>W213/W$187</f>
        <v>0.60996205777296908</v>
      </c>
      <c r="BO213" s="6">
        <f>X213/X$187</f>
        <v>0.56205951774579621</v>
      </c>
      <c r="BP213" s="6">
        <f>Y213/Y$187</f>
        <v>0.57752236555195535</v>
      </c>
      <c r="BQ213" s="6">
        <f>Z213/Z$187</f>
        <v>0.70360339470389088</v>
      </c>
      <c r="BR213" s="6">
        <f>AA213/AA$187</f>
        <v>0.77434604062562196</v>
      </c>
      <c r="BS213" s="6">
        <f>AB213/AB$187</f>
        <v>0.44222636831008638</v>
      </c>
      <c r="BT213" s="6">
        <f>AC213/AC$187</f>
        <v>1.0974204289836049</v>
      </c>
      <c r="BU213" s="6">
        <f>AD213/AD$187</f>
        <v>1.1582892746803863</v>
      </c>
      <c r="BV213" s="6">
        <f>AE213/AE$187</f>
        <v>1.0101481918681094</v>
      </c>
      <c r="BW213" s="6">
        <f>AF213/AF$187</f>
        <v>0.74243887939362407</v>
      </c>
      <c r="BX213" s="6">
        <f>AG213/AG$187</f>
        <v>0.9784123951682705</v>
      </c>
      <c r="BY213" s="6">
        <f>AH213/AH$187</f>
        <v>0.92440484681675905</v>
      </c>
      <c r="BZ213" s="6">
        <f>AI213/AI$187</f>
        <v>0.78636043454977345</v>
      </c>
      <c r="CA213" s="6">
        <f>AVERAGE(AU213:BZ213)</f>
        <v>0.74179483623466591</v>
      </c>
      <c r="CB213" s="6">
        <f>STDEV(AU213:BZ213)/SQRT(32)</f>
        <v>3.3343235095457592E-2</v>
      </c>
    </row>
    <row r="214" spans="3:80" x14ac:dyDescent="0.3">
      <c r="C214" s="3">
        <v>160</v>
      </c>
      <c r="D214" s="6">
        <v>231.416</v>
      </c>
      <c r="E214" s="6">
        <v>284.178</v>
      </c>
      <c r="F214" s="6">
        <v>412.89299999999997</v>
      </c>
      <c r="G214" s="6">
        <v>400.423</v>
      </c>
      <c r="H214" s="6">
        <v>732.3</v>
      </c>
      <c r="I214" s="6">
        <v>832.72500000000002</v>
      </c>
      <c r="J214" s="6">
        <v>436.12</v>
      </c>
      <c r="K214" s="6">
        <v>539.096</v>
      </c>
      <c r="L214" s="6">
        <v>325.21800000000002</v>
      </c>
      <c r="M214" s="6">
        <v>376.44400000000002</v>
      </c>
      <c r="N214" s="6">
        <v>1190.6099999999999</v>
      </c>
      <c r="O214" s="6">
        <v>170.709</v>
      </c>
      <c r="P214" s="6">
        <v>231.184</v>
      </c>
      <c r="Q214" s="6">
        <v>481.88200000000001</v>
      </c>
      <c r="R214" s="6">
        <v>561.53200000000004</v>
      </c>
      <c r="S214" s="6">
        <v>90.356999999999999</v>
      </c>
      <c r="T214" s="6">
        <v>121.745</v>
      </c>
      <c r="U214" s="6">
        <v>159.387</v>
      </c>
      <c r="V214" s="6">
        <v>102.026</v>
      </c>
      <c r="W214" s="6">
        <v>162.56</v>
      </c>
      <c r="X214" s="6">
        <v>163.62700000000001</v>
      </c>
      <c r="Y214" s="6">
        <v>140.93100000000001</v>
      </c>
      <c r="Z214" s="6">
        <v>75.332999999999998</v>
      </c>
      <c r="AA214" s="6">
        <v>297.62799999999999</v>
      </c>
      <c r="AB214" s="6">
        <v>350.98200000000003</v>
      </c>
      <c r="AC214" s="6">
        <v>1509.671</v>
      </c>
      <c r="AD214" s="6">
        <v>1801.383</v>
      </c>
      <c r="AE214" s="6">
        <v>1023.521</v>
      </c>
      <c r="AF214" s="6">
        <v>165.334</v>
      </c>
      <c r="AG214" s="6">
        <v>535.07299999999998</v>
      </c>
      <c r="AH214" s="6">
        <v>400.00799999999998</v>
      </c>
      <c r="AI214" s="6">
        <v>348.90499999999997</v>
      </c>
      <c r="AT214" s="3">
        <v>160</v>
      </c>
      <c r="AU214" s="6">
        <f>D214/D$187</f>
        <v>0.53612450943597301</v>
      </c>
      <c r="AV214" s="6">
        <f>E214/E$187</f>
        <v>0.55590484331933354</v>
      </c>
      <c r="AW214" s="6">
        <f>F214/F$187</f>
        <v>0.6919793391476895</v>
      </c>
      <c r="AX214" s="6">
        <f>G214/G$187</f>
        <v>0.71374104310006781</v>
      </c>
      <c r="AY214" s="6">
        <f>H214/H$187</f>
        <v>0.7125453915642721</v>
      </c>
      <c r="AZ214" s="6">
        <f>I214/I$187</f>
        <v>1.0626995612523833</v>
      </c>
      <c r="BA214" s="6">
        <f>J214/J$187</f>
        <v>0.77498964891611266</v>
      </c>
      <c r="BB214" s="6">
        <f>K214/K$187</f>
        <v>0.81483429614783509</v>
      </c>
      <c r="BC214" s="6">
        <f>L214/L$187</f>
        <v>0.75124218365607398</v>
      </c>
      <c r="BD214" s="6">
        <f>M214/M$187</f>
        <v>0.74289164995816293</v>
      </c>
      <c r="BE214" s="6">
        <f>N214/N$187</f>
        <v>1.0584714790294434</v>
      </c>
      <c r="BF214" s="6">
        <f>O214/O$187</f>
        <v>0.69020741519427486</v>
      </c>
      <c r="BG214" s="6">
        <f>P214/P$187</f>
        <v>0.74723484579134147</v>
      </c>
      <c r="BH214" s="6">
        <f>Q214/Q$187</f>
        <v>0.51223554148157358</v>
      </c>
      <c r="BI214" s="6">
        <f>R214/R$187</f>
        <v>0.72368339656878922</v>
      </c>
      <c r="BJ214" s="6">
        <f>S214/S$187</f>
        <v>0.55299395334035106</v>
      </c>
      <c r="BK214" s="6">
        <f>T214/T$187</f>
        <v>0.51842120951464421</v>
      </c>
      <c r="BL214" s="6">
        <f>U214/U$187</f>
        <v>0.56323480043111818</v>
      </c>
      <c r="BM214" s="6">
        <f>V214/V$187</f>
        <v>0.5584621026761033</v>
      </c>
      <c r="BN214" s="6">
        <f>W214/W$187</f>
        <v>0.60233285411510129</v>
      </c>
      <c r="BO214" s="6">
        <f>X214/X$187</f>
        <v>0.54473152429747562</v>
      </c>
      <c r="BP214" s="6">
        <f>Y214/Y$187</f>
        <v>0.57439628293696898</v>
      </c>
      <c r="BQ214" s="6">
        <f>Z214/Z$187</f>
        <v>0.69872466725409266</v>
      </c>
      <c r="BR214" s="6">
        <f>AA214/AA$187</f>
        <v>0.77948186094262339</v>
      </c>
      <c r="BS214" s="6">
        <f>AB214/AB$187</f>
        <v>0.4257743789562049</v>
      </c>
      <c r="BT214" s="6">
        <f>AC214/AC$187</f>
        <v>1.1058021852776132</v>
      </c>
      <c r="BU214" s="6">
        <f>AD214/AD$187</f>
        <v>1.1643008570431366</v>
      </c>
      <c r="BV214" s="6">
        <f>AE214/AE$187</f>
        <v>1.0187218015926967</v>
      </c>
      <c r="BW214" s="6">
        <f>AF214/AF$187</f>
        <v>0.76788102846102402</v>
      </c>
      <c r="BX214" s="6">
        <f>AG214/AG$187</f>
        <v>0.97914253455352618</v>
      </c>
      <c r="BY214" s="6">
        <f>AH214/AH$187</f>
        <v>0.83914710793733371</v>
      </c>
      <c r="BZ214" s="6">
        <f>AI214/AI$187</f>
        <v>0.77529448102233411</v>
      </c>
      <c r="CA214" s="6">
        <f>AVERAGE(AU214:BZ214)</f>
        <v>0.73617589921611482</v>
      </c>
      <c r="CB214" s="6">
        <f>STDEV(AU214:BZ214)/SQRT(32)</f>
        <v>3.3918756786865692E-2</v>
      </c>
    </row>
    <row r="215" spans="3:80" x14ac:dyDescent="0.3">
      <c r="C215" s="3">
        <v>165</v>
      </c>
      <c r="D215" s="6">
        <v>229.73099999999999</v>
      </c>
      <c r="E215" s="6">
        <v>286.411</v>
      </c>
      <c r="F215" s="6">
        <v>407.96899999999999</v>
      </c>
      <c r="G215" s="6">
        <v>394.02</v>
      </c>
      <c r="H215" s="6">
        <v>714.18499999999995</v>
      </c>
      <c r="I215" s="6">
        <v>843.67</v>
      </c>
      <c r="J215" s="6">
        <v>436.375</v>
      </c>
      <c r="K215" s="6">
        <v>535.05100000000004</v>
      </c>
      <c r="L215" s="6">
        <v>327.274</v>
      </c>
      <c r="M215" s="6">
        <v>375.33800000000002</v>
      </c>
      <c r="N215" s="6">
        <v>1189.2280000000001</v>
      </c>
      <c r="O215" s="6">
        <v>164.953</v>
      </c>
      <c r="P215" s="6">
        <v>229.94200000000001</v>
      </c>
      <c r="Q215" s="6">
        <v>472.29199999999997</v>
      </c>
      <c r="R215" s="6">
        <v>549.06799999999998</v>
      </c>
      <c r="S215" s="6">
        <v>88.709000000000003</v>
      </c>
      <c r="T215" s="6">
        <v>121.258</v>
      </c>
      <c r="U215" s="6">
        <v>158.54400000000001</v>
      </c>
      <c r="V215" s="6">
        <v>102.816</v>
      </c>
      <c r="W215" s="6">
        <v>160.04</v>
      </c>
      <c r="X215" s="6">
        <v>160.458</v>
      </c>
      <c r="Y215" s="6">
        <v>131.94</v>
      </c>
      <c r="Z215" s="6">
        <v>74.046999999999997</v>
      </c>
      <c r="AA215" s="6">
        <v>295.43</v>
      </c>
      <c r="AB215" s="6">
        <v>333.21100000000001</v>
      </c>
      <c r="AC215" s="6">
        <v>1510.241</v>
      </c>
      <c r="AD215" s="6">
        <v>1802.3420000000001</v>
      </c>
      <c r="AE215" s="6">
        <v>1043.3900000000001</v>
      </c>
      <c r="AF215" s="6">
        <v>163.91300000000001</v>
      </c>
      <c r="AG215" s="6">
        <v>539.87599999999998</v>
      </c>
      <c r="AH215" s="6">
        <v>371.39600000000002</v>
      </c>
      <c r="AI215" s="6">
        <v>348.5</v>
      </c>
      <c r="AT215" s="3">
        <v>165</v>
      </c>
      <c r="AU215" s="6">
        <f>D215/D$187</f>
        <v>0.53222084763903754</v>
      </c>
      <c r="AV215" s="6">
        <f>E215/E$187</f>
        <v>0.56027300522888346</v>
      </c>
      <c r="AW215" s="6">
        <f>F215/F$187</f>
        <v>0.6837270649120808</v>
      </c>
      <c r="AX215" s="6">
        <f>G215/G$187</f>
        <v>0.70232790274856516</v>
      </c>
      <c r="AY215" s="6">
        <f>H215/H$187</f>
        <v>0.69491906387317992</v>
      </c>
      <c r="AZ215" s="6">
        <f>I215/I$187</f>
        <v>1.0766672537053625</v>
      </c>
      <c r="BA215" s="6">
        <f>J215/J$187</f>
        <v>0.77544278649401233</v>
      </c>
      <c r="BB215" s="6">
        <f>K215/K$187</f>
        <v>0.80872034848745933</v>
      </c>
      <c r="BC215" s="6">
        <f>L215/L$187</f>
        <v>0.75599147160937574</v>
      </c>
      <c r="BD215" s="6">
        <f>M215/M$187</f>
        <v>0.74070901943448952</v>
      </c>
      <c r="BE215" s="6">
        <f>N215/N$187</f>
        <v>1.0572428587557865</v>
      </c>
      <c r="BF215" s="6">
        <f>O215/O$187</f>
        <v>0.66693486435127158</v>
      </c>
      <c r="BG215" s="6">
        <f>P215/P$187</f>
        <v>0.74322044307111501</v>
      </c>
      <c r="BH215" s="6">
        <f>Q215/Q$187</f>
        <v>0.50204147147520628</v>
      </c>
      <c r="BI215" s="6">
        <f>R215/R$187</f>
        <v>0.70762021610029691</v>
      </c>
      <c r="BJ215" s="6">
        <f>S215/S$187</f>
        <v>0.5429080271242871</v>
      </c>
      <c r="BK215" s="6">
        <f>T215/T$187</f>
        <v>0.51634743951149298</v>
      </c>
      <c r="BL215" s="6">
        <f>U215/U$187</f>
        <v>0.56025584394932593</v>
      </c>
      <c r="BM215" s="6">
        <f>V215/V$187</f>
        <v>0.56278634415488449</v>
      </c>
      <c r="BN215" s="6">
        <f>W215/W$187</f>
        <v>0.5929955091817225</v>
      </c>
      <c r="BO215" s="6">
        <f>X215/X$187</f>
        <v>0.53418158938148552</v>
      </c>
      <c r="BP215" s="6">
        <f>Y215/Y$187</f>
        <v>0.53775142140979404</v>
      </c>
      <c r="BQ215" s="6">
        <f>Z215/Z$187</f>
        <v>0.68679682789964291</v>
      </c>
      <c r="BR215" s="6">
        <f>AA215/AA$187</f>
        <v>0.77372534230072187</v>
      </c>
      <c r="BS215" s="6">
        <f>AB215/AB$187</f>
        <v>0.40421647431029506</v>
      </c>
      <c r="BT215" s="6">
        <f>AC215/AC$187</f>
        <v>1.1062196982626331</v>
      </c>
      <c r="BU215" s="6">
        <f>AD215/AD$187</f>
        <v>1.1649206944246953</v>
      </c>
      <c r="BV215" s="6">
        <f>AE215/AE$187</f>
        <v>1.0384976376291293</v>
      </c>
      <c r="BW215" s="6">
        <f>AF215/AF$187</f>
        <v>0.7612813034108642</v>
      </c>
      <c r="BX215" s="6">
        <f>AG215/AG$187</f>
        <v>0.9879316560256628</v>
      </c>
      <c r="BY215" s="6">
        <f>AH215/AH$187</f>
        <v>0.77912411576641971</v>
      </c>
      <c r="BZ215" s="6">
        <f>AI215/AI$187</f>
        <v>0.77439453901859656</v>
      </c>
      <c r="CA215" s="6">
        <f>AVERAGE(AU215:BZ215)</f>
        <v>0.72913728380149301</v>
      </c>
      <c r="CB215" s="6">
        <f>STDEV(AU215:BZ215)/SQRT(32)</f>
        <v>3.4840440264250053E-2</v>
      </c>
    </row>
    <row r="216" spans="3:80" x14ac:dyDescent="0.3">
      <c r="C216" s="3">
        <v>170</v>
      </c>
      <c r="D216" s="6">
        <v>226.62</v>
      </c>
      <c r="E216" s="6">
        <v>285.38499999999999</v>
      </c>
      <c r="F216" s="6">
        <v>404.916</v>
      </c>
      <c r="G216" s="6">
        <v>391.91199999999998</v>
      </c>
      <c r="H216" s="6">
        <v>700.52700000000004</v>
      </c>
      <c r="I216" s="6">
        <v>829.21699999999998</v>
      </c>
      <c r="J216" s="6">
        <v>434.61799999999999</v>
      </c>
      <c r="K216" s="6">
        <v>542.38900000000001</v>
      </c>
      <c r="L216" s="6">
        <v>321.66399999999999</v>
      </c>
      <c r="M216" s="6">
        <v>378.733</v>
      </c>
      <c r="N216" s="6">
        <v>1183.7070000000001</v>
      </c>
      <c r="O216" s="6">
        <v>165.94</v>
      </c>
      <c r="P216" s="6">
        <v>231.67599999999999</v>
      </c>
      <c r="Q216" s="6">
        <v>473.82400000000001</v>
      </c>
      <c r="R216" s="6">
        <v>535.54700000000003</v>
      </c>
      <c r="S216" s="6">
        <v>90.543000000000006</v>
      </c>
      <c r="T216" s="6">
        <v>115.93899999999999</v>
      </c>
      <c r="U216" s="6">
        <v>157.255</v>
      </c>
      <c r="V216" s="6">
        <v>99.176000000000002</v>
      </c>
      <c r="W216" s="6">
        <v>156.78399999999999</v>
      </c>
      <c r="X216" s="6">
        <v>156.31299999999999</v>
      </c>
      <c r="Y216" s="6">
        <v>134.851</v>
      </c>
      <c r="Z216" s="6">
        <v>73.286000000000001</v>
      </c>
      <c r="AA216" s="6">
        <v>295.779</v>
      </c>
      <c r="AB216" s="6">
        <v>321.947</v>
      </c>
      <c r="AC216" s="6">
        <v>1510.25</v>
      </c>
      <c r="AD216" s="6">
        <v>1812.385</v>
      </c>
      <c r="AE216" s="6">
        <v>1033.0909999999999</v>
      </c>
      <c r="AF216" s="6">
        <v>162.666</v>
      </c>
      <c r="AG216" s="6">
        <v>544.85299999999995</v>
      </c>
      <c r="AH216" s="6">
        <v>363.35700000000003</v>
      </c>
      <c r="AI216" s="6">
        <v>350.08600000000001</v>
      </c>
      <c r="AT216" s="3">
        <v>170</v>
      </c>
      <c r="AU216" s="6">
        <f>D216/D$187</f>
        <v>0.52501355277241069</v>
      </c>
      <c r="AV216" s="6">
        <f>E216/E$187</f>
        <v>0.55826595904921561</v>
      </c>
      <c r="AW216" s="6">
        <f>F216/F$187</f>
        <v>0.67861045377452722</v>
      </c>
      <c r="AX216" s="6">
        <f>G216/G$187</f>
        <v>0.69857046094613384</v>
      </c>
      <c r="AY216" s="6">
        <f>H216/H$187</f>
        <v>0.68162950364105546</v>
      </c>
      <c r="AZ216" s="6">
        <f>I216/I$187</f>
        <v>1.0582227531093908</v>
      </c>
      <c r="BA216" s="6">
        <f>J216/J$187</f>
        <v>0.77232057973177803</v>
      </c>
      <c r="BB216" s="6">
        <f>K216/K$187</f>
        <v>0.81981160879199277</v>
      </c>
      <c r="BC216" s="6">
        <f>L216/L$187</f>
        <v>0.74303256819594043</v>
      </c>
      <c r="BD216" s="6">
        <f>M216/M$187</f>
        <v>0.7474088662951327</v>
      </c>
      <c r="BE216" s="6">
        <f>N216/N$187</f>
        <v>1.0523346007739776</v>
      </c>
      <c r="BF216" s="6">
        <f>O216/O$187</f>
        <v>0.67092548417094566</v>
      </c>
      <c r="BG216" s="6">
        <f>P216/P$187</f>
        <v>0.74882509227954719</v>
      </c>
      <c r="BH216" s="6">
        <f>Q216/Q$187</f>
        <v>0.50366997150124948</v>
      </c>
      <c r="BI216" s="6">
        <f>R216/R$187</f>
        <v>0.69019480988122728</v>
      </c>
      <c r="BJ216" s="6">
        <f>S216/S$187</f>
        <v>0.5541322921001739</v>
      </c>
      <c r="BK216" s="6">
        <f>T216/T$187</f>
        <v>0.4936977831526414</v>
      </c>
      <c r="BL216" s="6">
        <f>U216/U$187</f>
        <v>0.55570083219958655</v>
      </c>
      <c r="BM216" s="6">
        <f>V216/V$187</f>
        <v>0.54286199101214616</v>
      </c>
      <c r="BN216" s="6">
        <f>W216/W$187</f>
        <v>0.58093106668049976</v>
      </c>
      <c r="BO216" s="6">
        <f>X216/X$187</f>
        <v>0.52038244762484975</v>
      </c>
      <c r="BP216" s="6">
        <f>Y216/Y$187</f>
        <v>0.54961586272951435</v>
      </c>
      <c r="BQ216" s="6">
        <f>Z216/Z$187</f>
        <v>0.67973844084774848</v>
      </c>
      <c r="BR216" s="6">
        <f>AA216/AA$187</f>
        <v>0.77463936641629216</v>
      </c>
      <c r="BS216" s="6">
        <f>AB216/AB$187</f>
        <v>0.39055217641307327</v>
      </c>
      <c r="BT216" s="6">
        <f>AC216/AC$187</f>
        <v>1.106226290572923</v>
      </c>
      <c r="BU216" s="6">
        <f>AD216/AD$187</f>
        <v>1.1714118589950748</v>
      </c>
      <c r="BV216" s="6">
        <f>AE216/AE$187</f>
        <v>1.0282469287188056</v>
      </c>
      <c r="BW216" s="6">
        <f>AF216/AF$187</f>
        <v>0.7554897079586832</v>
      </c>
      <c r="BX216" s="6">
        <f>AG216/AG$187</f>
        <v>0.99703918414700865</v>
      </c>
      <c r="BY216" s="6">
        <f>AH216/AH$187</f>
        <v>0.76225969405308336</v>
      </c>
      <c r="BZ216" s="6">
        <f>AI216/AI$187</f>
        <v>0.77791875634681329</v>
      </c>
      <c r="CA216" s="6">
        <f>AVERAGE(AU216:BZ216)</f>
        <v>0.72467752952760756</v>
      </c>
      <c r="CB216" s="6">
        <f>STDEV(AU216:BZ216)/SQRT(32)</f>
        <v>3.5161470107030281E-2</v>
      </c>
    </row>
    <row r="217" spans="3:80" x14ac:dyDescent="0.3">
      <c r="C217" s="3">
        <v>175</v>
      </c>
      <c r="D217" s="6">
        <v>225.37799999999999</v>
      </c>
      <c r="E217" s="6">
        <v>281.48099999999999</v>
      </c>
      <c r="F217" s="6">
        <v>404.60899999999998</v>
      </c>
      <c r="G217" s="6">
        <v>389.25099999999998</v>
      </c>
      <c r="H217" s="6">
        <v>700.12300000000005</v>
      </c>
      <c r="I217" s="6">
        <v>837.18</v>
      </c>
      <c r="J217" s="6">
        <v>429.69499999999999</v>
      </c>
      <c r="K217" s="6">
        <v>543.65300000000002</v>
      </c>
      <c r="L217" s="6">
        <v>322.04500000000002</v>
      </c>
      <c r="M217" s="6">
        <v>371.26600000000002</v>
      </c>
      <c r="N217" s="6">
        <v>1181.7919999999999</v>
      </c>
      <c r="O217" s="6">
        <v>164.71899999999999</v>
      </c>
      <c r="P217" s="6">
        <v>232.572</v>
      </c>
      <c r="Q217" s="6">
        <v>468.60599999999999</v>
      </c>
      <c r="R217" s="6">
        <v>527.23299999999995</v>
      </c>
      <c r="S217" s="6">
        <v>90.509</v>
      </c>
      <c r="T217" s="6">
        <v>110.881</v>
      </c>
      <c r="U217" s="6">
        <v>157.05799999999999</v>
      </c>
      <c r="V217" s="6">
        <v>99.591999999999999</v>
      </c>
      <c r="W217" s="6">
        <v>154.38399999999999</v>
      </c>
      <c r="X217" s="6">
        <v>156.33099999999999</v>
      </c>
      <c r="Y217" s="6">
        <v>135.137</v>
      </c>
      <c r="Z217" s="6">
        <v>73.572000000000003</v>
      </c>
      <c r="AA217" s="6">
        <v>292.64800000000002</v>
      </c>
      <c r="AB217" s="6">
        <v>311.39499999999998</v>
      </c>
      <c r="AC217" s="6">
        <v>1514.539</v>
      </c>
      <c r="AD217" s="6">
        <v>1828.2550000000001</v>
      </c>
      <c r="AE217" s="6">
        <v>1043.9939999999999</v>
      </c>
      <c r="AF217" s="6">
        <v>163.17500000000001</v>
      </c>
      <c r="AG217" s="6">
        <v>554.49599999999998</v>
      </c>
      <c r="AH217" s="6">
        <v>363.81599999999997</v>
      </c>
      <c r="AI217" s="6">
        <v>346.88</v>
      </c>
      <c r="AT217" s="3">
        <v>175</v>
      </c>
      <c r="AU217" s="6">
        <f>D217/D$187</f>
        <v>0.52213619493751817</v>
      </c>
      <c r="AV217" s="6">
        <f>E217/E$187</f>
        <v>0.55062901140260445</v>
      </c>
      <c r="AW217" s="6">
        <f>F217/F$187</f>
        <v>0.67809594358152725</v>
      </c>
      <c r="AX217" s="6">
        <f>G217/G$187</f>
        <v>0.69382731453424118</v>
      </c>
      <c r="AY217" s="6">
        <f>H217/H$187</f>
        <v>0.68123640199119617</v>
      </c>
      <c r="AZ217" s="6">
        <f>I217/I$187</f>
        <v>1.0683849034066109</v>
      </c>
      <c r="BA217" s="6">
        <f>J217/J$187</f>
        <v>0.76357235896315001</v>
      </c>
      <c r="BB217" s="6">
        <f>K217/K$187</f>
        <v>0.82172212296818936</v>
      </c>
      <c r="BC217" s="6">
        <f>L217/L$187</f>
        <v>0.74391266484487439</v>
      </c>
      <c r="BD217" s="6">
        <f>M217/M$187</f>
        <v>0.73267315009235723</v>
      </c>
      <c r="BE217" s="6">
        <f>N217/N$187</f>
        <v>1.0506321349099739</v>
      </c>
      <c r="BF217" s="6">
        <f>O217/O$187</f>
        <v>0.66598875995633355</v>
      </c>
      <c r="BG217" s="6">
        <f>P217/P$187</f>
        <v>0.75172115092473479</v>
      </c>
      <c r="BH217" s="6">
        <f>Q217/Q$187</f>
        <v>0.49812329190862964</v>
      </c>
      <c r="BI217" s="6">
        <f>R217/R$187</f>
        <v>0.67948000866050795</v>
      </c>
      <c r="BJ217" s="6">
        <f>S217/S$187</f>
        <v>0.55392420867095893</v>
      </c>
      <c r="BK217" s="6">
        <f>T217/T$187</f>
        <v>0.4721595312513307</v>
      </c>
      <c r="BL217" s="6">
        <f>U217/U$187</f>
        <v>0.55500468222697308</v>
      </c>
      <c r="BM217" s="6">
        <f>V217/V$187</f>
        <v>0.54513905994274481</v>
      </c>
      <c r="BN217" s="6">
        <f>W217/W$187</f>
        <v>0.57203835722013896</v>
      </c>
      <c r="BO217" s="6">
        <f>X217/X$187</f>
        <v>0.52044237152150108</v>
      </c>
      <c r="BP217" s="6">
        <f>Y217/Y$187</f>
        <v>0.55078152065374664</v>
      </c>
      <c r="BQ217" s="6">
        <f>Z217/Z$187</f>
        <v>0.68239113295923581</v>
      </c>
      <c r="BR217" s="6">
        <f>AA217/AA$187</f>
        <v>0.76643933917889739</v>
      </c>
      <c r="BS217" s="6">
        <f>AB217/AB$187</f>
        <v>0.37775160189145712</v>
      </c>
      <c r="BT217" s="6">
        <f>AC217/AC$187</f>
        <v>1.1093678926654686</v>
      </c>
      <c r="BU217" s="6">
        <f>AD217/AD$187</f>
        <v>1.1816692304709213</v>
      </c>
      <c r="BV217" s="6">
        <f>AE217/AE$187</f>
        <v>1.0390988055271615</v>
      </c>
      <c r="BW217" s="6">
        <f>AF217/AF$187</f>
        <v>0.75785371925391987</v>
      </c>
      <c r="BX217" s="6">
        <f>AG217/AG$187</f>
        <v>1.0146851342523207</v>
      </c>
      <c r="BY217" s="6">
        <f>AH217/AH$187</f>
        <v>0.76322259610140042</v>
      </c>
      <c r="BZ217" s="6">
        <f>AI217/AI$187</f>
        <v>0.77079477100364646</v>
      </c>
      <c r="CA217" s="6">
        <f>AVERAGE(AU217:BZ217)</f>
        <v>0.7229656052460709</v>
      </c>
      <c r="CB217" s="6">
        <f>STDEV(AU217:BZ217)/SQRT(32)</f>
        <v>3.6020735537907661E-2</v>
      </c>
    </row>
    <row r="218" spans="3:80" x14ac:dyDescent="0.3">
      <c r="C218" s="3">
        <v>180</v>
      </c>
      <c r="D218" s="6">
        <v>226.65100000000001</v>
      </c>
      <c r="E218" s="6">
        <v>279.96699999999998</v>
      </c>
      <c r="F218" s="6">
        <v>399.56599999999997</v>
      </c>
      <c r="G218" s="6">
        <v>383.02100000000002</v>
      </c>
      <c r="H218" s="6">
        <v>697.45699999999999</v>
      </c>
      <c r="I218" s="6">
        <v>846.62</v>
      </c>
      <c r="J218" s="6">
        <v>439.1</v>
      </c>
      <c r="K218" s="6">
        <v>547.79600000000005</v>
      </c>
      <c r="L218" s="6">
        <v>325.06</v>
      </c>
      <c r="M218" s="6">
        <v>372.584</v>
      </c>
      <c r="N218" s="6">
        <v>1181.162</v>
      </c>
      <c r="O218" s="6">
        <v>165.566</v>
      </c>
      <c r="P218" s="6">
        <v>232.095</v>
      </c>
      <c r="Q218" s="6">
        <v>467.988</v>
      </c>
      <c r="R218" s="6">
        <v>522.01199999999994</v>
      </c>
      <c r="S218" s="6">
        <v>89.911000000000001</v>
      </c>
      <c r="T218" s="6">
        <v>109.79900000000001</v>
      </c>
      <c r="U218" s="6">
        <v>160.631</v>
      </c>
      <c r="V218" s="6">
        <v>100.188</v>
      </c>
      <c r="W218" s="6">
        <v>154.44300000000001</v>
      </c>
      <c r="X218" s="6">
        <v>157.768</v>
      </c>
      <c r="Y218" s="6">
        <v>135.61699999999999</v>
      </c>
      <c r="Z218" s="6">
        <v>73.474999999999994</v>
      </c>
      <c r="AA218" s="6">
        <v>292.31400000000002</v>
      </c>
      <c r="AB218" s="6">
        <v>297.38799999999998</v>
      </c>
      <c r="AC218" s="6">
        <v>1518.0250000000001</v>
      </c>
      <c r="AD218" s="6">
        <v>1835.18</v>
      </c>
      <c r="AE218" s="6">
        <v>1058.9390000000001</v>
      </c>
      <c r="AF218" s="6">
        <v>164.08699999999999</v>
      </c>
      <c r="AG218" s="6">
        <v>565.70299999999997</v>
      </c>
      <c r="AH218" s="6">
        <v>367.1</v>
      </c>
      <c r="AI218" s="6">
        <v>344.00799999999998</v>
      </c>
      <c r="AT218" s="3">
        <v>180</v>
      </c>
      <c r="AU218" s="6">
        <f>D218/D$187</f>
        <v>0.52508537088262142</v>
      </c>
      <c r="AV218" s="6">
        <f>E218/E$187</f>
        <v>0.54766734676711026</v>
      </c>
      <c r="AW218" s="6">
        <f>F218/F$187</f>
        <v>0.66964423379879467</v>
      </c>
      <c r="AX218" s="6">
        <f>G218/G$187</f>
        <v>0.68272254108587938</v>
      </c>
      <c r="AY218" s="6">
        <f>H218/H$187</f>
        <v>0.67864232031167904</v>
      </c>
      <c r="AZ218" s="6">
        <f>I218/I$187</f>
        <v>1.0804319583866133</v>
      </c>
      <c r="BA218" s="6">
        <f>J218/J$187</f>
        <v>0.78028513904215602</v>
      </c>
      <c r="BB218" s="6">
        <f>K218/K$187</f>
        <v>0.82798419593652994</v>
      </c>
      <c r="BC218" s="6">
        <f>L218/L$187</f>
        <v>0.75087720919273659</v>
      </c>
      <c r="BD218" s="6">
        <f>M218/M$187</f>
        <v>0.73527415102382343</v>
      </c>
      <c r="BE218" s="6">
        <f>N218/N$187</f>
        <v>1.0500720547562807</v>
      </c>
      <c r="BF218" s="6">
        <f>O218/O$187</f>
        <v>0.66941333441151496</v>
      </c>
      <c r="BG218" s="6">
        <f>P218/P$187</f>
        <v>0.75017938756116953</v>
      </c>
      <c r="BH218" s="6">
        <f>Q218/Q$187</f>
        <v>0.49746636435243202</v>
      </c>
      <c r="BI218" s="6">
        <f>R218/R$187</f>
        <v>0.6727513609369844</v>
      </c>
      <c r="BJ218" s="6">
        <f>S218/S$187</f>
        <v>0.55026438835712022</v>
      </c>
      <c r="BK218" s="6">
        <f>T218/T$187</f>
        <v>0.46755209974535639</v>
      </c>
      <c r="BL218" s="6">
        <f>U218/U$187</f>
        <v>0.56763079315158049</v>
      </c>
      <c r="BM218" s="6">
        <f>V218/V$187</f>
        <v>0.54840139908369867</v>
      </c>
      <c r="BN218" s="6">
        <f>W218/W$187</f>
        <v>0.57225696966103956</v>
      </c>
      <c r="BO218" s="6">
        <f>X218/X$187</f>
        <v>0.52522629593749282</v>
      </c>
      <c r="BP218" s="6">
        <f>Y218/Y$187</f>
        <v>0.55273786961749305</v>
      </c>
      <c r="BQ218" s="6">
        <f>Z218/Z$187</f>
        <v>0.68149144367666836</v>
      </c>
      <c r="BR218" s="6">
        <f>AA218/AA$187</f>
        <v>0.76556459976743463</v>
      </c>
      <c r="BS218" s="6">
        <f>AB218/AB$187</f>
        <v>0.36075978542782206</v>
      </c>
      <c r="BT218" s="6">
        <f>AC218/AC$187</f>
        <v>1.1119213141843811</v>
      </c>
      <c r="BU218" s="6">
        <f>AD218/AD$187</f>
        <v>1.1861451156297262</v>
      </c>
      <c r="BV218" s="6">
        <f>AE218/AE$187</f>
        <v>1.053973729759105</v>
      </c>
      <c r="BW218" s="6">
        <f>AF218/AF$187</f>
        <v>0.76208943300884291</v>
      </c>
      <c r="BX218" s="6">
        <f>AG218/AG$187</f>
        <v>1.0351930843539729</v>
      </c>
      <c r="BY218" s="6">
        <f>AH218/AH$187</f>
        <v>0.77011185607236665</v>
      </c>
      <c r="BZ218" s="6">
        <f>AI218/AI$187</f>
        <v>0.76441296005368542</v>
      </c>
      <c r="CA218" s="6">
        <f>AVERAGE(AU218:BZ218)</f>
        <v>0.72481969081044106</v>
      </c>
      <c r="CB218" s="6">
        <f>STDEV(AU218:BZ218)/SQRT(32)</f>
        <v>3.6708543147302909E-2</v>
      </c>
    </row>
    <row r="219" spans="3:80" x14ac:dyDescent="0.3">
      <c r="C219" s="3">
        <v>185</v>
      </c>
      <c r="D219" s="6">
        <v>222.97</v>
      </c>
      <c r="E219" s="6">
        <v>276.29399999999998</v>
      </c>
      <c r="F219" s="6">
        <v>397.00099999999998</v>
      </c>
      <c r="G219" s="6">
        <v>380.78199999999998</v>
      </c>
      <c r="H219" s="6">
        <v>697.13599999999997</v>
      </c>
      <c r="I219" s="6">
        <v>856.59400000000005</v>
      </c>
      <c r="J219" s="6">
        <v>435.5</v>
      </c>
      <c r="K219" s="6">
        <v>541.24300000000005</v>
      </c>
      <c r="L219" s="6">
        <v>321.41399999999999</v>
      </c>
      <c r="M219" s="6">
        <v>372.82100000000003</v>
      </c>
      <c r="N219" s="6">
        <v>1179.6220000000001</v>
      </c>
      <c r="O219" s="6">
        <v>161.05500000000001</v>
      </c>
      <c r="P219" s="6">
        <v>232.03100000000001</v>
      </c>
      <c r="Q219" s="6">
        <v>472.904</v>
      </c>
      <c r="R219" s="6">
        <v>514.79200000000003</v>
      </c>
      <c r="S219" s="6">
        <v>86.965999999999994</v>
      </c>
      <c r="T219" s="6">
        <v>114.09099999999999</v>
      </c>
      <c r="U219" s="6">
        <v>160.34700000000001</v>
      </c>
      <c r="V219" s="6">
        <v>99.801000000000002</v>
      </c>
      <c r="W219" s="6">
        <v>154.64599999999999</v>
      </c>
      <c r="X219" s="6">
        <v>158.364</v>
      </c>
      <c r="Y219" s="6">
        <v>133.83099999999999</v>
      </c>
      <c r="Z219" s="6">
        <v>72.024000000000001</v>
      </c>
      <c r="AA219" s="6">
        <v>289.988</v>
      </c>
      <c r="AB219" s="6">
        <v>292.23700000000002</v>
      </c>
      <c r="AC219" s="6">
        <v>1528.8030000000001</v>
      </c>
      <c r="AD219" s="6">
        <v>1842.173</v>
      </c>
      <c r="AE219" s="6">
        <v>1064.4659999999999</v>
      </c>
      <c r="AF219" s="6">
        <v>160.37700000000001</v>
      </c>
      <c r="AG219" s="6">
        <v>573.35799999999995</v>
      </c>
      <c r="AH219" s="6">
        <v>358.65100000000001</v>
      </c>
      <c r="AI219" s="6">
        <v>345.01100000000002</v>
      </c>
      <c r="AT219" s="3">
        <v>185</v>
      </c>
      <c r="AU219" s="6">
        <f>D219/D$187</f>
        <v>0.51655754947341104</v>
      </c>
      <c r="AV219" s="6">
        <f>E219/E$187</f>
        <v>0.54048227793872827</v>
      </c>
      <c r="AW219" s="6">
        <f>F219/F$187</f>
        <v>0.66534547599734528</v>
      </c>
      <c r="AX219" s="6">
        <f>G219/G$187</f>
        <v>0.67873159602153221</v>
      </c>
      <c r="AY219" s="6">
        <f>H219/H$187</f>
        <v>0.67832997964434028</v>
      </c>
      <c r="AZ219" s="6">
        <f>I219/I$187</f>
        <v>1.0931604887224762</v>
      </c>
      <c r="BA219" s="6">
        <f>J219/J$187</f>
        <v>0.77388790264827811</v>
      </c>
      <c r="BB219" s="6">
        <f>K219/K$187</f>
        <v>0.81807944957844758</v>
      </c>
      <c r="BC219" s="6">
        <f>L219/L$187</f>
        <v>0.74245507695648261</v>
      </c>
      <c r="BD219" s="6">
        <f>M219/M$187</f>
        <v>0.73574185756461064</v>
      </c>
      <c r="BE219" s="6">
        <f>N219/N$187</f>
        <v>1.0487029699361421</v>
      </c>
      <c r="BF219" s="6">
        <f>O219/O$187</f>
        <v>0.65117454413132247</v>
      </c>
      <c r="BG219" s="6">
        <f>P219/P$187</f>
        <v>0.74997252622937038</v>
      </c>
      <c r="BH219" s="6">
        <f>Q219/Q$187</f>
        <v>0.50269202109396505</v>
      </c>
      <c r="BI219" s="6">
        <f>R219/R$187</f>
        <v>0.66344646981194322</v>
      </c>
      <c r="BJ219" s="6">
        <f>S219/S$187</f>
        <v>0.53224069132659302</v>
      </c>
      <c r="BK219" s="6">
        <f>T219/T$187</f>
        <v>0.48582852860269632</v>
      </c>
      <c r="BL219" s="6">
        <f>U219/U$187</f>
        <v>0.56662720638903119</v>
      </c>
      <c r="BM219" s="6">
        <f>V219/V$187</f>
        <v>0.54628306813143501</v>
      </c>
      <c r="BN219" s="6">
        <f>W219/W$187</f>
        <v>0.57300914466956165</v>
      </c>
      <c r="BO219" s="6">
        <f>X219/X$187</f>
        <v>0.52721044273772311</v>
      </c>
      <c r="BP219" s="6">
        <f>Y219/Y$187</f>
        <v>0.54545862118155319</v>
      </c>
      <c r="BQ219" s="6">
        <f>Z219/Z$187</f>
        <v>0.66803320502712982</v>
      </c>
      <c r="BR219" s="6">
        <f>AA219/AA$187</f>
        <v>0.7594728516504814</v>
      </c>
      <c r="BS219" s="6">
        <f>AB219/AB$187</f>
        <v>0.3545111349955965</v>
      </c>
      <c r="BT219" s="6">
        <f>AC219/AC$187</f>
        <v>1.1198159719958658</v>
      </c>
      <c r="BU219" s="6">
        <f>AD219/AD$187</f>
        <v>1.1906649517186105</v>
      </c>
      <c r="BV219" s="6">
        <f>AE219/AE$187</f>
        <v>1.0594748141505368</v>
      </c>
      <c r="BW219" s="6">
        <f>AF219/AF$187</f>
        <v>0.74485862376458345</v>
      </c>
      <c r="BX219" s="6">
        <f>AG219/AG$187</f>
        <v>1.0492011469959064</v>
      </c>
      <c r="BY219" s="6">
        <f>AH219/AH$187</f>
        <v>0.75238732577556622</v>
      </c>
      <c r="BZ219" s="6">
        <f>AI219/AI$187</f>
        <v>0.76664170531232434</v>
      </c>
      <c r="CA219" s="6">
        <f>AVERAGE(AU219:BZ219)</f>
        <v>0.72188998813042449</v>
      </c>
      <c r="CB219" s="6">
        <f>STDEV(AU219:BZ219)/SQRT(32)</f>
        <v>3.7247285449155766E-2</v>
      </c>
    </row>
    <row r="220" spans="3:80" x14ac:dyDescent="0.3">
      <c r="C220" s="3">
        <v>190</v>
      </c>
      <c r="D220" s="6">
        <v>219.08</v>
      </c>
      <c r="E220" s="6">
        <v>275.58300000000003</v>
      </c>
      <c r="F220" s="6">
        <v>392.47500000000002</v>
      </c>
      <c r="G220" s="6">
        <v>378.86700000000002</v>
      </c>
      <c r="H220" s="6">
        <v>686.14</v>
      </c>
      <c r="I220" s="6">
        <v>860.26199999999994</v>
      </c>
      <c r="J220" s="6">
        <v>432.96800000000002</v>
      </c>
      <c r="K220" s="6">
        <v>540.74699999999996</v>
      </c>
      <c r="L220" s="6">
        <v>319.7</v>
      </c>
      <c r="M220" s="6">
        <v>368.87299999999999</v>
      </c>
      <c r="N220" s="6">
        <v>1177.7840000000001</v>
      </c>
      <c r="O220" s="6">
        <v>160.702</v>
      </c>
      <c r="P220" s="6">
        <v>228.834</v>
      </c>
      <c r="Q220" s="6">
        <v>464.69799999999998</v>
      </c>
      <c r="R220" s="6">
        <v>517.83900000000006</v>
      </c>
      <c r="S220" s="6">
        <v>89.233999999999995</v>
      </c>
      <c r="T220" s="6">
        <v>111.333</v>
      </c>
      <c r="U220" s="6">
        <v>160.66800000000001</v>
      </c>
      <c r="V220" s="6">
        <v>96.823999999999998</v>
      </c>
      <c r="W220" s="6">
        <v>152.81700000000001</v>
      </c>
      <c r="X220" s="6">
        <v>157.88399999999999</v>
      </c>
      <c r="Y220" s="6">
        <v>132.26599999999999</v>
      </c>
      <c r="Z220" s="6">
        <v>69.891999999999996</v>
      </c>
      <c r="AA220" s="6">
        <v>291.46899999999999</v>
      </c>
      <c r="AB220" s="6">
        <v>279.56400000000002</v>
      </c>
      <c r="AC220" s="6">
        <v>1533.5250000000001</v>
      </c>
      <c r="AD220" s="6">
        <v>1859.671</v>
      </c>
      <c r="AE220" s="6">
        <v>1084.2070000000001</v>
      </c>
      <c r="AF220" s="6">
        <v>163.82499999999999</v>
      </c>
      <c r="AG220" s="6">
        <v>574.70000000000005</v>
      </c>
      <c r="AH220" s="6">
        <v>347.57299999999998</v>
      </c>
      <c r="AI220" s="6">
        <v>339.81900000000002</v>
      </c>
      <c r="AT220" s="3">
        <v>190</v>
      </c>
      <c r="AU220" s="6">
        <f>D220/D$187</f>
        <v>0.50754553499858679</v>
      </c>
      <c r="AV220" s="6">
        <f>E220/E$187</f>
        <v>0.53909143014755512</v>
      </c>
      <c r="AW220" s="6">
        <f>F220/F$187</f>
        <v>0.6577602214907724</v>
      </c>
      <c r="AX220" s="6">
        <f>G220/G$187</f>
        <v>0.67531817047520593</v>
      </c>
      <c r="AY220" s="6">
        <f>H220/H$187</f>
        <v>0.66763060899618965</v>
      </c>
      <c r="AZ220" s="6">
        <f>I220/I$187</f>
        <v>1.0978414842380109</v>
      </c>
      <c r="BA220" s="6">
        <f>J220/J$187</f>
        <v>0.76938851305125067</v>
      </c>
      <c r="BB220" s="6">
        <f>K220/K$187</f>
        <v>0.81732975414221842</v>
      </c>
      <c r="BC220" s="6">
        <f>L220/L$187</f>
        <v>0.73849579701875923</v>
      </c>
      <c r="BD220" s="6">
        <f>M220/M$187</f>
        <v>0.72795069544213065</v>
      </c>
      <c r="BE220" s="6">
        <f>N220/N$187</f>
        <v>1.0470689583131454</v>
      </c>
      <c r="BF220" s="6">
        <f>O220/O$187</f>
        <v>0.64974730117656565</v>
      </c>
      <c r="BG220" s="6">
        <f>P220/P$187</f>
        <v>0.73963915626434285</v>
      </c>
      <c r="BH220" s="6">
        <f>Q220/Q$187</f>
        <v>0.49396912865681697</v>
      </c>
      <c r="BI220" s="6">
        <f>R220/R$187</f>
        <v>0.66737334006928406</v>
      </c>
      <c r="BJ220" s="6">
        <f>S220/S$187</f>
        <v>0.54612108007539961</v>
      </c>
      <c r="BK220" s="6">
        <f>T220/T$187</f>
        <v>0.47408426234255102</v>
      </c>
      <c r="BL220" s="6">
        <f>U220/U$187</f>
        <v>0.56776154213120833</v>
      </c>
      <c r="BM220" s="6">
        <f>V220/V$187</f>
        <v>0.52998779359683834</v>
      </c>
      <c r="BN220" s="6">
        <f>W220/W$187</f>
        <v>0.56623215900164514</v>
      </c>
      <c r="BO220" s="6">
        <f>X220/X$187</f>
        <v>0.52561247216035634</v>
      </c>
      <c r="BP220" s="6">
        <f>Y220/Y$187</f>
        <v>0.5390801084143384</v>
      </c>
      <c r="BQ220" s="6">
        <f>Z220/Z$187</f>
        <v>0.64825859110513373</v>
      </c>
      <c r="BR220" s="6">
        <f>AA220/AA$187</f>
        <v>0.76335156143603933</v>
      </c>
      <c r="BS220" s="6">
        <f>AB220/AB$187</f>
        <v>0.33913758676659334</v>
      </c>
      <c r="BT220" s="6">
        <f>AC220/AC$187</f>
        <v>1.1232747374612426</v>
      </c>
      <c r="BU220" s="6">
        <f>AD220/AD$187</f>
        <v>1.2019745601675307</v>
      </c>
      <c r="BV220" s="6">
        <f>AE220/AE$187</f>
        <v>1.0791232503675188</v>
      </c>
      <c r="BW220" s="6">
        <f>AF220/AF$187</f>
        <v>0.76087259418889786</v>
      </c>
      <c r="BX220" s="6">
        <f>AG220/AG$187</f>
        <v>1.0516569040260142</v>
      </c>
      <c r="BY220" s="6">
        <f>AH220/AH$187</f>
        <v>0.72914761141552886</v>
      </c>
      <c r="BZ220" s="6">
        <f>AI220/AI$187</f>
        <v>0.75510467103231127</v>
      </c>
      <c r="CA220" s="6">
        <f>AVERAGE(AU220:BZ220)</f>
        <v>0.71865411188031181</v>
      </c>
      <c r="CB220" s="6">
        <f>STDEV(AU220:BZ220)/SQRT(32)</f>
        <v>3.8110271514412021E-2</v>
      </c>
    </row>
    <row r="221" spans="3:80" x14ac:dyDescent="0.3">
      <c r="C221" s="3">
        <v>195</v>
      </c>
      <c r="D221" s="6">
        <v>219.33099999999999</v>
      </c>
      <c r="E221" s="6">
        <v>268.09300000000002</v>
      </c>
      <c r="F221" s="6">
        <v>387.73</v>
      </c>
      <c r="G221" s="6">
        <v>373.702</v>
      </c>
      <c r="H221" s="6">
        <v>688.97900000000004</v>
      </c>
      <c r="I221" s="6">
        <v>856.58</v>
      </c>
      <c r="J221" s="6">
        <v>427.34500000000003</v>
      </c>
      <c r="K221" s="6">
        <v>534.59500000000003</v>
      </c>
      <c r="L221" s="6">
        <v>315.69299999999998</v>
      </c>
      <c r="M221" s="6">
        <v>365.82499999999999</v>
      </c>
      <c r="N221" s="6">
        <v>1186.5719999999999</v>
      </c>
      <c r="O221" s="6">
        <v>157.1</v>
      </c>
      <c r="P221" s="6">
        <v>227.279</v>
      </c>
      <c r="Q221" s="6">
        <v>469.42</v>
      </c>
      <c r="R221" s="6">
        <v>513.60299999999995</v>
      </c>
      <c r="S221" s="6">
        <v>91.488</v>
      </c>
      <c r="T221" s="6">
        <v>106.74</v>
      </c>
      <c r="U221" s="6">
        <v>164.10599999999999</v>
      </c>
      <c r="V221" s="6">
        <v>92.918999999999997</v>
      </c>
      <c r="W221" s="6">
        <v>150.54900000000001</v>
      </c>
      <c r="X221" s="6">
        <v>156.54400000000001</v>
      </c>
      <c r="Y221" s="6">
        <v>133.012</v>
      </c>
      <c r="Z221" s="6">
        <v>67.933000000000007</v>
      </c>
      <c r="AA221" s="6">
        <v>291.34500000000003</v>
      </c>
      <c r="AB221" s="6">
        <v>274.50200000000001</v>
      </c>
      <c r="AC221" s="6">
        <v>1530.874</v>
      </c>
      <c r="AD221" s="6">
        <v>1862.097</v>
      </c>
      <c r="AE221" s="6">
        <v>1080.2149999999999</v>
      </c>
      <c r="AF221" s="6">
        <v>160.78800000000001</v>
      </c>
      <c r="AG221" s="6">
        <v>578.346</v>
      </c>
      <c r="AH221" s="6">
        <v>344.447</v>
      </c>
      <c r="AI221" s="6">
        <v>337.154</v>
      </c>
      <c r="AT221" s="3">
        <v>195</v>
      </c>
      <c r="AU221" s="6">
        <f>D221/D$187</f>
        <v>0.50812703001997006</v>
      </c>
      <c r="AV221" s="6">
        <f>E221/E$187</f>
        <v>0.52443960179890803</v>
      </c>
      <c r="AW221" s="6">
        <f>F221/F$187</f>
        <v>0.64980793854033292</v>
      </c>
      <c r="AX221" s="6">
        <f>G221/G$187</f>
        <v>0.66611172507218996</v>
      </c>
      <c r="AY221" s="6">
        <f>H221/H$187</f>
        <v>0.67039302380794852</v>
      </c>
      <c r="AZ221" s="6">
        <f>I221/I$187</f>
        <v>1.0931426223273788</v>
      </c>
      <c r="BA221" s="6">
        <f>J221/J$187</f>
        <v>0.75939638520603536</v>
      </c>
      <c r="BB221" s="6">
        <f>K221/K$187</f>
        <v>0.80803111236060354</v>
      </c>
      <c r="BC221" s="6">
        <f>L221/L$187</f>
        <v>0.729239767432728</v>
      </c>
      <c r="BD221" s="6">
        <f>M221/M$187</f>
        <v>0.7219356341074501</v>
      </c>
      <c r="BE221" s="6">
        <f>N221/N$187</f>
        <v>1.0548816319491057</v>
      </c>
      <c r="BF221" s="6">
        <f>O221/O$187</f>
        <v>0.63518376258440135</v>
      </c>
      <c r="BG221" s="6">
        <f>P221/P$187</f>
        <v>0.73461307234328632</v>
      </c>
      <c r="BH221" s="6">
        <f>Q221/Q$187</f>
        <v>0.49898856542116177</v>
      </c>
      <c r="BI221" s="6">
        <f>R221/R$187</f>
        <v>0.66191412693830409</v>
      </c>
      <c r="BJ221" s="6">
        <f>S221/S$187</f>
        <v>0.55991578741217662</v>
      </c>
      <c r="BK221" s="6">
        <f>T221/T$187</f>
        <v>0.45452609884260636</v>
      </c>
      <c r="BL221" s="6">
        <f>U221/U$187</f>
        <v>0.57991059596798411</v>
      </c>
      <c r="BM221" s="6">
        <f>V221/V$187</f>
        <v>0.50861290375552159</v>
      </c>
      <c r="BN221" s="6">
        <f>W221/W$187</f>
        <v>0.55782854856160424</v>
      </c>
      <c r="BO221" s="6">
        <f>X221/X$187</f>
        <v>0.52115147096520764</v>
      </c>
      <c r="BP221" s="6">
        <f>Y221/Y$187</f>
        <v>0.54212060076216095</v>
      </c>
      <c r="BQ221" s="6">
        <f>Z221/Z$187</f>
        <v>0.63008857765617032</v>
      </c>
      <c r="BR221" s="6">
        <f>AA221/AA$187</f>
        <v>0.7630268078820831</v>
      </c>
      <c r="BS221" s="6">
        <f>AB221/AB$187</f>
        <v>0.33299690175631841</v>
      </c>
      <c r="BT221" s="6">
        <f>AC221/AC$187</f>
        <v>1.1213329358414388</v>
      </c>
      <c r="BU221" s="6">
        <f>AD221/AD$187</f>
        <v>1.2035425742318282</v>
      </c>
      <c r="BV221" s="6">
        <f>AE221/AE$187</f>
        <v>1.0751499684984038</v>
      </c>
      <c r="BW221" s="6">
        <f>AF221/AF$187</f>
        <v>0.74676748160808504</v>
      </c>
      <c r="BX221" s="6">
        <f>AG221/AG$187</f>
        <v>1.0583288042732368</v>
      </c>
      <c r="BY221" s="6">
        <f>AH221/AH$187</f>
        <v>0.72258980792306848</v>
      </c>
      <c r="BZ221" s="6">
        <f>AI221/AI$187</f>
        <v>0.74918283043981615</v>
      </c>
      <c r="CA221" s="6">
        <f>AVERAGE(AU221:BZ221)</f>
        <v>0.71385245925898488</v>
      </c>
      <c r="CB221" s="6">
        <f>STDEV(AU221:BZ221)/SQRT(32)</f>
        <v>3.8459117368393178E-2</v>
      </c>
    </row>
    <row r="222" spans="3:80" x14ac:dyDescent="0.3">
      <c r="C222" s="3">
        <v>200</v>
      </c>
      <c r="D222" s="6">
        <v>217.511</v>
      </c>
      <c r="E222" s="6">
        <v>266.15899999999999</v>
      </c>
      <c r="F222" s="6">
        <v>382.26400000000001</v>
      </c>
      <c r="G222" s="6">
        <v>369.10500000000002</v>
      </c>
      <c r="H222" s="6">
        <v>683.654</v>
      </c>
      <c r="I222" s="6">
        <v>849.61699999999996</v>
      </c>
      <c r="J222" s="6">
        <v>428.9</v>
      </c>
      <c r="K222" s="6">
        <v>536.81600000000003</v>
      </c>
      <c r="L222" s="6">
        <v>315.81200000000001</v>
      </c>
      <c r="M222" s="6">
        <v>364.93799999999999</v>
      </c>
      <c r="N222" s="6">
        <v>1192.9749999999999</v>
      </c>
      <c r="O222" s="6">
        <v>157.36600000000001</v>
      </c>
      <c r="P222" s="6">
        <v>226.048</v>
      </c>
      <c r="Q222" s="6">
        <v>456.52699999999999</v>
      </c>
      <c r="R222" s="6">
        <v>506.56900000000002</v>
      </c>
      <c r="S222" s="6">
        <v>91.716999999999999</v>
      </c>
      <c r="T222" s="6">
        <v>106.155</v>
      </c>
      <c r="U222" s="6">
        <v>163.64599999999999</v>
      </c>
      <c r="V222" s="6">
        <v>94.158000000000001</v>
      </c>
      <c r="W222" s="6">
        <v>149.447</v>
      </c>
      <c r="X222" s="6">
        <v>159.62299999999999</v>
      </c>
      <c r="Y222" s="6">
        <v>132.13300000000001</v>
      </c>
      <c r="Z222" s="6">
        <v>67.37</v>
      </c>
      <c r="AA222" s="6">
        <v>293.98099999999999</v>
      </c>
      <c r="AB222" s="6">
        <v>268.77300000000002</v>
      </c>
      <c r="AC222" s="6">
        <v>1546.9349999999999</v>
      </c>
      <c r="AD222" s="6">
        <v>1879.576</v>
      </c>
      <c r="AE222" s="6">
        <v>1091.5060000000001</v>
      </c>
      <c r="AF222" s="6">
        <v>161.81700000000001</v>
      </c>
      <c r="AG222" s="6">
        <v>583.25099999999998</v>
      </c>
      <c r="AH222" s="6">
        <v>346.786</v>
      </c>
      <c r="AI222" s="6">
        <v>337.41</v>
      </c>
      <c r="AT222" s="3">
        <v>200</v>
      </c>
      <c r="AU222" s="6">
        <f>D222/D$187</f>
        <v>0.50391061193663322</v>
      </c>
      <c r="AV222" s="6">
        <f>E222/E$187</f>
        <v>0.52065633931208788</v>
      </c>
      <c r="AW222" s="6">
        <f>F222/F$187</f>
        <v>0.64064731080437887</v>
      </c>
      <c r="AX222" s="6">
        <f>G222/G$187</f>
        <v>0.65791772129335857</v>
      </c>
      <c r="AY222" s="6">
        <f>H222/H$187</f>
        <v>0.66521167161611483</v>
      </c>
      <c r="AZ222" s="6">
        <f>I222/I$187</f>
        <v>1.0842566431085485</v>
      </c>
      <c r="BA222" s="6">
        <f>J222/J$187</f>
        <v>0.76215963592616864</v>
      </c>
      <c r="BB222" s="6">
        <f>K222/K$187</f>
        <v>0.81138811551355661</v>
      </c>
      <c r="BC222" s="6">
        <f>L222/L$187</f>
        <v>0.72951465326271003</v>
      </c>
      <c r="BD222" s="6">
        <f>M222/M$187</f>
        <v>0.72018518810880783</v>
      </c>
      <c r="BE222" s="6">
        <f>N222/N$187</f>
        <v>1.0605740021460848</v>
      </c>
      <c r="BF222" s="6">
        <f>O222/O$187</f>
        <v>0.63625924877693774</v>
      </c>
      <c r="BG222" s="6">
        <f>P222/P$187</f>
        <v>0.73063422391446275</v>
      </c>
      <c r="BH222" s="6">
        <f>Q222/Q$187</f>
        <v>0.48528344085472863</v>
      </c>
      <c r="BI222" s="6">
        <f>R222/R$187</f>
        <v>0.65284894630484991</v>
      </c>
      <c r="BJ222" s="6">
        <f>S222/S$187</f>
        <v>0.56131729050894763</v>
      </c>
      <c r="BK222" s="6">
        <f>T222/T$187</f>
        <v>0.45203501988604911</v>
      </c>
      <c r="BL222" s="6">
        <f>U222/U$187</f>
        <v>0.57828506811315084</v>
      </c>
      <c r="BM222" s="6">
        <f>V222/V$187</f>
        <v>0.51539484703679983</v>
      </c>
      <c r="BN222" s="6">
        <f>W222/W$187</f>
        <v>0.55374531280105521</v>
      </c>
      <c r="BO222" s="6">
        <f>X222/X$187</f>
        <v>0.53140178639794133</v>
      </c>
      <c r="BP222" s="6">
        <f>Y222/Y$187</f>
        <v>0.53853803672230038</v>
      </c>
      <c r="BQ222" s="6">
        <f>Z222/Z$187</f>
        <v>0.62486666975838245</v>
      </c>
      <c r="BR222" s="6">
        <f>AA222/AA$187</f>
        <v>0.76993043988392684</v>
      </c>
      <c r="BS222" s="6">
        <f>AB222/AB$187</f>
        <v>0.32604708262872756</v>
      </c>
      <c r="BT222" s="6">
        <f>AC222/AC$187</f>
        <v>1.1330972797930305</v>
      </c>
      <c r="BU222" s="6">
        <f>AD222/AD$187</f>
        <v>1.2148399022738143</v>
      </c>
      <c r="BV222" s="6">
        <f>AE222/AE$187</f>
        <v>1.0863880260094694</v>
      </c>
      <c r="BW222" s="6">
        <f>AF222/AF$187</f>
        <v>0.7515465928513041</v>
      </c>
      <c r="BX222" s="6">
        <f>AG222/AG$187</f>
        <v>1.0673045779190478</v>
      </c>
      <c r="BY222" s="6">
        <f>AH222/AH$187</f>
        <v>0.72749662250044056</v>
      </c>
      <c r="BZ222" s="6">
        <f>AI222/AI$187</f>
        <v>0.74975168266933911</v>
      </c>
      <c r="CA222" s="6">
        <f>AVERAGE(AU222:BZ222)</f>
        <v>0.7138573122072861</v>
      </c>
      <c r="CB222" s="6">
        <f>STDEV(AU222:BZ222)/SQRT(32)</f>
        <v>3.9119898563426292E-2</v>
      </c>
    </row>
    <row r="223" spans="3:80" x14ac:dyDescent="0.3">
      <c r="C223" s="3">
        <v>205</v>
      </c>
      <c r="D223" s="6">
        <v>216.084</v>
      </c>
      <c r="E223" s="6">
        <v>264.99299999999999</v>
      </c>
      <c r="F223" s="6">
        <v>383.95</v>
      </c>
      <c r="G223" s="6">
        <v>363.63099999999997</v>
      </c>
      <c r="H223" s="6">
        <v>682.76099999999997</v>
      </c>
      <c r="I223" s="6">
        <v>846.81399999999996</v>
      </c>
      <c r="J223" s="6">
        <v>424.08600000000001</v>
      </c>
      <c r="K223" s="6">
        <v>527.86900000000003</v>
      </c>
      <c r="L223" s="6">
        <v>317.07100000000003</v>
      </c>
      <c r="M223" s="6">
        <v>363.79300000000001</v>
      </c>
      <c r="N223" s="6">
        <v>1190.077</v>
      </c>
      <c r="O223" s="6">
        <v>153.583</v>
      </c>
      <c r="P223" s="6">
        <v>231.666</v>
      </c>
      <c r="Q223" s="6">
        <v>449.89</v>
      </c>
      <c r="R223" s="6">
        <v>504.214</v>
      </c>
      <c r="S223" s="6">
        <v>94.587999999999994</v>
      </c>
      <c r="T223" s="6">
        <v>108.211</v>
      </c>
      <c r="U223" s="6">
        <v>161.18600000000001</v>
      </c>
      <c r="V223" s="6">
        <v>94.221000000000004</v>
      </c>
      <c r="W223" s="6">
        <v>149.43</v>
      </c>
      <c r="X223" s="6">
        <v>162.01</v>
      </c>
      <c r="Y223" s="6">
        <v>127.577</v>
      </c>
      <c r="Z223" s="6">
        <v>67.093999999999994</v>
      </c>
      <c r="AA223" s="6">
        <v>292.27100000000002</v>
      </c>
      <c r="AB223" s="6">
        <v>261.48200000000003</v>
      </c>
      <c r="AC223" s="6">
        <v>1559.5440000000001</v>
      </c>
      <c r="AD223" s="6">
        <v>1889.864</v>
      </c>
      <c r="AE223" s="6">
        <v>1108.2619999999999</v>
      </c>
      <c r="AF223" s="6">
        <v>159.98599999999999</v>
      </c>
      <c r="AG223" s="6">
        <v>584.19799999999998</v>
      </c>
      <c r="AH223" s="6">
        <v>342.91399999999999</v>
      </c>
      <c r="AI223" s="6">
        <v>336.16300000000001</v>
      </c>
      <c r="AT223" s="3">
        <v>205</v>
      </c>
      <c r="AU223" s="6">
        <f>D223/D$187</f>
        <v>0.50060466215370925</v>
      </c>
      <c r="AV223" s="6">
        <f>E223/E$187</f>
        <v>0.51837542718197804</v>
      </c>
      <c r="AW223" s="6">
        <f>F223/F$187</f>
        <v>0.64347292704346015</v>
      </c>
      <c r="AX223" s="6">
        <f>G223/G$187</f>
        <v>0.64816049338704496</v>
      </c>
      <c r="AY223" s="6">
        <f>H223/H$187</f>
        <v>0.66434276128610403</v>
      </c>
      <c r="AZ223" s="6">
        <f>I223/I$187</f>
        <v>1.080679535575821</v>
      </c>
      <c r="BA223" s="6">
        <f>J223/J$187</f>
        <v>0.75360510925946655</v>
      </c>
      <c r="BB223" s="6">
        <f>K223/K$187</f>
        <v>0.7978648794894817</v>
      </c>
      <c r="BC223" s="6">
        <f>L223/L$187</f>
        <v>0.73242289914462011</v>
      </c>
      <c r="BD223" s="6">
        <f>M223/M$187</f>
        <v>0.71792559321766314</v>
      </c>
      <c r="BE223" s="6">
        <f>N223/N$187</f>
        <v>1.0579976334390966</v>
      </c>
      <c r="BF223" s="6">
        <f>O223/O$187</f>
        <v>0.62096389439210764</v>
      </c>
      <c r="BG223" s="6">
        <f>P223/P$187</f>
        <v>0.74879277019645352</v>
      </c>
      <c r="BH223" s="6">
        <f>Q223/Q$187</f>
        <v>0.47822837905782978</v>
      </c>
      <c r="BI223" s="6">
        <f>R223/R$187</f>
        <v>0.64981390217749913</v>
      </c>
      <c r="BJ223" s="6">
        <f>S223/S$187</f>
        <v>0.57888810007588931</v>
      </c>
      <c r="BK223" s="6">
        <f>T223/T$187</f>
        <v>0.46078999139832566</v>
      </c>
      <c r="BL223" s="6">
        <f>U223/U$187</f>
        <v>0.56959202784599894</v>
      </c>
      <c r="BM223" s="6">
        <f>V223/V$187</f>
        <v>0.51573969161042421</v>
      </c>
      <c r="BN223" s="6">
        <f>W223/W$187</f>
        <v>0.55368232277571106</v>
      </c>
      <c r="BO223" s="6">
        <f>X223/X$187</f>
        <v>0.53934836091497129</v>
      </c>
      <c r="BP223" s="6">
        <f>Y223/Y$187</f>
        <v>0.51996902447474069</v>
      </c>
      <c r="BQ223" s="6">
        <f>Z223/Z$187</f>
        <v>0.62230672911932472</v>
      </c>
      <c r="BR223" s="6">
        <f>AA223/AA$187</f>
        <v>0.76545198361565947</v>
      </c>
      <c r="BS223" s="6">
        <f>AB223/AB$187</f>
        <v>0.31720240969117042</v>
      </c>
      <c r="BT223" s="6">
        <f>AC223/AC$187</f>
        <v>1.1423331065090274</v>
      </c>
      <c r="BU223" s="6">
        <f>AD223/AD$187</f>
        <v>1.2214894194599206</v>
      </c>
      <c r="BV223" s="6">
        <f>AE223/AE$187</f>
        <v>1.1030654586244202</v>
      </c>
      <c r="BW223" s="6">
        <f>AF223/AF$187</f>
        <v>0.74304265438061967</v>
      </c>
      <c r="BX223" s="6">
        <f>AG223/AG$187</f>
        <v>1.0690375152569853</v>
      </c>
      <c r="BY223" s="6">
        <f>AH223/AH$187</f>
        <v>0.71937384095123802</v>
      </c>
      <c r="BZ223" s="6">
        <f>AI223/AI$187</f>
        <v>0.7469807501294361</v>
      </c>
      <c r="CA223" s="6">
        <f>AVERAGE(AU223:BZ223)</f>
        <v>0.71254825793238119</v>
      </c>
      <c r="CB223" s="6">
        <f>STDEV(AU223:BZ223)/SQRT(32)</f>
        <v>3.9555483563676039E-2</v>
      </c>
    </row>
    <row r="224" spans="3:80" x14ac:dyDescent="0.3">
      <c r="C224" s="3">
        <v>210</v>
      </c>
      <c r="D224" s="6">
        <v>213.75800000000001</v>
      </c>
      <c r="E224" s="6">
        <v>262.471</v>
      </c>
      <c r="F224" s="6">
        <v>379.04199999999997</v>
      </c>
      <c r="G224" s="6">
        <v>362.59199999999998</v>
      </c>
      <c r="H224" s="6">
        <v>672.90899999999999</v>
      </c>
      <c r="I224" s="6">
        <v>848.18299999999999</v>
      </c>
      <c r="J224" s="6">
        <v>423.71800000000002</v>
      </c>
      <c r="K224" s="6">
        <v>519.85</v>
      </c>
      <c r="L224" s="6">
        <v>319.661</v>
      </c>
      <c r="M224" s="6">
        <v>361.62400000000002</v>
      </c>
      <c r="N224" s="6">
        <v>1191.895</v>
      </c>
      <c r="O224" s="6">
        <v>153.30799999999999</v>
      </c>
      <c r="P224" s="6">
        <v>230.249</v>
      </c>
      <c r="Q224" s="6">
        <v>445.92</v>
      </c>
      <c r="R224" s="6">
        <v>500.99299999999999</v>
      </c>
      <c r="S224" s="6">
        <v>92.869</v>
      </c>
      <c r="T224" s="6">
        <v>107.904</v>
      </c>
      <c r="U224" s="6">
        <v>161.215</v>
      </c>
      <c r="V224" s="6">
        <v>90.712999999999994</v>
      </c>
      <c r="W224" s="6">
        <v>149.47999999999999</v>
      </c>
      <c r="X224" s="6">
        <v>160.82400000000001</v>
      </c>
      <c r="Y224" s="6">
        <v>128.714</v>
      </c>
      <c r="Z224" s="6">
        <v>68.716999999999999</v>
      </c>
      <c r="AA224" s="6">
        <v>291.25099999999998</v>
      </c>
      <c r="AB224" s="6">
        <v>252.27600000000001</v>
      </c>
      <c r="AC224" s="6">
        <v>1569.598</v>
      </c>
      <c r="AD224" s="6">
        <v>1897.6949999999999</v>
      </c>
      <c r="AE224" s="6">
        <v>1117.6880000000001</v>
      </c>
      <c r="AF224" s="6">
        <v>161.101</v>
      </c>
      <c r="AG224" s="6">
        <v>585.99900000000002</v>
      </c>
      <c r="AH224" s="6">
        <v>336.17899999999997</v>
      </c>
      <c r="AI224" s="6">
        <v>328.8</v>
      </c>
      <c r="AT224" s="3">
        <v>210</v>
      </c>
      <c r="AU224" s="6">
        <f>D224/D$187</f>
        <v>0.49521598717467558</v>
      </c>
      <c r="AV224" s="6">
        <f>E224/E$187</f>
        <v>0.51344192770330144</v>
      </c>
      <c r="AW224" s="6">
        <f>F224/F$187</f>
        <v>0.63524746767133022</v>
      </c>
      <c r="AX224" s="6">
        <f>G224/G$187</f>
        <v>0.64630850950055252</v>
      </c>
      <c r="AY224" s="6">
        <f>H224/H$187</f>
        <v>0.65475652996329758</v>
      </c>
      <c r="AZ224" s="6">
        <f>I224/I$187</f>
        <v>1.082426613782137</v>
      </c>
      <c r="BA224" s="6">
        <f>J224/J$187</f>
        <v>0.75295116953920349</v>
      </c>
      <c r="BB224" s="6">
        <f>K224/K$187</f>
        <v>0.7857442994428675</v>
      </c>
      <c r="BC224" s="6">
        <f>L224/L$187</f>
        <v>0.73840570838540387</v>
      </c>
      <c r="BD224" s="6">
        <f>M224/M$187</f>
        <v>0.7136451903190667</v>
      </c>
      <c r="BE224" s="6">
        <f>N224/N$187</f>
        <v>1.0596138647397539</v>
      </c>
      <c r="BF224" s="6">
        <f>O224/O$187</f>
        <v>0.61985201956899683</v>
      </c>
      <c r="BG224" s="6">
        <f>P224/P$187</f>
        <v>0.74421273102208885</v>
      </c>
      <c r="BH224" s="6">
        <f>Q224/Q$187</f>
        <v>0.47400831045248276</v>
      </c>
      <c r="BI224" s="6">
        <f>R224/R$187</f>
        <v>0.64566278662157706</v>
      </c>
      <c r="BJ224" s="6">
        <f>S224/S$187</f>
        <v>0.56836764669881767</v>
      </c>
      <c r="BK224" s="6">
        <f>T224/T$187</f>
        <v>0.45948270722796142</v>
      </c>
      <c r="BL224" s="6">
        <f>U224/U$187</f>
        <v>0.56969450677597755</v>
      </c>
      <c r="BM224" s="6">
        <f>V224/V$187</f>
        <v>0.49653786995527965</v>
      </c>
      <c r="BN224" s="6">
        <f>W224/W$187</f>
        <v>0.55386758755613519</v>
      </c>
      <c r="BO224" s="6">
        <f>X224/X$187</f>
        <v>0.53540004194672774</v>
      </c>
      <c r="BP224" s="6">
        <f>Y224/Y$187</f>
        <v>0.52460312608261506</v>
      </c>
      <c r="BQ224" s="6">
        <f>Z224/Z$187</f>
        <v>0.63736029309465292</v>
      </c>
      <c r="BR224" s="6">
        <f>AA224/AA$187</f>
        <v>0.76278062373634203</v>
      </c>
      <c r="BS224" s="6">
        <f>AB224/AB$187</f>
        <v>0.30603466053973011</v>
      </c>
      <c r="BT224" s="6">
        <f>AC224/AC$187</f>
        <v>1.1496974495816445</v>
      </c>
      <c r="BU224" s="6">
        <f>AD224/AD$187</f>
        <v>1.2265508861283108</v>
      </c>
      <c r="BV224" s="6">
        <f>AE224/AE$187</f>
        <v>1.1124472609536475</v>
      </c>
      <c r="BW224" s="6">
        <f>AF224/AF$187</f>
        <v>0.74822118599985132</v>
      </c>
      <c r="BX224" s="6">
        <f>AG224/AG$187</f>
        <v>1.0723332070686276</v>
      </c>
      <c r="BY224" s="6">
        <f>AH224/AH$187</f>
        <v>0.70524498409848024</v>
      </c>
      <c r="BZ224" s="6">
        <f>AI224/AI$187</f>
        <v>0.73061958229358559</v>
      </c>
      <c r="CA224" s="6">
        <f>AVERAGE(AU224:BZ224)</f>
        <v>0.71002302298828512</v>
      </c>
      <c r="CB224" s="6">
        <f>STDEV(AU224:BZ224)/SQRT(32)</f>
        <v>4.0158423032253171E-2</v>
      </c>
    </row>
    <row r="225" spans="2:80" x14ac:dyDescent="0.3">
      <c r="C225" s="3">
        <v>215</v>
      </c>
      <c r="D225" s="6">
        <v>213.05799999999999</v>
      </c>
      <c r="E225" s="6">
        <v>260.82499999999999</v>
      </c>
      <c r="F225" s="6">
        <v>374.32</v>
      </c>
      <c r="G225" s="6">
        <v>361.45</v>
      </c>
      <c r="H225" s="6">
        <v>665.21799999999996</v>
      </c>
      <c r="I225" s="6">
        <v>850.08100000000002</v>
      </c>
      <c r="J225" s="6">
        <v>423.57499999999999</v>
      </c>
      <c r="K225" s="6">
        <v>522.82100000000003</v>
      </c>
      <c r="L225" s="6">
        <v>316.94400000000002</v>
      </c>
      <c r="M225" s="6">
        <v>362.00200000000001</v>
      </c>
      <c r="N225" s="6">
        <v>1195.4069999999999</v>
      </c>
      <c r="O225" s="6">
        <v>154.07599999999999</v>
      </c>
      <c r="P225" s="6">
        <v>233.03700000000001</v>
      </c>
      <c r="Q225" s="6">
        <v>444.7</v>
      </c>
      <c r="R225" s="6">
        <v>492.08100000000002</v>
      </c>
      <c r="S225" s="6">
        <v>93.173000000000002</v>
      </c>
      <c r="T225" s="6">
        <v>105.515</v>
      </c>
      <c r="U225" s="6">
        <v>156.36500000000001</v>
      </c>
      <c r="V225" s="6">
        <v>94.510999999999996</v>
      </c>
      <c r="W225" s="6">
        <v>148.27500000000001</v>
      </c>
      <c r="X225" s="6">
        <v>162.62700000000001</v>
      </c>
      <c r="Y225" s="6">
        <v>126.5</v>
      </c>
      <c r="Z225" s="6">
        <v>67.680000000000007</v>
      </c>
      <c r="AA225" s="6">
        <v>287.05700000000002</v>
      </c>
      <c r="AB225" s="6">
        <v>240.26</v>
      </c>
      <c r="AC225" s="6">
        <v>1560.0039999999999</v>
      </c>
      <c r="AD225" s="6">
        <v>1897.0229999999999</v>
      </c>
      <c r="AE225" s="6">
        <v>1129.492</v>
      </c>
      <c r="AF225" s="6">
        <v>164.149</v>
      </c>
      <c r="AG225" s="6">
        <v>589.51400000000001</v>
      </c>
      <c r="AH225" s="6">
        <v>331.25900000000001</v>
      </c>
      <c r="AI225" s="6">
        <v>325.61700000000002</v>
      </c>
      <c r="AT225" s="3">
        <v>215</v>
      </c>
      <c r="AU225" s="6">
        <f>D225/D$187</f>
        <v>0.49359428791185367</v>
      </c>
      <c r="AV225" s="6">
        <f>E225/E$187</f>
        <v>0.51022204660024761</v>
      </c>
      <c r="AW225" s="6">
        <f>F225/F$187</f>
        <v>0.62733373108714163</v>
      </c>
      <c r="AX225" s="6">
        <f>G225/G$187</f>
        <v>0.64427293144629427</v>
      </c>
      <c r="AY225" s="6">
        <f>H225/H$187</f>
        <v>0.647273003257684</v>
      </c>
      <c r="AZ225" s="6">
        <f>I225/I$187</f>
        <v>1.0848487864889216</v>
      </c>
      <c r="BA225" s="6">
        <f>J225/J$187</f>
        <v>0.75269705709355772</v>
      </c>
      <c r="BB225" s="6">
        <f>K225/K$187</f>
        <v>0.79023491464657003</v>
      </c>
      <c r="BC225" s="6">
        <f>L225/L$187</f>
        <v>0.73212953359497546</v>
      </c>
      <c r="BD225" s="6">
        <f>M225/M$187</f>
        <v>0.71439115264994235</v>
      </c>
      <c r="BE225" s="6">
        <f>N225/N$187</f>
        <v>1.0627360893425637</v>
      </c>
      <c r="BF225" s="6">
        <f>O225/O$187</f>
        <v>0.62295718271135725</v>
      </c>
      <c r="BG225" s="6">
        <f>P225/P$187</f>
        <v>0.75322412778858772</v>
      </c>
      <c r="BH225" s="6">
        <f>Q225/Q$187</f>
        <v>0.47271146317325768</v>
      </c>
      <c r="BI225" s="6">
        <f>R225/R$187</f>
        <v>0.63417730328274491</v>
      </c>
      <c r="BJ225" s="6">
        <f>S225/S$187</f>
        <v>0.57022815736003341</v>
      </c>
      <c r="BK225" s="6">
        <f>T225/T$187</f>
        <v>0.44930973692502918</v>
      </c>
      <c r="BL225" s="6">
        <f>U225/U$187</f>
        <v>0.55255578917610471</v>
      </c>
      <c r="BM225" s="6">
        <f>V225/V$187</f>
        <v>0.51732707139377421</v>
      </c>
      <c r="BN225" s="6">
        <f>W225/W$187</f>
        <v>0.54940270634791244</v>
      </c>
      <c r="BO225" s="6">
        <f>X225/X$187</f>
        <v>0.54140241892796159</v>
      </c>
      <c r="BP225" s="6">
        <f>Y225/Y$187</f>
        <v>0.51557946648733466</v>
      </c>
      <c r="BQ225" s="6">
        <f>Z225/Z$187</f>
        <v>0.62774196540370086</v>
      </c>
      <c r="BR225" s="6">
        <f>AA225/AA$187</f>
        <v>0.75179662046785478</v>
      </c>
      <c r="BS225" s="6">
        <f>AB225/AB$187</f>
        <v>0.29145811548175626</v>
      </c>
      <c r="BT225" s="6">
        <f>AC225/AC$187</f>
        <v>1.1426700468127278</v>
      </c>
      <c r="BU225" s="6">
        <f>AD225/AD$187</f>
        <v>1.2261165475251747</v>
      </c>
      <c r="BV225" s="6">
        <f>AE225/AE$187</f>
        <v>1.1241959130536043</v>
      </c>
      <c r="BW225" s="6">
        <f>AF225/AF$187</f>
        <v>0.76237738723341009</v>
      </c>
      <c r="BX225" s="6">
        <f>AG225/AG$187</f>
        <v>1.0787653873673078</v>
      </c>
      <c r="BY225" s="6">
        <f>AH225/AH$187</f>
        <v>0.69492368109691116</v>
      </c>
      <c r="BZ225" s="6">
        <f>AI225/AI$187</f>
        <v>0.72354670476791505</v>
      </c>
      <c r="CA225" s="6">
        <f>AVERAGE(AU225:BZ225)</f>
        <v>0.70819379146575667</v>
      </c>
      <c r="CB225" s="6">
        <f>STDEV(AU225:BZ225)/SQRT(32)</f>
        <v>4.0614287957037414E-2</v>
      </c>
    </row>
    <row r="226" spans="2:80" x14ac:dyDescent="0.3">
      <c r="C226" s="3">
        <v>220</v>
      </c>
      <c r="D226" s="6">
        <v>214.697</v>
      </c>
      <c r="E226" s="6">
        <v>258.56599999999997</v>
      </c>
      <c r="F226" s="6">
        <v>372.589</v>
      </c>
      <c r="G226" s="6">
        <v>354.858</v>
      </c>
      <c r="H226" s="6">
        <v>665.94200000000001</v>
      </c>
      <c r="I226" s="6">
        <v>847.75199999999995</v>
      </c>
      <c r="J226" s="6">
        <v>420.65</v>
      </c>
      <c r="K226" s="6">
        <v>523.48900000000003</v>
      </c>
      <c r="L226" s="6">
        <v>312.27699999999999</v>
      </c>
      <c r="M226" s="6">
        <v>363.779</v>
      </c>
      <c r="N226" s="6">
        <v>1204.67</v>
      </c>
      <c r="O226" s="6">
        <v>152.19</v>
      </c>
      <c r="P226" s="6">
        <v>235.33699999999999</v>
      </c>
      <c r="Q226" s="6">
        <v>445.86500000000001</v>
      </c>
      <c r="R226" s="6">
        <v>479.41699999999997</v>
      </c>
      <c r="S226" s="6">
        <v>93.897999999999996</v>
      </c>
      <c r="T226" s="6">
        <v>103.834</v>
      </c>
      <c r="U226" s="6">
        <v>155.68600000000001</v>
      </c>
      <c r="V226" s="6">
        <v>93.201999999999998</v>
      </c>
      <c r="W226" s="6">
        <v>147.654</v>
      </c>
      <c r="X226" s="6">
        <v>169.16200000000001</v>
      </c>
      <c r="Y226" s="6">
        <v>128.27000000000001</v>
      </c>
      <c r="Z226" s="6">
        <v>65.721000000000004</v>
      </c>
      <c r="AA226" s="6">
        <v>282.30399999999997</v>
      </c>
      <c r="AB226" s="6">
        <v>230.15700000000001</v>
      </c>
      <c r="AC226" s="6">
        <v>1571.316</v>
      </c>
      <c r="AD226" s="6">
        <v>1906.6610000000001</v>
      </c>
      <c r="AE226" s="6">
        <v>1142.867</v>
      </c>
      <c r="AF226" s="6">
        <v>159.423</v>
      </c>
      <c r="AG226" s="6">
        <v>594.04600000000005</v>
      </c>
      <c r="AH226" s="6">
        <v>329.48700000000002</v>
      </c>
      <c r="AI226" s="6">
        <v>322.44400000000002</v>
      </c>
      <c r="AT226" s="3">
        <v>220</v>
      </c>
      <c r="AU226" s="6">
        <f>D226/D$187</f>
        <v>0.49739138090008944</v>
      </c>
      <c r="AV226" s="6">
        <f>E226/E$187</f>
        <v>0.50580302387132992</v>
      </c>
      <c r="AW226" s="6">
        <f>F226/F$187</f>
        <v>0.62443269804452606</v>
      </c>
      <c r="AX226" s="6">
        <f>G226/G$187</f>
        <v>0.63252290470927952</v>
      </c>
      <c r="AY226" s="6">
        <f>H226/H$187</f>
        <v>0.64797747255099625</v>
      </c>
      <c r="AZ226" s="6">
        <f>I226/I$187</f>
        <v>1.081876584047351</v>
      </c>
      <c r="BA226" s="6">
        <f>J226/J$187</f>
        <v>0.74749930252353192</v>
      </c>
      <c r="BB226" s="6">
        <f>K226/K$187</f>
        <v>0.79124458511310436</v>
      </c>
      <c r="BC226" s="6">
        <f>L226/L$187</f>
        <v>0.72134892713677534</v>
      </c>
      <c r="BD226" s="6">
        <f>M226/M$187</f>
        <v>0.71789796498318625</v>
      </c>
      <c r="BE226" s="6">
        <f>N226/N$187</f>
        <v>1.0709710456340864</v>
      </c>
      <c r="BF226" s="6">
        <f>O226/O$187</f>
        <v>0.6153317430154045</v>
      </c>
      <c r="BG226" s="6">
        <f>P226/P$187</f>
        <v>0.76065820690011821</v>
      </c>
      <c r="BH226" s="6">
        <f>Q226/Q$187</f>
        <v>0.4739498460259603</v>
      </c>
      <c r="BI226" s="6">
        <f>R226/R$187</f>
        <v>0.61785636959749246</v>
      </c>
      <c r="BJ226" s="6">
        <f>S226/S$187</f>
        <v>0.57466523048299833</v>
      </c>
      <c r="BK226" s="6">
        <f>T226/T$187</f>
        <v>0.44215161089772526</v>
      </c>
      <c r="BL226" s="6">
        <f>U226/U$187</f>
        <v>0.55015636871212259</v>
      </c>
      <c r="BM226" s="6">
        <f>V226/V$187</f>
        <v>0.51016196747513565</v>
      </c>
      <c r="BN226" s="6">
        <f>W226/W$187</f>
        <v>0.54710171777504402</v>
      </c>
      <c r="BO226" s="6">
        <f>X226/X$187</f>
        <v>0.56315812251773589</v>
      </c>
      <c r="BP226" s="6">
        <f>Y226/Y$187</f>
        <v>0.5227935032911496</v>
      </c>
      <c r="BQ226" s="6">
        <f>Z226/Z$187</f>
        <v>0.60957195195473735</v>
      </c>
      <c r="BR226" s="6">
        <f>AA226/AA$187</f>
        <v>0.73934860722629037</v>
      </c>
      <c r="BS226" s="6">
        <f>AB226/AB$187</f>
        <v>0.27920222044840831</v>
      </c>
      <c r="BT226" s="6">
        <f>AC226/AC$187</f>
        <v>1.1509558483680735</v>
      </c>
      <c r="BU226" s="6">
        <f>AD226/AD$187</f>
        <v>1.2323459455267001</v>
      </c>
      <c r="BV226" s="6">
        <f>AE226/AE$187</f>
        <v>1.1375081988750995</v>
      </c>
      <c r="BW226" s="6">
        <f>AF226/AF$187</f>
        <v>0.74042784424463104</v>
      </c>
      <c r="BX226" s="6">
        <f>AG226/AG$187</f>
        <v>1.0870585996329174</v>
      </c>
      <c r="BY226" s="6">
        <f>AH226/AH$187</f>
        <v>0.69120633375569562</v>
      </c>
      <c r="BZ226" s="6">
        <f>AI226/AI$187</f>
        <v>0.71649604803246014</v>
      </c>
      <c r="CA226" s="6">
        <f>AVERAGE(AU226:BZ226)</f>
        <v>0.70628350544594232</v>
      </c>
      <c r="CB226" s="6">
        <f>STDEV(AU226:BZ226)/SQRT(32)</f>
        <v>4.1213008210557393E-2</v>
      </c>
    </row>
    <row r="227" spans="2:80" x14ac:dyDescent="0.3">
      <c r="C227" s="3">
        <v>225</v>
      </c>
      <c r="D227" s="6">
        <v>213.08600000000001</v>
      </c>
      <c r="E227" s="6">
        <v>252.18299999999999</v>
      </c>
      <c r="F227" s="6">
        <v>367.71800000000002</v>
      </c>
      <c r="G227" s="6">
        <v>351.05599999999998</v>
      </c>
      <c r="H227" s="6">
        <v>651.77800000000002</v>
      </c>
      <c r="I227" s="6">
        <v>851.29399999999998</v>
      </c>
      <c r="J227" s="6">
        <v>422.53399999999999</v>
      </c>
      <c r="K227" s="6">
        <v>519.30399999999997</v>
      </c>
      <c r="L227" s="6">
        <v>310.88</v>
      </c>
      <c r="M227" s="6">
        <v>361.72500000000002</v>
      </c>
      <c r="N227" s="6">
        <v>1209.3969999999999</v>
      </c>
      <c r="O227" s="6">
        <v>148.48500000000001</v>
      </c>
      <c r="P227" s="6">
        <v>234.44399999999999</v>
      </c>
      <c r="Q227" s="6">
        <v>441.03899999999999</v>
      </c>
      <c r="R227" s="6">
        <v>470.53800000000001</v>
      </c>
      <c r="S227" s="6">
        <v>93.165000000000006</v>
      </c>
      <c r="T227" s="6">
        <v>104.122</v>
      </c>
      <c r="U227" s="6">
        <v>154.84299999999999</v>
      </c>
      <c r="V227" s="6">
        <v>91.081000000000003</v>
      </c>
      <c r="W227" s="6">
        <v>146.87</v>
      </c>
      <c r="X227" s="6">
        <v>163.286</v>
      </c>
      <c r="Y227" s="6">
        <v>125.339</v>
      </c>
      <c r="Z227" s="6">
        <v>70.263000000000005</v>
      </c>
      <c r="AA227" s="6">
        <v>287.35000000000002</v>
      </c>
      <c r="AB227" s="6">
        <v>224.66300000000001</v>
      </c>
      <c r="AC227" s="6">
        <v>1573.329</v>
      </c>
      <c r="AD227" s="6">
        <v>1922.806</v>
      </c>
      <c r="AE227" s="6">
        <v>1146.0229999999999</v>
      </c>
      <c r="AF227" s="6">
        <v>159.52199999999999</v>
      </c>
      <c r="AG227" s="6">
        <v>597.70799999999997</v>
      </c>
      <c r="AH227" s="6">
        <v>326.36799999999999</v>
      </c>
      <c r="AI227" s="6">
        <v>321.80500000000001</v>
      </c>
      <c r="AT227" s="3">
        <v>225</v>
      </c>
      <c r="AU227" s="6">
        <f>D227/D$187</f>
        <v>0.49365915588236658</v>
      </c>
      <c r="AV227" s="6">
        <f>E227/E$187</f>
        <v>0.493316692716535</v>
      </c>
      <c r="AW227" s="6">
        <f>F227/F$187</f>
        <v>0.61626924804419092</v>
      </c>
      <c r="AX227" s="6">
        <f>G227/G$187</f>
        <v>0.62574596271077676</v>
      </c>
      <c r="AY227" s="6">
        <f>H227/H$187</f>
        <v>0.63419556223266171</v>
      </c>
      <c r="AZ227" s="6">
        <f>I227/I$187</f>
        <v>1.0863967820070086</v>
      </c>
      <c r="BA227" s="6">
        <f>J227/J$187</f>
        <v>0.75084718956966134</v>
      </c>
      <c r="BB227" s="6">
        <f>K227/K$187</f>
        <v>0.78491902986992179</v>
      </c>
      <c r="BC227" s="6">
        <f>L227/L$187</f>
        <v>0.7181219060906846</v>
      </c>
      <c r="BD227" s="6">
        <f>M227/M$187</f>
        <v>0.71384450829636414</v>
      </c>
      <c r="BE227" s="6">
        <f>N227/N$187</f>
        <v>1.0751734248190186</v>
      </c>
      <c r="BF227" s="6">
        <f>O227/O$187</f>
        <v>0.60035175676222052</v>
      </c>
      <c r="BG227" s="6">
        <f>P227/P$187</f>
        <v>0.75777184487985871</v>
      </c>
      <c r="BH227" s="6">
        <f>Q227/Q$187</f>
        <v>0.46881985834600942</v>
      </c>
      <c r="BI227" s="6">
        <f>R227/R$187</f>
        <v>0.60641341553942596</v>
      </c>
      <c r="BJ227" s="6">
        <f>S227/S$187</f>
        <v>0.5701791965531593</v>
      </c>
      <c r="BK227" s="6">
        <f>T227/T$187</f>
        <v>0.44337798823018421</v>
      </c>
      <c r="BL227" s="6">
        <f>U227/U$187</f>
        <v>0.54717741223033012</v>
      </c>
      <c r="BM227" s="6">
        <f>V227/V$187</f>
        <v>0.49855220016311697</v>
      </c>
      <c r="BN227" s="6">
        <f>W227/W$187</f>
        <v>0.54419676601799294</v>
      </c>
      <c r="BO227" s="6">
        <f>X227/X$187</f>
        <v>0.54359629936647136</v>
      </c>
      <c r="BP227" s="6">
        <f>Y227/Y$187</f>
        <v>0.51084754743127303</v>
      </c>
      <c r="BQ227" s="6">
        <f>Z227/Z$187</f>
        <v>0.65169967073227297</v>
      </c>
      <c r="BR227" s="6">
        <f>AA227/AA$187</f>
        <v>0.75256398168809002</v>
      </c>
      <c r="BS227" s="6">
        <f>AB227/AB$187</f>
        <v>0.27253747855855248</v>
      </c>
      <c r="BT227" s="6">
        <f>AC227/AC$187</f>
        <v>1.1524303284362234</v>
      </c>
      <c r="BU227" s="6">
        <f>AD227/AD$187</f>
        <v>1.2427810597344846</v>
      </c>
      <c r="BV227" s="6">
        <f>AE227/AE$187</f>
        <v>1.1406494006734273</v>
      </c>
      <c r="BW227" s="6">
        <f>AF227/AF$187</f>
        <v>0.74088764211934299</v>
      </c>
      <c r="BX227" s="6">
        <f>AG227/AG$187</f>
        <v>1.0937597786524811</v>
      </c>
      <c r="BY227" s="6">
        <f>AH227/AH$187</f>
        <v>0.68466321504392846</v>
      </c>
      <c r="BZ227" s="6">
        <f>AI227/AI$187</f>
        <v>0.71507613953767424</v>
      </c>
      <c r="CA227" s="6">
        <f>AVERAGE(AU227:BZ227)</f>
        <v>0.70408820134174099</v>
      </c>
      <c r="CB227" s="6">
        <f>STDEV(AU227:BZ227)/SQRT(32)</f>
        <v>4.1966480935426889E-2</v>
      </c>
    </row>
    <row r="228" spans="2:80" x14ac:dyDescent="0.3">
      <c r="C228" s="3">
        <v>230</v>
      </c>
      <c r="D228" s="6">
        <v>212.72900000000001</v>
      </c>
      <c r="E228" s="6">
        <v>253.03700000000001</v>
      </c>
      <c r="F228" s="6">
        <v>366.63900000000001</v>
      </c>
      <c r="G228" s="6">
        <v>349.62</v>
      </c>
      <c r="H228" s="6">
        <v>655.00800000000004</v>
      </c>
      <c r="I228" s="6">
        <v>854.62900000000002</v>
      </c>
      <c r="J228" s="6">
        <v>420.089</v>
      </c>
      <c r="K228" s="6">
        <v>520.56399999999996</v>
      </c>
      <c r="L228" s="6">
        <v>309.57499999999999</v>
      </c>
      <c r="M228" s="6">
        <v>361.58699999999999</v>
      </c>
      <c r="N228" s="6">
        <v>1209.6859999999999</v>
      </c>
      <c r="O228" s="6">
        <v>151.184</v>
      </c>
      <c r="P228" s="6">
        <v>235.108</v>
      </c>
      <c r="Q228" s="6">
        <v>435.71600000000001</v>
      </c>
      <c r="R228" s="6">
        <v>468.08800000000002</v>
      </c>
      <c r="S228" s="6">
        <v>93.975999999999999</v>
      </c>
      <c r="T228" s="6">
        <v>106.991</v>
      </c>
      <c r="U228" s="6">
        <v>156.38</v>
      </c>
      <c r="V228" s="6">
        <v>92.620999999999995</v>
      </c>
      <c r="W228" s="6">
        <v>144.279</v>
      </c>
      <c r="X228" s="6">
        <v>161.077</v>
      </c>
      <c r="Y228" s="6">
        <v>126.67700000000001</v>
      </c>
      <c r="Z228" s="6">
        <v>69.272999999999996</v>
      </c>
      <c r="AA228" s="6">
        <v>286.06900000000002</v>
      </c>
      <c r="AB228" s="6">
        <v>216.88499999999999</v>
      </c>
      <c r="AC228" s="6">
        <v>1581.538</v>
      </c>
      <c r="AD228" s="6">
        <v>1933.069</v>
      </c>
      <c r="AE228" s="6">
        <v>1154.23</v>
      </c>
      <c r="AF228" s="6">
        <v>163.52199999999999</v>
      </c>
      <c r="AG228" s="6">
        <v>602.35400000000004</v>
      </c>
      <c r="AH228" s="6">
        <v>330.46199999999999</v>
      </c>
      <c r="AI228" s="6">
        <v>321.947</v>
      </c>
      <c r="AT228" s="3">
        <v>230</v>
      </c>
      <c r="AU228" s="6">
        <f>D228/D$187</f>
        <v>0.49283208925832744</v>
      </c>
      <c r="AV228" s="6">
        <f>E228/E$187</f>
        <v>0.49498727501423123</v>
      </c>
      <c r="AW228" s="6">
        <f>F228/F$187</f>
        <v>0.61446092068833758</v>
      </c>
      <c r="AX228" s="6">
        <f>G228/G$187</f>
        <v>0.62318633916794408</v>
      </c>
      <c r="AY228" s="6">
        <f>H228/H$187</f>
        <v>0.63733842938376462</v>
      </c>
      <c r="AZ228" s="6">
        <f>I228/I$187</f>
        <v>1.0906528125534396</v>
      </c>
      <c r="BA228" s="6">
        <f>J228/J$187</f>
        <v>0.74650239985215272</v>
      </c>
      <c r="BB228" s="6">
        <f>K228/K$187</f>
        <v>0.78682349811518104</v>
      </c>
      <c r="BC228" s="6">
        <f>L228/L$187</f>
        <v>0.71510740182071442</v>
      </c>
      <c r="BD228" s="6">
        <f>M228/M$187</f>
        <v>0.71357217284223484</v>
      </c>
      <c r="BE228" s="6">
        <f>N228/N$187</f>
        <v>1.0754303504768237</v>
      </c>
      <c r="BF228" s="6">
        <f>O228/O$187</f>
        <v>0.61126430275340637</v>
      </c>
      <c r="BG228" s="6">
        <f>P228/P$187</f>
        <v>0.75991803119727452</v>
      </c>
      <c r="BH228" s="6">
        <f>Q228/Q$187</f>
        <v>0.46316156484821036</v>
      </c>
      <c r="BI228" s="6">
        <f>R228/R$187</f>
        <v>0.6032559386341142</v>
      </c>
      <c r="BJ228" s="6">
        <f>S228/S$187</f>
        <v>0.5751425983500208</v>
      </c>
      <c r="BK228" s="6">
        <f>T228/T$187</f>
        <v>0.45559492075388142</v>
      </c>
      <c r="BL228" s="6">
        <f>U228/U$187</f>
        <v>0.55260879551919706</v>
      </c>
      <c r="BM228" s="6">
        <f>V228/V$187</f>
        <v>0.50698173418504466</v>
      </c>
      <c r="BN228" s="6">
        <f>W228/W$187</f>
        <v>0.53459634509641174</v>
      </c>
      <c r="BO228" s="6">
        <f>X228/X$187</f>
        <v>0.5362423056052148</v>
      </c>
      <c r="BP228" s="6">
        <f>Y228/Y$187</f>
        <v>0.5163008701677162</v>
      </c>
      <c r="BQ228" s="6">
        <f>Z228/Z$187</f>
        <v>0.64251727496174005</v>
      </c>
      <c r="BR228" s="6">
        <f>AA228/AA$187</f>
        <v>0.74920906795730025</v>
      </c>
      <c r="BS228" s="6">
        <f>AB228/AB$187</f>
        <v>0.26310202853683806</v>
      </c>
      <c r="BT228" s="6">
        <f>AC228/AC$187</f>
        <v>1.1584432478994335</v>
      </c>
      <c r="BU228" s="6">
        <f>AD228/AD$187</f>
        <v>1.2494144184904148</v>
      </c>
      <c r="BV228" s="6">
        <f>AE228/AE$187</f>
        <v>1.1488179187846057</v>
      </c>
      <c r="BW228" s="6">
        <f>AF228/AF$187</f>
        <v>0.75946533402690042</v>
      </c>
      <c r="BX228" s="6">
        <f>AG228/AG$187</f>
        <v>1.102261602171021</v>
      </c>
      <c r="BY228" s="6">
        <f>AH228/AH$187</f>
        <v>0.69325171392368945</v>
      </c>
      <c r="BZ228" s="6">
        <f>AI228/AI$187</f>
        <v>0.71539167475873777</v>
      </c>
      <c r="CA228" s="6">
        <f>AVERAGE(AU228:BZ228)</f>
        <v>0.70586985555607273</v>
      </c>
      <c r="CB228" s="6">
        <f>STDEV(AU228:BZ228)/SQRT(32)</f>
        <v>4.2353912601270804E-2</v>
      </c>
    </row>
    <row r="229" spans="2:80" x14ac:dyDescent="0.3">
      <c r="C229" s="3">
        <v>235</v>
      </c>
      <c r="D229" s="6">
        <v>211.364</v>
      </c>
      <c r="E229" s="6">
        <v>251.65</v>
      </c>
      <c r="F229" s="6">
        <v>359.88499999999999</v>
      </c>
      <c r="G229" s="6">
        <v>349.49599999999998</v>
      </c>
      <c r="H229" s="6">
        <v>649.04100000000005</v>
      </c>
      <c r="I229" s="6">
        <v>859.98699999999997</v>
      </c>
      <c r="J229" s="6">
        <v>412.31400000000002</v>
      </c>
      <c r="K229" s="6">
        <v>516.13900000000001</v>
      </c>
      <c r="L229" s="6">
        <v>311.18700000000001</v>
      </c>
      <c r="M229" s="6">
        <v>359.09300000000002</v>
      </c>
      <c r="N229" s="6">
        <v>1214.7</v>
      </c>
      <c r="O229" s="6">
        <v>149.887</v>
      </c>
      <c r="P229" s="6">
        <v>240.24</v>
      </c>
      <c r="Q229" s="6">
        <v>428.14699999999999</v>
      </c>
      <c r="R229" s="6">
        <v>467.23500000000001</v>
      </c>
      <c r="S229" s="6">
        <v>92.087000000000003</v>
      </c>
      <c r="T229" s="6">
        <v>103.553</v>
      </c>
      <c r="U229" s="6">
        <v>155.066</v>
      </c>
      <c r="V229" s="6">
        <v>87.93</v>
      </c>
      <c r="W229" s="6">
        <v>141.99100000000001</v>
      </c>
      <c r="X229" s="6">
        <v>163.37899999999999</v>
      </c>
      <c r="Y229" s="6">
        <v>125.55200000000001</v>
      </c>
      <c r="Z229" s="6">
        <v>67.643000000000001</v>
      </c>
      <c r="AA229" s="6">
        <v>284.39400000000001</v>
      </c>
      <c r="AB229" s="6">
        <v>209.56</v>
      </c>
      <c r="AC229" s="6">
        <v>1585.383</v>
      </c>
      <c r="AD229" s="6">
        <v>1937.527</v>
      </c>
      <c r="AE229" s="6">
        <v>1171.2929999999999</v>
      </c>
      <c r="AF229" s="6">
        <v>160.41800000000001</v>
      </c>
      <c r="AG229" s="6">
        <v>605.14300000000003</v>
      </c>
      <c r="AH229" s="6">
        <v>334.64600000000002</v>
      </c>
      <c r="AI229" s="6">
        <v>319.01900000000001</v>
      </c>
      <c r="AT229" s="3">
        <v>235</v>
      </c>
      <c r="AU229" s="6">
        <f>D229/D$187</f>
        <v>0.48966977569582482</v>
      </c>
      <c r="AV229" s="6">
        <f>E229/E$187</f>
        <v>0.49227404591949514</v>
      </c>
      <c r="AW229" s="6">
        <f>F229/F$187</f>
        <v>0.60314169644233795</v>
      </c>
      <c r="AX229" s="6">
        <f>G229/G$187</f>
        <v>0.62296531317956583</v>
      </c>
      <c r="AY229" s="6">
        <f>H229/H$187</f>
        <v>0.63153239585725363</v>
      </c>
      <c r="AZ229" s="6">
        <f>I229/I$187</f>
        <v>1.0974905371914536</v>
      </c>
      <c r="BA229" s="6">
        <f>J229/J$187</f>
        <v>0.73268614625148598</v>
      </c>
      <c r="BB229" s="6">
        <f>K229/K$187</f>
        <v>0.78013518701575879</v>
      </c>
      <c r="BC229" s="6">
        <f>L229/L$187</f>
        <v>0.71883106533273899</v>
      </c>
      <c r="BD229" s="6">
        <f>M229/M$187</f>
        <v>0.70865040021471082</v>
      </c>
      <c r="BE229" s="6">
        <f>N229/N$187</f>
        <v>1.0798878772873275</v>
      </c>
      <c r="BF229" s="6">
        <f>O229/O$187</f>
        <v>0.6060202967694982</v>
      </c>
      <c r="BG229" s="6">
        <f>P229/P$187</f>
        <v>0.7765057242409158</v>
      </c>
      <c r="BH229" s="6">
        <f>Q229/Q$187</f>
        <v>0.45511579676914948</v>
      </c>
      <c r="BI229" s="6">
        <f>R229/R$187</f>
        <v>0.60215662116463209</v>
      </c>
      <c r="BJ229" s="6">
        <f>S229/S$187</f>
        <v>0.56358172782687466</v>
      </c>
      <c r="BK229" s="6">
        <f>T229/T$187</f>
        <v>0.4409550413476524</v>
      </c>
      <c r="BL229" s="6">
        <f>U229/U$187</f>
        <v>0.54796543986430379</v>
      </c>
      <c r="BM229" s="6">
        <f>V229/V$187</f>
        <v>0.48130449775851031</v>
      </c>
      <c r="BN229" s="6">
        <f>W229/W$187</f>
        <v>0.52611862874420123</v>
      </c>
      <c r="BO229" s="6">
        <f>X229/X$187</f>
        <v>0.54390590616583612</v>
      </c>
      <c r="BP229" s="6">
        <f>Y229/Y$187</f>
        <v>0.51171567728393552</v>
      </c>
      <c r="BQ229" s="6">
        <f>Z229/Z$187</f>
        <v>0.62739878495571122</v>
      </c>
      <c r="BR229" s="6">
        <f>AA229/AA$187</f>
        <v>0.74482227599861728</v>
      </c>
      <c r="BS229" s="6">
        <f>AB229/AB$187</f>
        <v>0.25421611038190645</v>
      </c>
      <c r="BT229" s="6">
        <f>AC229/AC$187</f>
        <v>1.1612596293510162</v>
      </c>
      <c r="BU229" s="6">
        <f>AD229/AD$187</f>
        <v>1.2522957897594333</v>
      </c>
      <c r="BV229" s="6">
        <f>AE229/AE$187</f>
        <v>1.16580091190402</v>
      </c>
      <c r="BW229" s="6">
        <f>AF229/AF$187</f>
        <v>0.74504904510663594</v>
      </c>
      <c r="BX229" s="6">
        <f>AG229/AG$187</f>
        <v>1.1073652581747249</v>
      </c>
      <c r="BY229" s="6">
        <f>AH229/AH$187</f>
        <v>0.70202901712664989</v>
      </c>
      <c r="BZ229" s="6">
        <f>AI229/AI$187</f>
        <v>0.70888542738356863</v>
      </c>
      <c r="CA229" s="6">
        <f>AVERAGE(AU229:BZ229)</f>
        <v>0.70255412651455462</v>
      </c>
      <c r="CB229" s="6">
        <f>STDEV(AU229:BZ229)/SQRT(32)</f>
        <v>4.3268374643182846E-2</v>
      </c>
    </row>
    <row r="230" spans="2:80" x14ac:dyDescent="0.3">
      <c r="C230" s="3">
        <v>240</v>
      </c>
      <c r="D230" s="6">
        <v>209.50899999999999</v>
      </c>
      <c r="E230" s="6">
        <v>252.434</v>
      </c>
      <c r="F230" s="6">
        <v>357.483</v>
      </c>
      <c r="G230" s="6">
        <v>347.93200000000002</v>
      </c>
      <c r="H230" s="6">
        <v>658.56</v>
      </c>
      <c r="I230" s="6">
        <v>864.37</v>
      </c>
      <c r="J230" s="6">
        <v>408.33600000000001</v>
      </c>
      <c r="K230" s="6">
        <v>521.39099999999996</v>
      </c>
      <c r="L230" s="6">
        <v>313.05700000000002</v>
      </c>
      <c r="M230" s="6">
        <v>361.98399999999998</v>
      </c>
      <c r="N230" s="6">
        <v>1220.0619999999999</v>
      </c>
      <c r="O230" s="6">
        <v>151.16900000000001</v>
      </c>
      <c r="P230" s="6">
        <v>237.53299999999999</v>
      </c>
      <c r="Q230" s="6">
        <v>430.37799999999999</v>
      </c>
      <c r="R230" s="6">
        <v>459.66199999999998</v>
      </c>
      <c r="S230" s="6">
        <v>91.897999999999996</v>
      </c>
      <c r="T230" s="6">
        <v>100.995</v>
      </c>
      <c r="U230" s="6">
        <v>156.25200000000001</v>
      </c>
      <c r="V230" s="6">
        <v>88.331000000000003</v>
      </c>
      <c r="W230" s="6">
        <v>140.34899999999999</v>
      </c>
      <c r="X230" s="6">
        <v>160.89400000000001</v>
      </c>
      <c r="Y230" s="6">
        <v>125.75</v>
      </c>
      <c r="Z230" s="6">
        <v>68.332999999999998</v>
      </c>
      <c r="AA230" s="6">
        <v>284.23399999999998</v>
      </c>
      <c r="AB230" s="6">
        <v>203.81100000000001</v>
      </c>
      <c r="AC230" s="6">
        <v>1585.9639999999999</v>
      </c>
      <c r="AD230" s="6">
        <v>1946.239</v>
      </c>
      <c r="AE230" s="6">
        <v>1167.329</v>
      </c>
      <c r="AF230" s="6">
        <v>163.37700000000001</v>
      </c>
      <c r="AG230" s="6">
        <v>606.06500000000005</v>
      </c>
      <c r="AH230" s="6">
        <v>342.72800000000001</v>
      </c>
      <c r="AI230" s="6">
        <v>319.37099999999998</v>
      </c>
      <c r="AT230" s="3">
        <v>240</v>
      </c>
      <c r="AU230" s="6">
        <f>D230/D$187</f>
        <v>0.48537227264934685</v>
      </c>
      <c r="AV230" s="6">
        <f>E230/E$187</f>
        <v>0.49380769524197032</v>
      </c>
      <c r="AW230" s="6">
        <f>F230/F$187</f>
        <v>0.59911611506257922</v>
      </c>
      <c r="AX230" s="6">
        <f>G230/G$187</f>
        <v>0.62017753377776197</v>
      </c>
      <c r="AY230" s="6">
        <f>H230/H$187</f>
        <v>0.64079461022609185</v>
      </c>
      <c r="AZ230" s="6">
        <f>I230/I$187</f>
        <v>1.1030839950280373</v>
      </c>
      <c r="BA230" s="6">
        <f>J230/J$187</f>
        <v>0.72561720003625096</v>
      </c>
      <c r="BB230" s="6">
        <f>K230/K$187</f>
        <v>0.78807349433647422</v>
      </c>
      <c r="BC230" s="6">
        <f>L230/L$187</f>
        <v>0.72315069980388402</v>
      </c>
      <c r="BD230" s="6">
        <f>M230/M$187</f>
        <v>0.71435563063418639</v>
      </c>
      <c r="BE230" s="6">
        <f>N230/N$187</f>
        <v>1.0846547817065375</v>
      </c>
      <c r="BF230" s="6">
        <f>O230/O$187</f>
        <v>0.61120365503578222</v>
      </c>
      <c r="BG230" s="6">
        <f>P230/P$187</f>
        <v>0.76775613634747519</v>
      </c>
      <c r="BH230" s="6">
        <f>Q230/Q$187</f>
        <v>0.45748732650681423</v>
      </c>
      <c r="BI230" s="6">
        <f>R230/R$187</f>
        <v>0.5923967956120092</v>
      </c>
      <c r="BJ230" s="6">
        <f>S230/S$187</f>
        <v>0.56242502876447409</v>
      </c>
      <c r="BK230" s="6">
        <f>T230/T$187</f>
        <v>0.4300624260128259</v>
      </c>
      <c r="BL230" s="6">
        <f>U230/U$187</f>
        <v>0.55215647472480878</v>
      </c>
      <c r="BM230" s="6">
        <f>V230/V$187</f>
        <v>0.48349946083824602</v>
      </c>
      <c r="BN230" s="6">
        <f>W230/W$187</f>
        <v>0.52003453335507099</v>
      </c>
      <c r="BO230" s="6">
        <f>X230/X$187</f>
        <v>0.53563307932259374</v>
      </c>
      <c r="BP230" s="6">
        <f>Y230/Y$187</f>
        <v>0.51252267123148099</v>
      </c>
      <c r="BQ230" s="6">
        <f>Z230/Z$187</f>
        <v>0.63379863655335533</v>
      </c>
      <c r="BR230" s="6">
        <f>AA230/AA$187</f>
        <v>0.74440323915480267</v>
      </c>
      <c r="BS230" s="6">
        <f>AB230/AB$187</f>
        <v>0.24724202936174242</v>
      </c>
      <c r="BT230" s="6">
        <f>AC230/AC$187</f>
        <v>1.1616851996041682</v>
      </c>
      <c r="BU230" s="6">
        <f>AD230/AD$187</f>
        <v>1.2579266795072326</v>
      </c>
      <c r="BV230" s="6">
        <f>AE230/AE$187</f>
        <v>1.1618554987454104</v>
      </c>
      <c r="BW230" s="6">
        <f>AF230/AF$187</f>
        <v>0.75879189269525149</v>
      </c>
      <c r="BX230" s="6">
        <f>AG230/AG$187</f>
        <v>1.1090524474308794</v>
      </c>
      <c r="BY230" s="6">
        <f>AH230/AH$187</f>
        <v>0.71898364534995929</v>
      </c>
      <c r="BZ230" s="6">
        <f>AI230/AI$187</f>
        <v>0.70966759919916267</v>
      </c>
      <c r="CA230" s="6">
        <f>AVERAGE(AU230:BZ230)</f>
        <v>0.70333714012052084</v>
      </c>
      <c r="CB230" s="6">
        <f>STDEV(AU230:BZ230)/SQRT(32)</f>
        <v>4.3604429807449011E-2</v>
      </c>
    </row>
    <row r="232" spans="2:80" ht="18" x14ac:dyDescent="0.3">
      <c r="B232" s="14" t="s">
        <v>455</v>
      </c>
      <c r="C232" s="50" t="s">
        <v>379</v>
      </c>
      <c r="D232" s="50"/>
      <c r="E232" s="50"/>
    </row>
    <row r="233" spans="2:80" x14ac:dyDescent="0.3">
      <c r="C233" s="19"/>
      <c r="D233" s="19" t="s">
        <v>314</v>
      </c>
      <c r="E233" s="19" t="s">
        <v>313</v>
      </c>
    </row>
    <row r="234" spans="2:80" x14ac:dyDescent="0.3">
      <c r="C234" s="11" t="s">
        <v>1</v>
      </c>
      <c r="D234" s="19">
        <f>AVERAGE(D236:D335)</f>
        <v>593.94381000000021</v>
      </c>
      <c r="E234" s="19">
        <f>AVERAGE(E236:E306)</f>
        <v>549.42959154929588</v>
      </c>
    </row>
    <row r="235" spans="2:80" x14ac:dyDescent="0.3">
      <c r="C235" s="11" t="s">
        <v>2</v>
      </c>
      <c r="D235" s="19">
        <f>STDEV(D236:D335)/SQRT(100)</f>
        <v>29.097588202928602</v>
      </c>
      <c r="E235" s="19">
        <f>STDEV(E236:E306)/SQRT(71)</f>
        <v>60.936322839962735</v>
      </c>
    </row>
    <row r="236" spans="2:80" x14ac:dyDescent="0.3">
      <c r="C236" s="19" t="s">
        <v>3</v>
      </c>
      <c r="D236" s="19">
        <v>879.39499999999998</v>
      </c>
      <c r="E236" s="19">
        <v>499.53899999999999</v>
      </c>
    </row>
    <row r="237" spans="2:80" x14ac:dyDescent="0.3">
      <c r="C237" s="19" t="s">
        <v>4</v>
      </c>
      <c r="D237" s="19">
        <v>693.54499999999996</v>
      </c>
      <c r="E237" s="19">
        <v>572.27200000000005</v>
      </c>
    </row>
    <row r="238" spans="2:80" x14ac:dyDescent="0.3">
      <c r="C238" s="19" t="s">
        <v>128</v>
      </c>
      <c r="D238" s="19">
        <v>458.87799999999999</v>
      </c>
      <c r="E238" s="19">
        <v>635.54200000000003</v>
      </c>
    </row>
    <row r="239" spans="2:80" x14ac:dyDescent="0.3">
      <c r="C239" s="19" t="s">
        <v>65</v>
      </c>
      <c r="D239" s="19">
        <v>470.63499999999999</v>
      </c>
      <c r="E239" s="19">
        <v>612.95399999999995</v>
      </c>
    </row>
    <row r="240" spans="2:80" x14ac:dyDescent="0.3">
      <c r="C240" s="19" t="s">
        <v>7</v>
      </c>
      <c r="D240" s="19">
        <v>590.49599999999998</v>
      </c>
      <c r="E240" s="19">
        <v>1049.646</v>
      </c>
    </row>
    <row r="241" spans="3:5" x14ac:dyDescent="0.3">
      <c r="C241" s="19" t="s">
        <v>8</v>
      </c>
      <c r="D241" s="19">
        <v>319.10700000000003</v>
      </c>
      <c r="E241" s="19">
        <v>808.38599999999997</v>
      </c>
    </row>
    <row r="242" spans="3:5" x14ac:dyDescent="0.3">
      <c r="C242" s="19" t="s">
        <v>9</v>
      </c>
      <c r="D242" s="19">
        <v>508.10599999999999</v>
      </c>
      <c r="E242" s="19">
        <v>608.42999999999995</v>
      </c>
    </row>
    <row r="243" spans="3:5" x14ac:dyDescent="0.3">
      <c r="C243" s="19" t="s">
        <v>10</v>
      </c>
      <c r="D243" s="19">
        <v>446.483</v>
      </c>
      <c r="E243" s="19">
        <v>692.18899999999996</v>
      </c>
    </row>
    <row r="244" spans="3:5" x14ac:dyDescent="0.3">
      <c r="C244" s="19" t="s">
        <v>11</v>
      </c>
      <c r="D244" s="19">
        <v>548.96799999999996</v>
      </c>
      <c r="E244" s="19">
        <v>466.05700000000002</v>
      </c>
    </row>
    <row r="245" spans="3:5" x14ac:dyDescent="0.3">
      <c r="C245" s="19" t="s">
        <v>12</v>
      </c>
      <c r="D245" s="19">
        <v>946.44899999999996</v>
      </c>
      <c r="E245" s="19">
        <v>549.59</v>
      </c>
    </row>
    <row r="246" spans="3:5" x14ac:dyDescent="0.3">
      <c r="C246" s="19" t="s">
        <v>50</v>
      </c>
      <c r="D246" s="19">
        <v>1166.854</v>
      </c>
      <c r="E246" s="19">
        <v>1152.998</v>
      </c>
    </row>
    <row r="247" spans="3:5" x14ac:dyDescent="0.3">
      <c r="C247" s="19" t="s">
        <v>66</v>
      </c>
      <c r="D247" s="19">
        <v>373.31200000000001</v>
      </c>
      <c r="E247" s="19">
        <v>239.86500000000001</v>
      </c>
    </row>
    <row r="248" spans="3:5" x14ac:dyDescent="0.3">
      <c r="C248" s="19" t="s">
        <v>67</v>
      </c>
      <c r="D248" s="19">
        <v>407.64299999999997</v>
      </c>
      <c r="E248" s="19">
        <v>330.505</v>
      </c>
    </row>
    <row r="249" spans="3:5" x14ac:dyDescent="0.3">
      <c r="C249" s="19" t="s">
        <v>68</v>
      </c>
      <c r="D249" s="19">
        <v>848.46699999999998</v>
      </c>
      <c r="E249" s="19">
        <v>1009.049</v>
      </c>
    </row>
    <row r="250" spans="3:5" x14ac:dyDescent="0.3">
      <c r="C250" s="19" t="s">
        <v>69</v>
      </c>
      <c r="D250" s="19">
        <v>735.46900000000005</v>
      </c>
      <c r="E250" s="19">
        <v>772.40800000000002</v>
      </c>
    </row>
    <row r="251" spans="3:5" x14ac:dyDescent="0.3">
      <c r="C251" s="19" t="s">
        <v>70</v>
      </c>
      <c r="D251" s="19">
        <v>871.40599999999995</v>
      </c>
      <c r="E251" s="19">
        <v>171.958</v>
      </c>
    </row>
    <row r="252" spans="3:5" x14ac:dyDescent="0.3">
      <c r="C252" s="19" t="s">
        <v>71</v>
      </c>
      <c r="D252" s="19">
        <v>858.78800000000001</v>
      </c>
      <c r="E252" s="19">
        <v>257.56900000000002</v>
      </c>
    </row>
    <row r="253" spans="3:5" x14ac:dyDescent="0.3">
      <c r="C253" s="19" t="s">
        <v>72</v>
      </c>
      <c r="D253" s="19">
        <v>370.85</v>
      </c>
      <c r="E253" s="19">
        <v>309.63900000000001</v>
      </c>
    </row>
    <row r="254" spans="3:5" x14ac:dyDescent="0.3">
      <c r="C254" s="19" t="s">
        <v>73</v>
      </c>
      <c r="D254" s="19">
        <v>746.21199999999999</v>
      </c>
      <c r="E254" s="19">
        <v>193.048</v>
      </c>
    </row>
    <row r="255" spans="3:5" x14ac:dyDescent="0.3">
      <c r="C255" s="19" t="s">
        <v>74</v>
      </c>
      <c r="D255" s="19">
        <v>454.9</v>
      </c>
      <c r="E255" s="19">
        <v>275.702</v>
      </c>
    </row>
    <row r="256" spans="3:5" x14ac:dyDescent="0.3">
      <c r="C256" s="19" t="s">
        <v>75</v>
      </c>
      <c r="D256" s="19">
        <v>499.68799999999999</v>
      </c>
      <c r="E256" s="19">
        <v>312.32299999999998</v>
      </c>
    </row>
    <row r="257" spans="3:5" x14ac:dyDescent="0.3">
      <c r="C257" s="19" t="s">
        <v>76</v>
      </c>
      <c r="D257" s="19">
        <v>308.67599999999999</v>
      </c>
      <c r="E257" s="19">
        <v>261.08499999999998</v>
      </c>
    </row>
    <row r="258" spans="3:5" x14ac:dyDescent="0.3">
      <c r="C258" s="19" t="s">
        <v>77</v>
      </c>
      <c r="D258" s="19">
        <v>460.75400000000002</v>
      </c>
      <c r="E258" s="19">
        <v>106.337</v>
      </c>
    </row>
    <row r="259" spans="3:5" x14ac:dyDescent="0.3">
      <c r="C259" s="19" t="s">
        <v>78</v>
      </c>
      <c r="D259" s="19">
        <v>303.25299999999999</v>
      </c>
      <c r="E259" s="19">
        <v>420.101</v>
      </c>
    </row>
    <row r="260" spans="3:5" x14ac:dyDescent="0.3">
      <c r="C260" s="19" t="s">
        <v>79</v>
      </c>
      <c r="D260" s="19">
        <v>309.012</v>
      </c>
      <c r="E260" s="19">
        <v>868.14300000000003</v>
      </c>
    </row>
    <row r="261" spans="3:5" x14ac:dyDescent="0.3">
      <c r="C261" s="19" t="s">
        <v>80</v>
      </c>
      <c r="D261" s="19">
        <v>827.90800000000002</v>
      </c>
      <c r="E261" s="19">
        <v>1332.566</v>
      </c>
    </row>
    <row r="262" spans="3:5" x14ac:dyDescent="0.3">
      <c r="C262" s="19" t="s">
        <v>81</v>
      </c>
      <c r="D262" s="19">
        <v>727.61099999999999</v>
      </c>
      <c r="E262" s="19">
        <v>1495.8389999999999</v>
      </c>
    </row>
    <row r="263" spans="3:5" x14ac:dyDescent="0.3">
      <c r="C263" s="19" t="s">
        <v>82</v>
      </c>
      <c r="D263" s="19">
        <v>607.85500000000002</v>
      </c>
      <c r="E263" s="19">
        <v>1055.4069999999999</v>
      </c>
    </row>
    <row r="264" spans="3:5" x14ac:dyDescent="0.3">
      <c r="C264" s="19" t="s">
        <v>83</v>
      </c>
      <c r="D264" s="19">
        <v>404.34300000000002</v>
      </c>
      <c r="E264" s="19">
        <v>239.50200000000001</v>
      </c>
    </row>
    <row r="265" spans="3:5" x14ac:dyDescent="0.3">
      <c r="C265" s="19" t="s">
        <v>84</v>
      </c>
      <c r="D265" s="19">
        <v>394.73099999999999</v>
      </c>
      <c r="E265" s="19">
        <v>562.78</v>
      </c>
    </row>
    <row r="266" spans="3:5" x14ac:dyDescent="0.3">
      <c r="C266" s="19" t="s">
        <v>85</v>
      </c>
      <c r="D266" s="19">
        <v>421.69600000000003</v>
      </c>
      <c r="E266" s="19">
        <v>500.988</v>
      </c>
    </row>
    <row r="267" spans="3:5" x14ac:dyDescent="0.3">
      <c r="C267" s="19" t="s">
        <v>86</v>
      </c>
      <c r="D267" s="19">
        <v>441.83100000000002</v>
      </c>
      <c r="E267" s="19">
        <v>437.47800000000001</v>
      </c>
    </row>
    <row r="268" spans="3:5" x14ac:dyDescent="0.3">
      <c r="C268" s="19" t="s">
        <v>87</v>
      </c>
      <c r="D268" s="19">
        <v>266</v>
      </c>
      <c r="E268" s="19">
        <v>562.19000000000005</v>
      </c>
    </row>
    <row r="269" spans="3:5" x14ac:dyDescent="0.3">
      <c r="C269" s="19" t="s">
        <v>91</v>
      </c>
      <c r="D269" s="19">
        <v>186.334</v>
      </c>
      <c r="E269" s="19">
        <v>282.75900000000001</v>
      </c>
    </row>
    <row r="270" spans="3:5" x14ac:dyDescent="0.3">
      <c r="C270" s="19" t="s">
        <v>92</v>
      </c>
      <c r="D270" s="19">
        <v>182.398</v>
      </c>
      <c r="E270" s="19">
        <v>229.49299999999999</v>
      </c>
    </row>
    <row r="271" spans="3:5" x14ac:dyDescent="0.3">
      <c r="C271" s="19" t="s">
        <v>93</v>
      </c>
      <c r="D271" s="19">
        <v>1024.2429999999999</v>
      </c>
      <c r="E271" s="19">
        <v>314.86900000000003</v>
      </c>
    </row>
    <row r="272" spans="3:5" x14ac:dyDescent="0.3">
      <c r="C272" s="19" t="s">
        <v>94</v>
      </c>
      <c r="D272" s="19">
        <v>541.44000000000005</v>
      </c>
      <c r="E272" s="19">
        <v>230.69300000000001</v>
      </c>
    </row>
    <row r="273" spans="3:5" x14ac:dyDescent="0.3">
      <c r="C273" s="19" t="s">
        <v>95</v>
      </c>
      <c r="D273" s="19">
        <v>687.86599999999999</v>
      </c>
      <c r="E273" s="19">
        <v>473.59800000000001</v>
      </c>
    </row>
    <row r="274" spans="3:5" x14ac:dyDescent="0.3">
      <c r="C274" s="19" t="s">
        <v>96</v>
      </c>
      <c r="D274" s="19">
        <v>652.96400000000006</v>
      </c>
      <c r="E274" s="19">
        <v>673.14099999999996</v>
      </c>
    </row>
    <row r="275" spans="3:5" x14ac:dyDescent="0.3">
      <c r="C275" s="19" t="s">
        <v>97</v>
      </c>
      <c r="D275" s="19">
        <v>523.21</v>
      </c>
      <c r="E275" s="19">
        <v>234.48099999999999</v>
      </c>
    </row>
    <row r="276" spans="3:5" x14ac:dyDescent="0.3">
      <c r="C276" s="19" t="s">
        <v>98</v>
      </c>
      <c r="D276" s="19">
        <v>587.57799999999997</v>
      </c>
      <c r="E276" s="19">
        <v>226.95699999999999</v>
      </c>
    </row>
    <row r="277" spans="3:5" x14ac:dyDescent="0.3">
      <c r="C277" s="19" t="s">
        <v>99</v>
      </c>
      <c r="D277" s="19">
        <v>419.67599999999999</v>
      </c>
      <c r="E277" s="19">
        <v>481.036</v>
      </c>
    </row>
    <row r="278" spans="3:5" x14ac:dyDescent="0.3">
      <c r="C278" s="19" t="s">
        <v>378</v>
      </c>
      <c r="D278" s="19">
        <v>555.86099999999999</v>
      </c>
      <c r="E278" s="19">
        <v>373.43700000000001</v>
      </c>
    </row>
    <row r="279" spans="3:5" x14ac:dyDescent="0.3">
      <c r="C279" s="19" t="s">
        <v>377</v>
      </c>
      <c r="D279" s="19">
        <v>466.37599999999998</v>
      </c>
      <c r="E279" s="19">
        <v>446.78699999999998</v>
      </c>
    </row>
    <row r="280" spans="3:5" x14ac:dyDescent="0.3">
      <c r="C280" s="19" t="s">
        <v>376</v>
      </c>
      <c r="D280" s="19">
        <v>1826.7339999999999</v>
      </c>
      <c r="E280" s="19">
        <v>313.536</v>
      </c>
    </row>
    <row r="281" spans="3:5" x14ac:dyDescent="0.3">
      <c r="C281" s="19" t="s">
        <v>375</v>
      </c>
      <c r="D281" s="19">
        <v>896.11400000000003</v>
      </c>
      <c r="E281" s="19">
        <v>1090.7</v>
      </c>
    </row>
    <row r="282" spans="3:5" x14ac:dyDescent="0.3">
      <c r="C282" s="19" t="s">
        <v>374</v>
      </c>
      <c r="D282" s="19">
        <v>420.4</v>
      </c>
      <c r="E282" s="19">
        <v>612.23800000000006</v>
      </c>
    </row>
    <row r="283" spans="3:5" x14ac:dyDescent="0.3">
      <c r="C283" s="19" t="s">
        <v>373</v>
      </c>
      <c r="D283" s="19">
        <v>382.08600000000001</v>
      </c>
      <c r="E283" s="19">
        <v>1872.3879999999999</v>
      </c>
    </row>
    <row r="284" spans="3:5" x14ac:dyDescent="0.3">
      <c r="C284" s="19" t="s">
        <v>372</v>
      </c>
      <c r="D284" s="19">
        <v>1433.6289999999999</v>
      </c>
      <c r="E284" s="19">
        <v>59.01</v>
      </c>
    </row>
    <row r="285" spans="3:5" x14ac:dyDescent="0.3">
      <c r="C285" s="19" t="s">
        <v>371</v>
      </c>
      <c r="D285" s="19">
        <v>1207.518</v>
      </c>
      <c r="E285" s="19">
        <v>35.453000000000003</v>
      </c>
    </row>
    <row r="286" spans="3:5" x14ac:dyDescent="0.3">
      <c r="C286" s="19" t="s">
        <v>370</v>
      </c>
      <c r="D286" s="19">
        <v>610.31799999999998</v>
      </c>
      <c r="E286" s="19">
        <v>90.647000000000006</v>
      </c>
    </row>
    <row r="287" spans="3:5" x14ac:dyDescent="0.3">
      <c r="C287" s="19" t="s">
        <v>369</v>
      </c>
      <c r="D287" s="19">
        <v>646.06100000000004</v>
      </c>
      <c r="E287" s="19">
        <v>110.09699999999999</v>
      </c>
    </row>
    <row r="288" spans="3:5" x14ac:dyDescent="0.3">
      <c r="C288" s="19" t="s">
        <v>368</v>
      </c>
      <c r="D288" s="19">
        <v>502.69099999999997</v>
      </c>
      <c r="E288" s="19">
        <v>171.554</v>
      </c>
    </row>
    <row r="289" spans="3:5" x14ac:dyDescent="0.3">
      <c r="C289" s="19" t="s">
        <v>367</v>
      </c>
      <c r="D289" s="19">
        <v>408.44499999999999</v>
      </c>
      <c r="E289" s="19">
        <v>308.89800000000002</v>
      </c>
    </row>
    <row r="290" spans="3:5" x14ac:dyDescent="0.3">
      <c r="C290" s="19" t="s">
        <v>366</v>
      </c>
      <c r="D290" s="19">
        <v>829.05100000000004</v>
      </c>
      <c r="E290" s="19">
        <v>285.00700000000001</v>
      </c>
    </row>
    <row r="291" spans="3:5" x14ac:dyDescent="0.3">
      <c r="C291" s="19" t="s">
        <v>365</v>
      </c>
      <c r="D291" s="19">
        <v>404.45299999999997</v>
      </c>
      <c r="E291" s="19">
        <v>679.25900000000001</v>
      </c>
    </row>
    <row r="292" spans="3:5" x14ac:dyDescent="0.3">
      <c r="C292" s="19" t="s">
        <v>364</v>
      </c>
      <c r="D292" s="19">
        <v>312.34199999999998</v>
      </c>
      <c r="E292" s="19">
        <v>320.09800000000001</v>
      </c>
    </row>
    <row r="293" spans="3:5" x14ac:dyDescent="0.3">
      <c r="C293" s="19" t="s">
        <v>363</v>
      </c>
      <c r="D293" s="19">
        <v>397.96899999999999</v>
      </c>
      <c r="E293" s="19">
        <v>17.413</v>
      </c>
    </row>
    <row r="294" spans="3:5" x14ac:dyDescent="0.3">
      <c r="C294" s="19" t="s">
        <v>362</v>
      </c>
      <c r="D294" s="19">
        <v>475.56700000000001</v>
      </c>
      <c r="E294" s="19">
        <v>2238.7170000000001</v>
      </c>
    </row>
    <row r="295" spans="3:5" x14ac:dyDescent="0.3">
      <c r="C295" s="19" t="s">
        <v>361</v>
      </c>
      <c r="D295" s="19">
        <v>470.01600000000002</v>
      </c>
      <c r="E295" s="19">
        <v>3132.8589999999999</v>
      </c>
    </row>
    <row r="296" spans="3:5" x14ac:dyDescent="0.3">
      <c r="C296" s="19" t="s">
        <v>360</v>
      </c>
      <c r="D296" s="19">
        <v>986.23900000000003</v>
      </c>
      <c r="E296" s="19">
        <v>584.71100000000001</v>
      </c>
    </row>
    <row r="297" spans="3:5" x14ac:dyDescent="0.3">
      <c r="C297" s="19" t="s">
        <v>359</v>
      </c>
      <c r="D297" s="19">
        <v>909.69</v>
      </c>
      <c r="E297" s="19">
        <v>556.49400000000003</v>
      </c>
    </row>
    <row r="298" spans="3:5" x14ac:dyDescent="0.3">
      <c r="C298" s="19" t="s">
        <v>358</v>
      </c>
      <c r="D298" s="19">
        <v>294.85599999999999</v>
      </c>
      <c r="E298" s="19">
        <v>325.32499999999999</v>
      </c>
    </row>
    <row r="299" spans="3:5" x14ac:dyDescent="0.3">
      <c r="C299" s="19" t="s">
        <v>357</v>
      </c>
      <c r="D299" s="19">
        <v>232.30699999999999</v>
      </c>
      <c r="E299" s="19">
        <v>303.47399999999999</v>
      </c>
    </row>
    <row r="300" spans="3:5" x14ac:dyDescent="0.3">
      <c r="C300" s="19" t="s">
        <v>356</v>
      </c>
      <c r="D300" s="19">
        <v>485.56900000000002</v>
      </c>
      <c r="E300" s="19">
        <v>937.22500000000002</v>
      </c>
    </row>
    <row r="301" spans="3:5" x14ac:dyDescent="0.3">
      <c r="C301" s="19" t="s">
        <v>355</v>
      </c>
      <c r="D301" s="19">
        <v>224.119</v>
      </c>
      <c r="E301" s="19">
        <v>398.726</v>
      </c>
    </row>
    <row r="302" spans="3:5" x14ac:dyDescent="0.3">
      <c r="C302" s="19" t="s">
        <v>354</v>
      </c>
      <c r="D302" s="19">
        <v>326.3</v>
      </c>
      <c r="E302" s="19">
        <v>259.84100000000001</v>
      </c>
    </row>
    <row r="303" spans="3:5" x14ac:dyDescent="0.3">
      <c r="C303" s="19" t="s">
        <v>353</v>
      </c>
      <c r="D303" s="19">
        <v>304.41399999999999</v>
      </c>
      <c r="E303" s="19">
        <v>244.887</v>
      </c>
    </row>
    <row r="304" spans="3:5" x14ac:dyDescent="0.3">
      <c r="C304" s="19" t="s">
        <v>352</v>
      </c>
      <c r="D304" s="19">
        <v>454.2</v>
      </c>
      <c r="E304" s="19">
        <v>275.23899999999998</v>
      </c>
    </row>
    <row r="305" spans="3:5" x14ac:dyDescent="0.3">
      <c r="C305" s="19" t="s">
        <v>351</v>
      </c>
      <c r="D305" s="19">
        <v>879.53899999999999</v>
      </c>
      <c r="E305" s="19">
        <v>217.904</v>
      </c>
    </row>
    <row r="306" spans="3:5" x14ac:dyDescent="0.3">
      <c r="C306" s="19" t="s">
        <v>350</v>
      </c>
      <c r="D306" s="19">
        <v>474.59399999999999</v>
      </c>
      <c r="E306" s="19">
        <v>238.465</v>
      </c>
    </row>
    <row r="307" spans="3:5" x14ac:dyDescent="0.3">
      <c r="C307" s="19" t="s">
        <v>349</v>
      </c>
      <c r="D307" s="19">
        <v>380.12</v>
      </c>
      <c r="E307" s="19"/>
    </row>
    <row r="308" spans="3:5" x14ac:dyDescent="0.3">
      <c r="C308" s="19" t="s">
        <v>348</v>
      </c>
      <c r="D308" s="19">
        <v>386.82600000000002</v>
      </c>
      <c r="E308" s="19"/>
    </row>
    <row r="309" spans="3:5" x14ac:dyDescent="0.3">
      <c r="C309" s="19" t="s">
        <v>347</v>
      </c>
      <c r="D309" s="19">
        <v>684.54899999999998</v>
      </c>
      <c r="E309" s="19"/>
    </row>
    <row r="310" spans="3:5" x14ac:dyDescent="0.3">
      <c r="C310" s="19" t="s">
        <v>346</v>
      </c>
      <c r="D310" s="19">
        <v>570.96299999999997</v>
      </c>
      <c r="E310" s="19"/>
    </row>
    <row r="311" spans="3:5" x14ac:dyDescent="0.3">
      <c r="C311" s="19" t="s">
        <v>345</v>
      </c>
      <c r="D311" s="19">
        <v>878.12800000000004</v>
      </c>
      <c r="E311" s="19"/>
    </row>
    <row r="312" spans="3:5" x14ac:dyDescent="0.3">
      <c r="C312" s="19" t="s">
        <v>344</v>
      </c>
      <c r="D312" s="19">
        <v>843.73</v>
      </c>
      <c r="E312" s="19"/>
    </row>
    <row r="313" spans="3:5" x14ac:dyDescent="0.3">
      <c r="C313" s="19" t="s">
        <v>343</v>
      </c>
      <c r="D313" s="19">
        <v>324.23200000000003</v>
      </c>
      <c r="E313" s="19"/>
    </row>
    <row r="314" spans="3:5" x14ac:dyDescent="0.3">
      <c r="C314" s="19" t="s">
        <v>342</v>
      </c>
      <c r="D314" s="19">
        <v>412.96100000000001</v>
      </c>
      <c r="E314" s="19"/>
    </row>
    <row r="315" spans="3:5" x14ac:dyDescent="0.3">
      <c r="C315" s="19" t="s">
        <v>341</v>
      </c>
      <c r="D315" s="19">
        <v>221.43799999999999</v>
      </c>
      <c r="E315" s="19"/>
    </row>
    <row r="316" spans="3:5" x14ac:dyDescent="0.3">
      <c r="C316" s="19" t="s">
        <v>340</v>
      </c>
      <c r="D316" s="19">
        <v>600.81399999999996</v>
      </c>
      <c r="E316" s="19"/>
    </row>
    <row r="317" spans="3:5" x14ac:dyDescent="0.3">
      <c r="C317" s="19" t="s">
        <v>339</v>
      </c>
      <c r="D317" s="19">
        <v>570.89400000000001</v>
      </c>
      <c r="E317" s="19"/>
    </row>
    <row r="318" spans="3:5" x14ac:dyDescent="0.3">
      <c r="C318" s="19" t="s">
        <v>338</v>
      </c>
      <c r="D318" s="19">
        <v>287.43900000000002</v>
      </c>
      <c r="E318" s="19"/>
    </row>
    <row r="319" spans="3:5" x14ac:dyDescent="0.3">
      <c r="C319" s="19" t="s">
        <v>337</v>
      </c>
      <c r="D319" s="19">
        <v>407.108</v>
      </c>
      <c r="E319" s="19"/>
    </row>
    <row r="320" spans="3:5" x14ac:dyDescent="0.3">
      <c r="C320" s="19" t="s">
        <v>336</v>
      </c>
      <c r="D320" s="19">
        <v>929.7</v>
      </c>
      <c r="E320" s="19"/>
    </row>
    <row r="321" spans="3:5" x14ac:dyDescent="0.3">
      <c r="C321" s="19" t="s">
        <v>335</v>
      </c>
      <c r="D321" s="19">
        <v>540.70299999999997</v>
      </c>
      <c r="E321" s="19"/>
    </row>
    <row r="322" spans="3:5" x14ac:dyDescent="0.3">
      <c r="C322" s="19" t="s">
        <v>334</v>
      </c>
      <c r="D322" s="19">
        <v>333.41300000000001</v>
      </c>
      <c r="E322" s="19"/>
    </row>
    <row r="323" spans="3:5" x14ac:dyDescent="0.3">
      <c r="C323" s="19" t="s">
        <v>333</v>
      </c>
      <c r="D323" s="19">
        <v>527.798</v>
      </c>
      <c r="E323" s="19"/>
    </row>
    <row r="324" spans="3:5" x14ac:dyDescent="0.3">
      <c r="C324" s="19" t="s">
        <v>332</v>
      </c>
      <c r="D324" s="19">
        <v>800.423</v>
      </c>
      <c r="E324" s="19"/>
    </row>
    <row r="325" spans="3:5" x14ac:dyDescent="0.3">
      <c r="C325" s="19" t="s">
        <v>331</v>
      </c>
      <c r="D325" s="19">
        <v>452.09500000000003</v>
      </c>
      <c r="E325" s="19"/>
    </row>
    <row r="326" spans="3:5" x14ac:dyDescent="0.3">
      <c r="C326" s="19" t="s">
        <v>330</v>
      </c>
      <c r="D326" s="19">
        <v>564.202</v>
      </c>
      <c r="E326" s="19"/>
    </row>
    <row r="327" spans="3:5" x14ac:dyDescent="0.3">
      <c r="C327" s="19" t="s">
        <v>329</v>
      </c>
      <c r="D327" s="19">
        <v>392.81</v>
      </c>
      <c r="E327" s="19"/>
    </row>
    <row r="328" spans="3:5" x14ac:dyDescent="0.3">
      <c r="C328" s="19" t="s">
        <v>328</v>
      </c>
      <c r="D328" s="19">
        <v>866.50199999999995</v>
      </c>
      <c r="E328" s="19"/>
    </row>
    <row r="329" spans="3:5" x14ac:dyDescent="0.3">
      <c r="C329" s="19" t="s">
        <v>327</v>
      </c>
      <c r="D329" s="19">
        <v>809.83399999999995</v>
      </c>
      <c r="E329" s="19"/>
    </row>
    <row r="330" spans="3:5" x14ac:dyDescent="0.3">
      <c r="C330" s="19" t="s">
        <v>326</v>
      </c>
      <c r="D330" s="19">
        <v>947.44399999999996</v>
      </c>
      <c r="E330" s="19"/>
    </row>
    <row r="331" spans="3:5" x14ac:dyDescent="0.3">
      <c r="C331" s="19" t="s">
        <v>325</v>
      </c>
      <c r="D331" s="19">
        <v>812.68200000000002</v>
      </c>
      <c r="E331" s="19"/>
    </row>
    <row r="332" spans="3:5" x14ac:dyDescent="0.3">
      <c r="C332" s="19" t="s">
        <v>324</v>
      </c>
      <c r="D332" s="19">
        <v>1412.4069999999999</v>
      </c>
      <c r="E332" s="19"/>
    </row>
    <row r="333" spans="3:5" x14ac:dyDescent="0.3">
      <c r="C333" s="19" t="s">
        <v>323</v>
      </c>
      <c r="D333" s="19">
        <v>496.71100000000001</v>
      </c>
      <c r="E333" s="19"/>
    </row>
    <row r="334" spans="3:5" x14ac:dyDescent="0.3">
      <c r="C334" s="19" t="s">
        <v>322</v>
      </c>
      <c r="D334" s="19">
        <v>514.577</v>
      </c>
      <c r="E334" s="19"/>
    </row>
    <row r="335" spans="3:5" x14ac:dyDescent="0.3">
      <c r="C335" s="19" t="s">
        <v>321</v>
      </c>
      <c r="D335" s="19">
        <v>1131.3900000000001</v>
      </c>
      <c r="E335" s="19"/>
    </row>
    <row r="337" spans="2:22" x14ac:dyDescent="0.3">
      <c r="B337" s="14" t="s">
        <v>456</v>
      </c>
      <c r="C337" s="56" t="s">
        <v>383</v>
      </c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8"/>
    </row>
    <row r="338" spans="2:22" x14ac:dyDescent="0.3">
      <c r="C338" s="3"/>
      <c r="D338" s="3" t="s">
        <v>1</v>
      </c>
      <c r="E338" s="3" t="s">
        <v>2</v>
      </c>
      <c r="F338" s="3" t="s">
        <v>3</v>
      </c>
      <c r="G338" s="3" t="s">
        <v>4</v>
      </c>
      <c r="H338" s="3" t="s">
        <v>128</v>
      </c>
      <c r="I338" s="3" t="s">
        <v>65</v>
      </c>
      <c r="J338" s="3" t="s">
        <v>7</v>
      </c>
      <c r="K338" s="3" t="s">
        <v>8</v>
      </c>
      <c r="L338" s="3" t="s">
        <v>9</v>
      </c>
      <c r="M338" s="3" t="s">
        <v>10</v>
      </c>
      <c r="N338" s="3" t="s">
        <v>11</v>
      </c>
      <c r="O338" s="3" t="s">
        <v>12</v>
      </c>
      <c r="P338" s="3" t="s">
        <v>50</v>
      </c>
      <c r="Q338" s="3" t="s">
        <v>66</v>
      </c>
      <c r="R338" s="3" t="s">
        <v>67</v>
      </c>
      <c r="S338" s="3" t="s">
        <v>68</v>
      </c>
      <c r="T338" s="3" t="s">
        <v>69</v>
      </c>
      <c r="U338" s="3" t="s">
        <v>70</v>
      </c>
      <c r="V338" s="3" t="s">
        <v>71</v>
      </c>
    </row>
    <row r="339" spans="2:22" x14ac:dyDescent="0.3">
      <c r="C339" s="3" t="s">
        <v>382</v>
      </c>
      <c r="D339" s="3">
        <f>AVERAGE(F339:V339)</f>
        <v>1.6</v>
      </c>
      <c r="E339" s="3">
        <f>STDEV(F339:V339)/SQRT(15)</f>
        <v>0.3625307868699863</v>
      </c>
      <c r="F339" s="6">
        <v>1</v>
      </c>
      <c r="G339" s="6">
        <v>0</v>
      </c>
      <c r="H339" s="6">
        <v>1</v>
      </c>
      <c r="I339" s="6">
        <v>0</v>
      </c>
      <c r="J339" s="6">
        <v>3</v>
      </c>
      <c r="K339" s="6">
        <v>2</v>
      </c>
      <c r="L339" s="6">
        <v>1</v>
      </c>
      <c r="M339" s="6">
        <v>3</v>
      </c>
      <c r="N339" s="6">
        <v>1</v>
      </c>
      <c r="O339" s="6">
        <v>0</v>
      </c>
      <c r="P339" s="6">
        <v>5</v>
      </c>
      <c r="Q339" s="6">
        <v>3</v>
      </c>
      <c r="R339" s="6">
        <v>1</v>
      </c>
      <c r="S339" s="6">
        <v>1</v>
      </c>
      <c r="T339" s="6">
        <v>2</v>
      </c>
      <c r="U339" s="6"/>
      <c r="V339" s="6"/>
    </row>
    <row r="340" spans="2:22" x14ac:dyDescent="0.3">
      <c r="C340" s="3" t="s">
        <v>381</v>
      </c>
      <c r="D340" s="3">
        <f>AVERAGE(F340:V340)</f>
        <v>12.470588235294118</v>
      </c>
      <c r="E340" s="3">
        <f>STDEV(F340:V340)/SQRT(17)</f>
        <v>0.89982697298696157</v>
      </c>
      <c r="F340" s="6">
        <v>7</v>
      </c>
      <c r="G340" s="6">
        <v>6</v>
      </c>
      <c r="H340" s="6">
        <v>9</v>
      </c>
      <c r="I340" s="6">
        <v>10</v>
      </c>
      <c r="J340" s="6">
        <v>15</v>
      </c>
      <c r="K340" s="6">
        <v>9</v>
      </c>
      <c r="L340" s="6">
        <v>10</v>
      </c>
      <c r="M340" s="6">
        <v>15</v>
      </c>
      <c r="N340" s="6">
        <v>15</v>
      </c>
      <c r="O340" s="6">
        <v>12</v>
      </c>
      <c r="P340" s="6">
        <v>10</v>
      </c>
      <c r="Q340" s="6">
        <v>12</v>
      </c>
      <c r="R340" s="6">
        <v>17</v>
      </c>
      <c r="S340" s="6">
        <v>18</v>
      </c>
      <c r="T340" s="6">
        <v>17</v>
      </c>
      <c r="U340" s="6">
        <v>14</v>
      </c>
      <c r="V340" s="6">
        <v>16</v>
      </c>
    </row>
    <row r="341" spans="2:22" x14ac:dyDescent="0.3">
      <c r="C341" s="97" t="s">
        <v>380</v>
      </c>
      <c r="D341" s="3">
        <f>AVERAGE(F341:V341)</f>
        <v>1.2</v>
      </c>
      <c r="E341" s="3">
        <f>STDEV(F341:V341)/SQRT(15)</f>
        <v>0.36774732526300613</v>
      </c>
      <c r="F341" s="6">
        <v>0</v>
      </c>
      <c r="G341" s="6">
        <v>1</v>
      </c>
      <c r="H341" s="6">
        <v>0</v>
      </c>
      <c r="I341" s="6">
        <v>0</v>
      </c>
      <c r="J341" s="6">
        <v>5</v>
      </c>
      <c r="K341" s="6">
        <v>1</v>
      </c>
      <c r="L341" s="6">
        <v>1</v>
      </c>
      <c r="M341" s="6">
        <v>0</v>
      </c>
      <c r="N341" s="6">
        <v>2</v>
      </c>
      <c r="O341" s="6">
        <v>2</v>
      </c>
      <c r="P341" s="6">
        <v>0</v>
      </c>
      <c r="Q341" s="6">
        <v>0</v>
      </c>
      <c r="R341" s="6">
        <v>3</v>
      </c>
      <c r="S341" s="6">
        <v>2</v>
      </c>
      <c r="T341" s="6">
        <v>1</v>
      </c>
      <c r="U341" s="6"/>
      <c r="V341" s="6"/>
    </row>
  </sheetData>
  <mergeCells count="94">
    <mergeCell ref="C128:AR128"/>
    <mergeCell ref="C180:AI180"/>
    <mergeCell ref="AT128:CK128"/>
    <mergeCell ref="AT180:CB180"/>
    <mergeCell ref="C232:E232"/>
    <mergeCell ref="C337:V337"/>
    <mergeCell ref="C36:I36"/>
    <mergeCell ref="G44:G46"/>
    <mergeCell ref="H44:H46"/>
    <mergeCell ref="I44:I46"/>
    <mergeCell ref="G39:G41"/>
    <mergeCell ref="H39:H41"/>
    <mergeCell ref="I39:I41"/>
    <mergeCell ref="G49:G51"/>
    <mergeCell ref="H49:H51"/>
    <mergeCell ref="I49:I51"/>
    <mergeCell ref="G54:G56"/>
    <mergeCell ref="H54:H56"/>
    <mergeCell ref="I54:I56"/>
    <mergeCell ref="G59:G61"/>
    <mergeCell ref="H59:H61"/>
    <mergeCell ref="I59:I61"/>
    <mergeCell ref="G64:G66"/>
    <mergeCell ref="H64:H66"/>
    <mergeCell ref="I64:I66"/>
    <mergeCell ref="S36:U36"/>
    <mergeCell ref="P39:P41"/>
    <mergeCell ref="Q54:Q56"/>
    <mergeCell ref="P54:P56"/>
    <mergeCell ref="O54:O56"/>
    <mergeCell ref="O49:O51"/>
    <mergeCell ref="P49:P51"/>
    <mergeCell ref="Q49:Q51"/>
    <mergeCell ref="K36:Q36"/>
    <mergeCell ref="O44:O46"/>
    <mergeCell ref="P44:P46"/>
    <mergeCell ref="Q44:Q46"/>
    <mergeCell ref="O39:O41"/>
    <mergeCell ref="Q39:Q41"/>
    <mergeCell ref="P69:P71"/>
    <mergeCell ref="Q69:Q71"/>
    <mergeCell ref="O64:O66"/>
    <mergeCell ref="P64:P66"/>
    <mergeCell ref="Q64:Q66"/>
    <mergeCell ref="O59:O61"/>
    <mergeCell ref="P59:P61"/>
    <mergeCell ref="Q59:Q61"/>
    <mergeCell ref="O74:O76"/>
    <mergeCell ref="P74:P76"/>
    <mergeCell ref="Q74:Q76"/>
    <mergeCell ref="O69:O71"/>
    <mergeCell ref="G79:G81"/>
    <mergeCell ref="H79:H81"/>
    <mergeCell ref="I79:I81"/>
    <mergeCell ref="O79:O81"/>
    <mergeCell ref="P79:P81"/>
    <mergeCell ref="G69:G71"/>
    <mergeCell ref="H69:H71"/>
    <mergeCell ref="I69:I71"/>
    <mergeCell ref="G74:G76"/>
    <mergeCell ref="H74:H76"/>
    <mergeCell ref="I74:I76"/>
    <mergeCell ref="O84:O86"/>
    <mergeCell ref="P84:P86"/>
    <mergeCell ref="Q84:Q86"/>
    <mergeCell ref="O89:O91"/>
    <mergeCell ref="P89:P91"/>
    <mergeCell ref="Q89:Q91"/>
    <mergeCell ref="Q79:Q81"/>
    <mergeCell ref="O94:O96"/>
    <mergeCell ref="P94:P96"/>
    <mergeCell ref="Q94:Q96"/>
    <mergeCell ref="O99:O101"/>
    <mergeCell ref="P99:P101"/>
    <mergeCell ref="Q99:Q101"/>
    <mergeCell ref="O119:O121"/>
    <mergeCell ref="P119:P121"/>
    <mergeCell ref="Q119:Q121"/>
    <mergeCell ref="O104:O106"/>
    <mergeCell ref="P104:P106"/>
    <mergeCell ref="Q104:Q106"/>
    <mergeCell ref="O109:O111"/>
    <mergeCell ref="P109:P111"/>
    <mergeCell ref="Q109:Q111"/>
    <mergeCell ref="C2:K2"/>
    <mergeCell ref="M2:U2"/>
    <mergeCell ref="W2:AG2"/>
    <mergeCell ref="AI2:AS2"/>
    <mergeCell ref="O124:O126"/>
    <mergeCell ref="P124:P126"/>
    <mergeCell ref="Q124:Q126"/>
    <mergeCell ref="O114:O116"/>
    <mergeCell ref="P114:P116"/>
    <mergeCell ref="Q114:Q11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E6101-A24F-430D-B346-C87E0FDB0F41}">
  <dimension ref="B2:AY146"/>
  <sheetViews>
    <sheetView zoomScale="55" zoomScaleNormal="55" workbookViewId="0">
      <selection activeCell="B71" sqref="B71"/>
    </sheetView>
  </sheetViews>
  <sheetFormatPr defaultColWidth="10.625" defaultRowHeight="16.5" x14ac:dyDescent="0.3"/>
  <cols>
    <col min="1" max="1" width="10.625" style="8"/>
    <col min="2" max="2" width="12.625" style="14" bestFit="1" customWidth="1"/>
    <col min="3" max="16384" width="10.625" style="8"/>
  </cols>
  <sheetData>
    <row r="2" spans="2:50" ht="20.25" x14ac:dyDescent="0.3">
      <c r="B2" s="14" t="s">
        <v>457</v>
      </c>
      <c r="C2" s="99" t="s">
        <v>391</v>
      </c>
      <c r="D2" s="99"/>
      <c r="E2" s="99"/>
      <c r="F2" s="99"/>
      <c r="G2" s="99"/>
      <c r="H2" s="99"/>
      <c r="I2" s="99"/>
      <c r="J2" s="99"/>
      <c r="K2" s="99"/>
      <c r="L2" s="99"/>
      <c r="M2" s="99"/>
      <c r="P2" s="99" t="s">
        <v>390</v>
      </c>
      <c r="Q2" s="99"/>
      <c r="R2" s="99"/>
      <c r="S2" s="99"/>
      <c r="T2" s="99"/>
      <c r="U2" s="99"/>
      <c r="V2" s="99"/>
      <c r="W2" s="99"/>
      <c r="X2" s="99"/>
      <c r="Y2" s="99"/>
      <c r="Z2" s="99"/>
      <c r="AB2" s="98" t="s">
        <v>389</v>
      </c>
      <c r="AC2" s="98"/>
      <c r="AD2" s="98"/>
      <c r="AE2" s="98"/>
      <c r="AF2" s="98"/>
      <c r="AG2" s="98"/>
      <c r="AH2" s="98"/>
      <c r="AI2" s="98"/>
      <c r="AJ2" s="98"/>
      <c r="AK2" s="98"/>
      <c r="AL2" s="98"/>
      <c r="AN2" s="98" t="s">
        <v>388</v>
      </c>
      <c r="AO2" s="98"/>
      <c r="AP2" s="98"/>
      <c r="AQ2" s="98"/>
      <c r="AR2" s="98"/>
      <c r="AS2" s="98"/>
      <c r="AT2" s="98"/>
      <c r="AU2" s="98"/>
      <c r="AV2" s="98"/>
      <c r="AW2" s="98"/>
      <c r="AX2" s="98"/>
    </row>
    <row r="3" spans="2:50" s="14" customFormat="1" x14ac:dyDescent="0.3">
      <c r="C3" s="3" t="s">
        <v>0</v>
      </c>
      <c r="D3" s="3" t="s">
        <v>3</v>
      </c>
      <c r="E3" s="3" t="s">
        <v>4</v>
      </c>
      <c r="F3" s="3" t="s">
        <v>128</v>
      </c>
      <c r="G3" s="3" t="s">
        <v>65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</v>
      </c>
      <c r="M3" s="3" t="s">
        <v>2</v>
      </c>
      <c r="P3" s="3" t="s">
        <v>0</v>
      </c>
      <c r="Q3" s="3" t="s">
        <v>3</v>
      </c>
      <c r="R3" s="3" t="s">
        <v>4</v>
      </c>
      <c r="S3" s="3" t="s">
        <v>128</v>
      </c>
      <c r="T3" s="3" t="s">
        <v>65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</v>
      </c>
      <c r="Z3" s="3" t="s">
        <v>2</v>
      </c>
      <c r="AB3" s="3" t="s">
        <v>0</v>
      </c>
      <c r="AC3" s="3" t="s">
        <v>3</v>
      </c>
      <c r="AD3" s="3" t="s">
        <v>4</v>
      </c>
      <c r="AE3" s="3" t="s">
        <v>128</v>
      </c>
      <c r="AF3" s="3" t="s">
        <v>65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</v>
      </c>
      <c r="AL3" s="3" t="s">
        <v>2</v>
      </c>
      <c r="AN3" s="3" t="s">
        <v>0</v>
      </c>
      <c r="AO3" s="3" t="s">
        <v>3</v>
      </c>
      <c r="AP3" s="3" t="s">
        <v>4</v>
      </c>
      <c r="AQ3" s="3" t="s">
        <v>128</v>
      </c>
      <c r="AR3" s="3" t="s">
        <v>65</v>
      </c>
      <c r="AS3" s="3" t="s">
        <v>7</v>
      </c>
      <c r="AT3" s="3" t="s">
        <v>8</v>
      </c>
      <c r="AU3" s="3" t="s">
        <v>9</v>
      </c>
      <c r="AV3" s="3" t="s">
        <v>10</v>
      </c>
      <c r="AW3" s="3" t="s">
        <v>1</v>
      </c>
      <c r="AX3" s="3" t="s">
        <v>2</v>
      </c>
    </row>
    <row r="4" spans="2:50" x14ac:dyDescent="0.3">
      <c r="C4" s="6">
        <v>0</v>
      </c>
      <c r="D4" s="4">
        <v>3.4649999999999999</v>
      </c>
      <c r="E4" s="4">
        <v>2.3180000000000001</v>
      </c>
      <c r="F4" s="4">
        <v>2.7839999999999998</v>
      </c>
      <c r="G4" s="4">
        <v>1.79</v>
      </c>
      <c r="H4" s="4">
        <v>0.87150000000000005</v>
      </c>
      <c r="I4" s="4">
        <v>2.3795000000000002</v>
      </c>
      <c r="J4" s="4">
        <v>3.8205</v>
      </c>
      <c r="K4" s="4">
        <v>3.7770000000000001</v>
      </c>
      <c r="L4" s="6">
        <f>AVERAGE(D4:K4)</f>
        <v>2.6506875000000001</v>
      </c>
      <c r="M4" s="6">
        <f>STDEV(D4:K4)/SQRT(8)</f>
        <v>0.36372165988642419</v>
      </c>
      <c r="P4" s="6">
        <v>0</v>
      </c>
      <c r="Q4" s="4">
        <v>3.9346666666666663</v>
      </c>
      <c r="R4" s="4">
        <v>2.3045714285714287</v>
      </c>
      <c r="S4" s="4">
        <v>2.6190000000000002</v>
      </c>
      <c r="T4" s="4">
        <v>2.0223</v>
      </c>
      <c r="U4" s="4">
        <v>0.81042857142857139</v>
      </c>
      <c r="V4" s="4">
        <v>2.6406363636363634</v>
      </c>
      <c r="W4" s="4">
        <v>3.3013000000000003</v>
      </c>
      <c r="X4" s="4">
        <v>3.7779999999999996</v>
      </c>
      <c r="Y4" s="6">
        <f>AVERAGE(Q4:X4)</f>
        <v>2.6763628787878786</v>
      </c>
      <c r="Z4" s="6">
        <f>STDEV(Q4:X4)/SQRT(8)</f>
        <v>0.35955786415605623</v>
      </c>
      <c r="AB4" s="6">
        <v>0</v>
      </c>
      <c r="AC4" s="4">
        <v>1.546</v>
      </c>
      <c r="AD4" s="4">
        <v>3.3935000000000004</v>
      </c>
      <c r="AE4" s="4">
        <v>3.3654999999999999</v>
      </c>
      <c r="AF4" s="4">
        <v>0.23349999999999999</v>
      </c>
      <c r="AG4" s="4">
        <v>0.36799999999999999</v>
      </c>
      <c r="AH4" s="4">
        <v>1.556</v>
      </c>
      <c r="AI4" s="4">
        <v>4.9734999999999996</v>
      </c>
      <c r="AJ4" s="4">
        <v>5.2974999999999994</v>
      </c>
      <c r="AK4" s="6">
        <f>AVERAGE(AC4:AJ4)</f>
        <v>2.5916874999999999</v>
      </c>
      <c r="AL4" s="6">
        <f>STDEV(AC4:AJ4)/SQRT(8)</f>
        <v>0.69318218679133803</v>
      </c>
      <c r="AN4" s="6">
        <v>0</v>
      </c>
      <c r="AO4" s="4">
        <v>1.4044000000000001</v>
      </c>
      <c r="AP4" s="4">
        <v>3.4747499999999998</v>
      </c>
      <c r="AQ4" s="4">
        <v>3.3336666666666672</v>
      </c>
      <c r="AR4" s="4">
        <v>0.55614285714285716</v>
      </c>
      <c r="AS4" s="4">
        <v>0.90357142857142847</v>
      </c>
      <c r="AT4" s="4">
        <v>1.3565</v>
      </c>
      <c r="AU4" s="4">
        <v>3.5596666666666668</v>
      </c>
      <c r="AV4" s="4">
        <v>3.6362499999999995</v>
      </c>
      <c r="AW4" s="6">
        <f>AVERAGE(AO4:AV4)</f>
        <v>2.2781184523809523</v>
      </c>
      <c r="AX4" s="6">
        <f>STDEV(AO4:AV4)/SQRT(8)</f>
        <v>0.47246202033064394</v>
      </c>
    </row>
    <row r="5" spans="2:50" x14ac:dyDescent="0.3">
      <c r="C5" s="6">
        <v>0.5</v>
      </c>
      <c r="D5" s="4">
        <v>4.5990000000000002</v>
      </c>
      <c r="E5" s="4">
        <v>2.8485</v>
      </c>
      <c r="F5" s="4">
        <v>10.534000000000001</v>
      </c>
      <c r="G5" s="4">
        <v>3.319</v>
      </c>
      <c r="H5" s="4">
        <v>1.5695000000000001</v>
      </c>
      <c r="I5" s="4">
        <v>7.0775000000000006</v>
      </c>
      <c r="J5" s="4">
        <v>17.263999999999999</v>
      </c>
      <c r="K5" s="4">
        <v>6.375</v>
      </c>
      <c r="L5" s="6">
        <f>AVERAGE(D5:K5)</f>
        <v>6.6983125000000001</v>
      </c>
      <c r="M5" s="6">
        <f>STDEV(D5:K5)/SQRT(8)</f>
        <v>1.8104222325624066</v>
      </c>
      <c r="P5" s="6">
        <v>0.5</v>
      </c>
      <c r="Q5" s="4">
        <v>4.6072499999999996</v>
      </c>
      <c r="R5" s="4">
        <v>2.5374285714285714</v>
      </c>
      <c r="S5" s="4">
        <v>4.6652499999999995</v>
      </c>
      <c r="T5" s="4">
        <v>2.0895999999999999</v>
      </c>
      <c r="U5" s="4">
        <v>1.2672857142857143</v>
      </c>
      <c r="V5" s="4">
        <v>4.620000000000001</v>
      </c>
      <c r="W5" s="4">
        <v>4.7892000000000001</v>
      </c>
      <c r="X5" s="4">
        <v>4.8304285714285715</v>
      </c>
      <c r="Y5" s="6">
        <f>AVERAGE(Q5:X5)</f>
        <v>3.6758053571428571</v>
      </c>
      <c r="Z5" s="6">
        <f>STDEV(Q5:X5)/SQRT(8)</f>
        <v>0.51623312418987788</v>
      </c>
      <c r="AB5" s="6">
        <v>0.5</v>
      </c>
      <c r="AC5" s="4">
        <v>7.4860000000000007</v>
      </c>
      <c r="AD5" s="4">
        <v>19.265000000000001</v>
      </c>
      <c r="AE5" s="4">
        <v>5.9550000000000001</v>
      </c>
      <c r="AF5" s="4">
        <v>0.57200000000000006</v>
      </c>
      <c r="AG5" s="4">
        <v>6.3245000000000005</v>
      </c>
      <c r="AH5" s="4">
        <v>5.9220000000000006</v>
      </c>
      <c r="AI5" s="4">
        <v>9.42</v>
      </c>
      <c r="AJ5" s="4">
        <v>14.625500000000001</v>
      </c>
      <c r="AK5" s="6">
        <f>AVERAGE(AC5:AJ5)</f>
        <v>8.6962500000000009</v>
      </c>
      <c r="AL5" s="6">
        <f>STDEV(AC5:AJ5)/SQRT(8)</f>
        <v>2.0514914087073328</v>
      </c>
      <c r="AN5" s="6">
        <v>0.5</v>
      </c>
      <c r="AO5" s="4">
        <v>2.3092000000000001</v>
      </c>
      <c r="AP5" s="4">
        <v>4.3535000000000004</v>
      </c>
      <c r="AQ5" s="4">
        <v>4.1966666666666663</v>
      </c>
      <c r="AR5" s="4">
        <v>0.55671428571428572</v>
      </c>
      <c r="AS5" s="4">
        <v>1.1395714285714287</v>
      </c>
      <c r="AT5" s="4">
        <v>1.758</v>
      </c>
      <c r="AU5" s="4">
        <v>3.779666666666667</v>
      </c>
      <c r="AV5" s="4">
        <v>4.6217500000000005</v>
      </c>
      <c r="AW5" s="6">
        <f>AVERAGE(AO5:AV5)</f>
        <v>2.8393836309523808</v>
      </c>
      <c r="AX5" s="6">
        <f>STDEV(AO5:AV5)/SQRT(8)</f>
        <v>0.56293481260670064</v>
      </c>
    </row>
    <row r="6" spans="2:50" x14ac:dyDescent="0.3">
      <c r="C6" s="6">
        <v>1.0009999999999999</v>
      </c>
      <c r="D6" s="4">
        <v>9.31</v>
      </c>
      <c r="E6" s="4">
        <v>6.3994999999999997</v>
      </c>
      <c r="F6" s="4">
        <v>27.165999999999997</v>
      </c>
      <c r="G6" s="4">
        <v>4.1764999999999999</v>
      </c>
      <c r="H6" s="4">
        <v>12.353000000000002</v>
      </c>
      <c r="I6" s="4">
        <v>30.356000000000002</v>
      </c>
      <c r="J6" s="4">
        <v>27.417000000000002</v>
      </c>
      <c r="K6" s="4">
        <v>11.9955</v>
      </c>
      <c r="L6" s="6">
        <f>AVERAGE(D6:K6)</f>
        <v>16.146687499999999</v>
      </c>
      <c r="M6" s="6">
        <f>STDEV(D6:K6)/SQRT(8)</f>
        <v>3.7008867783101036</v>
      </c>
      <c r="P6" s="6">
        <v>1.0009999999999999</v>
      </c>
      <c r="Q6" s="4">
        <v>5.3059166666666657</v>
      </c>
      <c r="R6" s="4">
        <v>4.0514285714285716</v>
      </c>
      <c r="S6" s="4">
        <v>9.1408749999999994</v>
      </c>
      <c r="T6" s="4">
        <v>2.1847000000000003</v>
      </c>
      <c r="U6" s="4">
        <v>4.4201428571428574</v>
      </c>
      <c r="V6" s="4">
        <v>14.228181818181817</v>
      </c>
      <c r="W6" s="4">
        <v>6.366200000000001</v>
      </c>
      <c r="X6" s="4">
        <v>6.8535714285714286</v>
      </c>
      <c r="Y6" s="6">
        <f>AVERAGE(Q6:X6)</f>
        <v>6.5688770427489169</v>
      </c>
      <c r="Z6" s="6">
        <f>STDEV(Q6:X6)/SQRT(8)</f>
        <v>1.3172816617125582</v>
      </c>
      <c r="AB6" s="6">
        <v>1.0009999999999999</v>
      </c>
      <c r="AC6" s="4">
        <v>18.855</v>
      </c>
      <c r="AD6" s="4">
        <v>38.040500000000002</v>
      </c>
      <c r="AE6" s="4">
        <v>11.119499999999999</v>
      </c>
      <c r="AF6" s="4">
        <v>9.8109999999999999</v>
      </c>
      <c r="AG6" s="4">
        <v>20.198</v>
      </c>
      <c r="AH6" s="4">
        <v>25.206</v>
      </c>
      <c r="AI6" s="4">
        <v>47.683500000000002</v>
      </c>
      <c r="AJ6" s="4">
        <v>67.828000000000003</v>
      </c>
      <c r="AK6" s="6">
        <f>AVERAGE(AC6:AJ6)</f>
        <v>29.8426875</v>
      </c>
      <c r="AL6" s="6">
        <f>STDEV(AC6:AJ6)/SQRT(8)</f>
        <v>7.0905584670350148</v>
      </c>
      <c r="AN6" s="6">
        <v>1.0009999999999999</v>
      </c>
      <c r="AO6" s="4">
        <v>3.2753999999999999</v>
      </c>
      <c r="AP6" s="4">
        <v>5.9867500000000007</v>
      </c>
      <c r="AQ6" s="4">
        <v>4.2120000000000006</v>
      </c>
      <c r="AR6" s="4">
        <v>0.8978571428571428</v>
      </c>
      <c r="AS6" s="4">
        <v>1.6974285714285713</v>
      </c>
      <c r="AT6" s="4">
        <v>2.1509999999999998</v>
      </c>
      <c r="AU6" s="4">
        <v>4.3220000000000001</v>
      </c>
      <c r="AV6" s="4">
        <v>6.1022499999999997</v>
      </c>
      <c r="AW6" s="6">
        <f>AVERAGE(AO6:AV6)</f>
        <v>3.5805857142857143</v>
      </c>
      <c r="AX6" s="6">
        <f>STDEV(AO6:AV6)/SQRT(8)</f>
        <v>0.6810832172029101</v>
      </c>
    </row>
    <row r="7" spans="2:50" x14ac:dyDescent="0.3">
      <c r="C7" s="6">
        <v>1.5009999999999999</v>
      </c>
      <c r="D7" s="4">
        <v>17.426000000000002</v>
      </c>
      <c r="E7" s="4">
        <v>11.292000000000002</v>
      </c>
      <c r="F7" s="4">
        <v>41.205500000000001</v>
      </c>
      <c r="G7" s="4">
        <v>8.17</v>
      </c>
      <c r="H7" s="4">
        <v>21.4955</v>
      </c>
      <c r="I7" s="4">
        <v>59.100499999999997</v>
      </c>
      <c r="J7" s="4">
        <v>40.224000000000004</v>
      </c>
      <c r="K7" s="4">
        <v>13.3645</v>
      </c>
      <c r="L7" s="6">
        <f>AVERAGE(D7:K7)</f>
        <v>26.534749999999999</v>
      </c>
      <c r="M7" s="6">
        <f>STDEV(D7:K7)/SQRT(8)</f>
        <v>6.4289785715317391</v>
      </c>
      <c r="P7" s="6">
        <v>1.5009999999999999</v>
      </c>
      <c r="Q7" s="4">
        <v>7.4363333333333337</v>
      </c>
      <c r="R7" s="4">
        <v>5.648428571428572</v>
      </c>
      <c r="S7" s="4">
        <v>12.401999999999999</v>
      </c>
      <c r="T7" s="4">
        <v>2.7235</v>
      </c>
      <c r="U7" s="4">
        <v>5.9454285714285717</v>
      </c>
      <c r="V7" s="4">
        <v>27.295999999999996</v>
      </c>
      <c r="W7" s="4">
        <v>7.5742999999999991</v>
      </c>
      <c r="X7" s="4">
        <v>6.169142857142857</v>
      </c>
      <c r="Y7" s="6">
        <f>AVERAGE(Q7:X7)</f>
        <v>9.3993916666666664</v>
      </c>
      <c r="Z7" s="6">
        <f>STDEV(Q7:X7)/SQRT(8)</f>
        <v>2.7304186831403601</v>
      </c>
      <c r="AB7" s="6">
        <v>1.5009999999999999</v>
      </c>
      <c r="AC7" s="4">
        <v>27.4285</v>
      </c>
      <c r="AD7" s="4">
        <v>55.15</v>
      </c>
      <c r="AE7" s="4">
        <v>15.817999999999998</v>
      </c>
      <c r="AF7" s="4">
        <v>23.401</v>
      </c>
      <c r="AG7" s="4">
        <v>32.1905</v>
      </c>
      <c r="AH7" s="4">
        <v>43.084499999999998</v>
      </c>
      <c r="AI7" s="4">
        <v>89.796499999999995</v>
      </c>
      <c r="AJ7" s="4">
        <v>126.2115</v>
      </c>
      <c r="AK7" s="6">
        <f>AVERAGE(AC7:AJ7)</f>
        <v>51.635062499999997</v>
      </c>
      <c r="AL7" s="6">
        <f>STDEV(AC7:AJ7)/SQRT(8)</f>
        <v>13.461240773592179</v>
      </c>
      <c r="AN7" s="6">
        <v>1.5009999999999999</v>
      </c>
      <c r="AO7" s="4">
        <v>4.4336000000000002</v>
      </c>
      <c r="AP7" s="4">
        <v>6.1120000000000001</v>
      </c>
      <c r="AQ7" s="4">
        <v>5.328666666666666</v>
      </c>
      <c r="AR7" s="4">
        <v>1.278285714285714</v>
      </c>
      <c r="AS7" s="4">
        <v>2.2962857142857147</v>
      </c>
      <c r="AT7" s="4">
        <v>3.4737499999999999</v>
      </c>
      <c r="AU7" s="4">
        <v>5.5229999999999997</v>
      </c>
      <c r="AV7" s="4">
        <v>7.503000000000001</v>
      </c>
      <c r="AW7" s="6">
        <f>AVERAGE(AO7:AV7)</f>
        <v>4.4935735119047626</v>
      </c>
      <c r="AX7" s="6">
        <f>STDEV(AO7:AV7)/SQRT(8)</f>
        <v>0.72755507475363801</v>
      </c>
    </row>
    <row r="8" spans="2:50" x14ac:dyDescent="0.3">
      <c r="C8" s="6">
        <v>2.0009999999999999</v>
      </c>
      <c r="D8" s="4">
        <v>27.137499999999999</v>
      </c>
      <c r="E8" s="4">
        <v>17.470500000000001</v>
      </c>
      <c r="F8" s="4">
        <v>52.888499999999993</v>
      </c>
      <c r="G8" s="4">
        <v>10.957000000000001</v>
      </c>
      <c r="H8" s="4">
        <v>31.878500000000003</v>
      </c>
      <c r="I8" s="4">
        <v>94.623000000000005</v>
      </c>
      <c r="J8" s="4">
        <v>51.224000000000004</v>
      </c>
      <c r="K8" s="4">
        <v>14.031000000000001</v>
      </c>
      <c r="L8" s="6">
        <f>AVERAGE(D8:K8)</f>
        <v>37.526249999999997</v>
      </c>
      <c r="M8" s="6">
        <f>STDEV(D8:K8)/SQRT(8)</f>
        <v>9.8955925195260548</v>
      </c>
      <c r="P8" s="6">
        <v>2.0009999999999999</v>
      </c>
      <c r="Q8" s="4">
        <v>10.555583333333333</v>
      </c>
      <c r="R8" s="4">
        <v>7.0164285714285715</v>
      </c>
      <c r="S8" s="4">
        <v>19.4055</v>
      </c>
      <c r="T8" s="4">
        <v>3.2409999999999997</v>
      </c>
      <c r="U8" s="4">
        <v>5.854000000000001</v>
      </c>
      <c r="V8" s="4">
        <v>39.062909090909095</v>
      </c>
      <c r="W8" s="4">
        <v>10.841899999999999</v>
      </c>
      <c r="X8" s="4">
        <v>6.7998571428571433</v>
      </c>
      <c r="Y8" s="6">
        <f>AVERAGE(Q8:X8)</f>
        <v>12.847147267316018</v>
      </c>
      <c r="Z8" s="6">
        <f>STDEV(Q8:X8)/SQRT(8)</f>
        <v>4.1215886604386327</v>
      </c>
      <c r="AB8" s="6">
        <v>2.0009999999999999</v>
      </c>
      <c r="AC8" s="4">
        <v>31.935499999999998</v>
      </c>
      <c r="AD8" s="4">
        <v>68.389499999999998</v>
      </c>
      <c r="AE8" s="4">
        <v>22.843499999999999</v>
      </c>
      <c r="AF8" s="4">
        <v>37.32</v>
      </c>
      <c r="AG8" s="4">
        <v>41.221499999999999</v>
      </c>
      <c r="AH8" s="4">
        <v>69.327500000000001</v>
      </c>
      <c r="AI8" s="4">
        <v>127.81700000000001</v>
      </c>
      <c r="AJ8" s="4">
        <v>169.0205</v>
      </c>
      <c r="AK8" s="6">
        <f>AVERAGE(AC8:AJ8)</f>
        <v>70.984375</v>
      </c>
      <c r="AL8" s="6">
        <f>STDEV(AC8:AJ8)/SQRT(8)</f>
        <v>18.279567553777767</v>
      </c>
      <c r="AN8" s="6">
        <v>2.0009999999999999</v>
      </c>
      <c r="AO8" s="4">
        <v>4.496599999999999</v>
      </c>
      <c r="AP8" s="4">
        <v>6.8662500000000009</v>
      </c>
      <c r="AQ8" s="4">
        <v>5.7668333333333335</v>
      </c>
      <c r="AR8" s="4">
        <v>1.7615714285714286</v>
      </c>
      <c r="AS8" s="4">
        <v>2.4335714285714287</v>
      </c>
      <c r="AT8" s="4">
        <v>3.8555000000000001</v>
      </c>
      <c r="AU8" s="4">
        <v>6.5169999999999995</v>
      </c>
      <c r="AV8" s="4">
        <v>9.1637500000000003</v>
      </c>
      <c r="AW8" s="6">
        <f>AVERAGE(AO8:AV8)</f>
        <v>5.1076345238095238</v>
      </c>
      <c r="AX8" s="6">
        <f>STDEV(AO8:AV8)/SQRT(8)</f>
        <v>0.86863615384442172</v>
      </c>
    </row>
    <row r="9" spans="2:50" x14ac:dyDescent="0.3">
      <c r="C9" s="6">
        <v>2.5009999999999999</v>
      </c>
      <c r="D9" s="4">
        <v>39.862499999999997</v>
      </c>
      <c r="E9" s="4">
        <v>24.478999999999999</v>
      </c>
      <c r="F9" s="4">
        <v>64.5655</v>
      </c>
      <c r="G9" s="4">
        <v>14.064499999999999</v>
      </c>
      <c r="H9" s="4">
        <v>39.823499999999996</v>
      </c>
      <c r="I9" s="4">
        <v>123.0865</v>
      </c>
      <c r="J9" s="4">
        <v>64.198499999999996</v>
      </c>
      <c r="K9" s="4">
        <v>18.184999999999999</v>
      </c>
      <c r="L9" s="6">
        <f>AVERAGE(D9:K9)</f>
        <v>48.533124999999991</v>
      </c>
      <c r="M9" s="6">
        <f>STDEV(D9:K9)/SQRT(8)</f>
        <v>12.606248295824662</v>
      </c>
      <c r="P9" s="6">
        <v>2.5009999999999999</v>
      </c>
      <c r="Q9" s="4">
        <v>14.421916666666666</v>
      </c>
      <c r="R9" s="4">
        <v>8.625571428571428</v>
      </c>
      <c r="S9" s="4">
        <v>23.547625</v>
      </c>
      <c r="T9" s="4">
        <v>4.2188999999999997</v>
      </c>
      <c r="U9" s="4">
        <v>7.8095714285714282</v>
      </c>
      <c r="V9" s="4">
        <v>50.814727272727275</v>
      </c>
      <c r="W9" s="4">
        <v>13.2494</v>
      </c>
      <c r="X9" s="4">
        <v>7.8961428571428574</v>
      </c>
      <c r="Y9" s="6">
        <f>AVERAGE(Q9:X9)</f>
        <v>16.322981831709956</v>
      </c>
      <c r="Z9" s="6">
        <f>STDEV(Q9:X9)/SQRT(8)</f>
        <v>5.3522118628884296</v>
      </c>
      <c r="AB9" s="6">
        <v>2.5009999999999999</v>
      </c>
      <c r="AC9" s="4">
        <v>31.625500000000002</v>
      </c>
      <c r="AD9" s="4">
        <v>77.000500000000002</v>
      </c>
      <c r="AE9" s="4">
        <v>29.995000000000001</v>
      </c>
      <c r="AF9" s="4">
        <v>58.276499999999999</v>
      </c>
      <c r="AG9" s="4">
        <v>50.997999999999998</v>
      </c>
      <c r="AH9" s="4">
        <v>82.427999999999997</v>
      </c>
      <c r="AI9" s="4">
        <v>164.20400000000001</v>
      </c>
      <c r="AJ9" s="4">
        <v>213.13400000000001</v>
      </c>
      <c r="AK9" s="6">
        <f>AVERAGE(AC9:AJ9)</f>
        <v>88.457687499999992</v>
      </c>
      <c r="AL9" s="6">
        <f>STDEV(AC9:AJ9)/SQRT(8)</f>
        <v>23.303596697018673</v>
      </c>
      <c r="AN9" s="6">
        <v>2.5009999999999999</v>
      </c>
      <c r="AO9" s="4">
        <v>5.2128000000000005</v>
      </c>
      <c r="AP9" s="4">
        <v>7.3787499999999993</v>
      </c>
      <c r="AQ9" s="4">
        <v>5.8540000000000001</v>
      </c>
      <c r="AR9" s="4">
        <v>2.0004285714285714</v>
      </c>
      <c r="AS9" s="4">
        <v>3.0592857142857142</v>
      </c>
      <c r="AT9" s="4">
        <v>4.7167499999999993</v>
      </c>
      <c r="AU9" s="4">
        <v>8.2656666666666663</v>
      </c>
      <c r="AV9" s="4">
        <v>9.2807500000000012</v>
      </c>
      <c r="AW9" s="6">
        <f>AVERAGE(AO9:AV9)</f>
        <v>5.7210538690476191</v>
      </c>
      <c r="AX9" s="6">
        <f>STDEV(AO9:AV9)/SQRT(8)</f>
        <v>0.88748372764364925</v>
      </c>
    </row>
    <row r="10" spans="2:50" x14ac:dyDescent="0.3">
      <c r="C10" s="6">
        <v>3.0009999999999999</v>
      </c>
      <c r="D10" s="4">
        <v>56.764000000000003</v>
      </c>
      <c r="E10" s="4">
        <v>32.658000000000001</v>
      </c>
      <c r="F10" s="4">
        <v>78.694999999999993</v>
      </c>
      <c r="G10" s="4">
        <v>19.362000000000002</v>
      </c>
      <c r="H10" s="4">
        <v>48.599499999999999</v>
      </c>
      <c r="I10" s="4">
        <v>146.77449999999999</v>
      </c>
      <c r="J10" s="4">
        <v>87.03649999999999</v>
      </c>
      <c r="K10" s="4">
        <v>21.483000000000001</v>
      </c>
      <c r="L10" s="6">
        <f>AVERAGE(D10:K10)</f>
        <v>61.421562499999993</v>
      </c>
      <c r="M10" s="6">
        <f>STDEV(D10:K10)/SQRT(8)</f>
        <v>15.010208955204659</v>
      </c>
      <c r="P10" s="6">
        <v>3.0009999999999999</v>
      </c>
      <c r="Q10" s="4">
        <v>19.170166666666663</v>
      </c>
      <c r="R10" s="4">
        <v>10.008142857142857</v>
      </c>
      <c r="S10" s="4">
        <v>28.001875000000002</v>
      </c>
      <c r="T10" s="4">
        <v>4.2188999999999997</v>
      </c>
      <c r="U10" s="4">
        <v>8.2379999999999995</v>
      </c>
      <c r="V10" s="4">
        <v>62.857818181818196</v>
      </c>
      <c r="W10" s="4">
        <v>14.233699999999999</v>
      </c>
      <c r="X10" s="4">
        <v>8.8227142857142855</v>
      </c>
      <c r="Y10" s="6">
        <f>AVERAGE(Q10:X10)</f>
        <v>19.443914623917749</v>
      </c>
      <c r="Z10" s="6">
        <f>STDEV(Q10:X10)/SQRT(8)</f>
        <v>6.7406605502680303</v>
      </c>
      <c r="AB10" s="6">
        <v>3.0009999999999999</v>
      </c>
      <c r="AC10" s="4">
        <v>33.525500000000001</v>
      </c>
      <c r="AD10" s="4">
        <v>90.126499999999993</v>
      </c>
      <c r="AE10" s="4">
        <v>33.899000000000001</v>
      </c>
      <c r="AF10" s="4">
        <v>72.609499999999997</v>
      </c>
      <c r="AG10" s="4">
        <v>59.2425</v>
      </c>
      <c r="AH10" s="4">
        <v>97.57</v>
      </c>
      <c r="AI10" s="4">
        <v>200.58749999999998</v>
      </c>
      <c r="AJ10" s="4">
        <v>242.87299999999999</v>
      </c>
      <c r="AK10" s="6">
        <f>AVERAGE(AC10:AJ10)</f>
        <v>103.80418749999998</v>
      </c>
      <c r="AL10" s="6">
        <f>STDEV(AC10:AJ10)/SQRT(8)</f>
        <v>27.293958677101045</v>
      </c>
      <c r="AN10" s="6">
        <v>3.0009999999999999</v>
      </c>
      <c r="AO10" s="4">
        <v>5.3545999999999996</v>
      </c>
      <c r="AP10" s="4">
        <v>7.73</v>
      </c>
      <c r="AQ10" s="4">
        <v>6.7424999999999997</v>
      </c>
      <c r="AR10" s="4">
        <v>2.5549999999999997</v>
      </c>
      <c r="AS10" s="4">
        <v>3.1642857142857146</v>
      </c>
      <c r="AT10" s="4">
        <v>5.4939999999999998</v>
      </c>
      <c r="AU10" s="4">
        <v>9.359</v>
      </c>
      <c r="AV10" s="4">
        <v>10.984</v>
      </c>
      <c r="AW10" s="6">
        <f>AVERAGE(AO10:AV10)</f>
        <v>6.4229232142857144</v>
      </c>
      <c r="AX10" s="6">
        <f>STDEV(AO10:AV10)/SQRT(8)</f>
        <v>1.0248545938566633</v>
      </c>
    </row>
    <row r="11" spans="2:50" x14ac:dyDescent="0.3">
      <c r="C11" s="6">
        <v>3.5019999999999998</v>
      </c>
      <c r="D11" s="4">
        <v>64.518499999999989</v>
      </c>
      <c r="E11" s="4">
        <v>39.533000000000001</v>
      </c>
      <c r="F11" s="4">
        <v>87.936000000000007</v>
      </c>
      <c r="G11" s="4">
        <v>21.720999999999997</v>
      </c>
      <c r="H11" s="4">
        <v>53.682499999999997</v>
      </c>
      <c r="I11" s="4">
        <v>172.71600000000001</v>
      </c>
      <c r="J11" s="4">
        <v>101.44300000000001</v>
      </c>
      <c r="K11" s="4">
        <v>25.639000000000003</v>
      </c>
      <c r="L11" s="6">
        <f>AVERAGE(D11:K11)</f>
        <v>70.89862500000001</v>
      </c>
      <c r="M11" s="6">
        <f>STDEV(D11:K11)/SQRT(8)</f>
        <v>17.61583332310483</v>
      </c>
      <c r="P11" s="6">
        <v>3.5019999999999998</v>
      </c>
      <c r="Q11" s="4">
        <v>23.206333333333333</v>
      </c>
      <c r="R11" s="4">
        <v>10.976285714285714</v>
      </c>
      <c r="S11" s="4">
        <v>37.135750000000002</v>
      </c>
      <c r="T11" s="4">
        <v>6.9344999999999999</v>
      </c>
      <c r="U11" s="4">
        <v>8.3217142857142861</v>
      </c>
      <c r="V11" s="4">
        <v>79.655181818181816</v>
      </c>
      <c r="W11" s="4">
        <v>15.967799999999997</v>
      </c>
      <c r="X11" s="4">
        <v>10.44842857142857</v>
      </c>
      <c r="Y11" s="6">
        <f>AVERAGE(Q11:X11)</f>
        <v>24.080749215367966</v>
      </c>
      <c r="Z11" s="6">
        <f>STDEV(Q11:X11)/SQRT(8)</f>
        <v>8.6864460579371077</v>
      </c>
      <c r="AB11" s="6">
        <v>3.5019999999999998</v>
      </c>
      <c r="AC11" s="4">
        <v>33.362499999999997</v>
      </c>
      <c r="AD11" s="4">
        <v>107.9075</v>
      </c>
      <c r="AE11" s="4">
        <v>39.433</v>
      </c>
      <c r="AF11" s="4">
        <v>98.453000000000003</v>
      </c>
      <c r="AG11" s="4">
        <v>68.146500000000003</v>
      </c>
      <c r="AH11" s="4">
        <v>117.108</v>
      </c>
      <c r="AI11" s="4">
        <v>245.09300000000002</v>
      </c>
      <c r="AJ11" s="4">
        <v>289.15250000000003</v>
      </c>
      <c r="AK11" s="6">
        <f>AVERAGE(AC11:AJ11)</f>
        <v>124.83200000000001</v>
      </c>
      <c r="AL11" s="6">
        <f>STDEV(AC11:AJ11)/SQRT(8)</f>
        <v>33.106643134616618</v>
      </c>
      <c r="AN11" s="6">
        <v>3.5019999999999998</v>
      </c>
      <c r="AO11" s="4">
        <v>5.8515999999999995</v>
      </c>
      <c r="AP11" s="4">
        <v>7.7527500000000007</v>
      </c>
      <c r="AQ11" s="4">
        <v>7.4020000000000001</v>
      </c>
      <c r="AR11" s="4">
        <v>3.1837142857142857</v>
      </c>
      <c r="AS11" s="4">
        <v>3.7064285714285714</v>
      </c>
      <c r="AT11" s="4">
        <v>6.370000000000001</v>
      </c>
      <c r="AU11" s="4">
        <v>10.103</v>
      </c>
      <c r="AV11" s="4">
        <v>12.520499999999998</v>
      </c>
      <c r="AW11" s="6">
        <f>AVERAGE(AO11:AV11)</f>
        <v>7.1112491071428572</v>
      </c>
      <c r="AX11" s="6">
        <f>STDEV(AO11:AV11)/SQRT(8)</f>
        <v>1.1008205289524995</v>
      </c>
    </row>
    <row r="12" spans="2:50" x14ac:dyDescent="0.3">
      <c r="C12" s="6">
        <v>4.0019999999999998</v>
      </c>
      <c r="D12" s="4">
        <v>77.941499999999991</v>
      </c>
      <c r="E12" s="4">
        <v>47.223500000000001</v>
      </c>
      <c r="F12" s="4">
        <v>101.66499999999999</v>
      </c>
      <c r="G12" s="4">
        <v>24.828499999999998</v>
      </c>
      <c r="H12" s="4">
        <v>66.625</v>
      </c>
      <c r="I12" s="4">
        <v>187.39699999999999</v>
      </c>
      <c r="J12" s="4">
        <v>114.7835</v>
      </c>
      <c r="K12" s="4">
        <v>33.454000000000001</v>
      </c>
      <c r="L12" s="6">
        <f>AVERAGE(D12:K12)</f>
        <v>81.739749999999987</v>
      </c>
      <c r="M12" s="6">
        <f>STDEV(D12:K12)/SQRT(8)</f>
        <v>18.735478850060687</v>
      </c>
      <c r="P12" s="6">
        <v>4.0019999999999998</v>
      </c>
      <c r="Q12" s="4">
        <v>28.214833333333335</v>
      </c>
      <c r="R12" s="4">
        <v>13.646714285714284</v>
      </c>
      <c r="S12" s="4">
        <v>42.664375000000007</v>
      </c>
      <c r="T12" s="4">
        <v>9.6363000000000003</v>
      </c>
      <c r="U12" s="4">
        <v>12.231857142857141</v>
      </c>
      <c r="V12" s="4">
        <v>94.045909090909078</v>
      </c>
      <c r="W12" s="4">
        <v>17.490000000000002</v>
      </c>
      <c r="X12" s="4">
        <v>12.031000000000001</v>
      </c>
      <c r="Y12" s="6">
        <f>AVERAGE(Q12:X12)</f>
        <v>28.745123606601734</v>
      </c>
      <c r="Z12" s="6">
        <f>STDEV(Q12:X12)/SQRT(8)</f>
        <v>10.115455077929925</v>
      </c>
      <c r="AB12" s="6">
        <v>4.0019999999999998</v>
      </c>
      <c r="AC12" s="4">
        <v>39.231999999999999</v>
      </c>
      <c r="AD12" s="4">
        <v>122.15950000000001</v>
      </c>
      <c r="AE12" s="4">
        <v>51.534999999999997</v>
      </c>
      <c r="AF12" s="4">
        <v>117.0085</v>
      </c>
      <c r="AG12" s="4">
        <v>78.873999999999995</v>
      </c>
      <c r="AH12" s="4">
        <v>146.6575</v>
      </c>
      <c r="AI12" s="4">
        <v>287.40949999999998</v>
      </c>
      <c r="AJ12" s="4">
        <v>332.18899999999996</v>
      </c>
      <c r="AK12" s="6">
        <f>AVERAGE(AC12:AJ12)</f>
        <v>146.88312500000001</v>
      </c>
      <c r="AL12" s="6">
        <f>STDEV(AC12:AJ12)/SQRT(8)</f>
        <v>38.007283577548598</v>
      </c>
      <c r="AN12" s="6">
        <v>4.0019999999999998</v>
      </c>
      <c r="AO12" s="4">
        <v>5.9194000000000004</v>
      </c>
      <c r="AP12" s="4">
        <v>8.8249999999999993</v>
      </c>
      <c r="AQ12" s="4">
        <v>7.9445000000000006</v>
      </c>
      <c r="AR12" s="4">
        <v>3.6695714285714289</v>
      </c>
      <c r="AS12" s="4">
        <v>3.806</v>
      </c>
      <c r="AT12" s="4">
        <v>7.2594999999999992</v>
      </c>
      <c r="AU12" s="4">
        <v>11.280666666666667</v>
      </c>
      <c r="AV12" s="4">
        <v>13.227499999999999</v>
      </c>
      <c r="AW12" s="6">
        <f>AVERAGE(AO12:AV12)</f>
        <v>7.7415172619047627</v>
      </c>
      <c r="AX12" s="6">
        <f>STDEV(AO12:AV12)/SQRT(8)</f>
        <v>1.1911744871350174</v>
      </c>
    </row>
    <row r="13" spans="2:50" x14ac:dyDescent="0.3">
      <c r="C13" s="6">
        <v>4.5019999999999998</v>
      </c>
      <c r="D13" s="4">
        <v>87.81049999999999</v>
      </c>
      <c r="E13" s="4">
        <v>55.660000000000004</v>
      </c>
      <c r="F13" s="4">
        <v>113.80500000000001</v>
      </c>
      <c r="G13" s="4">
        <v>25.276</v>
      </c>
      <c r="H13" s="4">
        <v>74.356999999999999</v>
      </c>
      <c r="I13" s="4">
        <v>211.447</v>
      </c>
      <c r="J13" s="4">
        <v>128.245</v>
      </c>
      <c r="K13" s="4">
        <v>39.399500000000003</v>
      </c>
      <c r="L13" s="6">
        <f>AVERAGE(D13:K13)</f>
        <v>92</v>
      </c>
      <c r="M13" s="6">
        <f>STDEV(D13:K13)/SQRT(8)</f>
        <v>21.097169577635288</v>
      </c>
      <c r="P13" s="6">
        <v>4.5019999999999998</v>
      </c>
      <c r="Q13" s="4">
        <v>33.845249999999993</v>
      </c>
      <c r="R13" s="4">
        <v>16.500142857142855</v>
      </c>
      <c r="S13" s="4">
        <v>51.323750000000004</v>
      </c>
      <c r="T13" s="4">
        <v>8.5488</v>
      </c>
      <c r="U13" s="4">
        <v>15.488428571428569</v>
      </c>
      <c r="V13" s="4">
        <v>98.794636363636357</v>
      </c>
      <c r="W13" s="4">
        <v>18.799900000000001</v>
      </c>
      <c r="X13" s="4">
        <v>13.4</v>
      </c>
      <c r="Y13" s="6">
        <f>AVERAGE(Q13:X13)</f>
        <v>32.087613474025972</v>
      </c>
      <c r="Z13" s="6">
        <f>STDEV(Q13:X13)/SQRT(8)</f>
        <v>10.708235551891624</v>
      </c>
      <c r="AB13" s="6">
        <v>4.5019999999999998</v>
      </c>
      <c r="AC13" s="4">
        <v>41.823499999999996</v>
      </c>
      <c r="AD13" s="4">
        <v>133.369</v>
      </c>
      <c r="AE13" s="4">
        <v>60.237499999999997</v>
      </c>
      <c r="AF13" s="4">
        <v>132.82999999999998</v>
      </c>
      <c r="AG13" s="4">
        <v>92.594999999999999</v>
      </c>
      <c r="AH13" s="4">
        <v>169.965</v>
      </c>
      <c r="AI13" s="4">
        <v>329.69749999999999</v>
      </c>
      <c r="AJ13" s="4">
        <v>359.12049999999999</v>
      </c>
      <c r="AK13" s="6">
        <f>AVERAGE(AC13:AJ13)</f>
        <v>164.95474999999999</v>
      </c>
      <c r="AL13" s="6">
        <f>STDEV(AC13:AJ13)/SQRT(8)</f>
        <v>41.888076746146645</v>
      </c>
      <c r="AN13" s="6">
        <v>4.5019999999999998</v>
      </c>
      <c r="AO13" s="4">
        <v>6.4453999999999994</v>
      </c>
      <c r="AP13" s="4">
        <v>8.8647500000000008</v>
      </c>
      <c r="AQ13" s="4">
        <v>8.211333333333334</v>
      </c>
      <c r="AR13" s="4">
        <v>4.1678571428571427</v>
      </c>
      <c r="AS13" s="4">
        <v>4.2827142857142855</v>
      </c>
      <c r="AT13" s="4">
        <v>8.1232499999999987</v>
      </c>
      <c r="AU13" s="4">
        <v>12.727333333333334</v>
      </c>
      <c r="AV13" s="4">
        <v>13.727250000000002</v>
      </c>
      <c r="AW13" s="6">
        <f>AVERAGE(AO13:AV13)</f>
        <v>8.3187360119047629</v>
      </c>
      <c r="AX13" s="6">
        <f>STDEV(AO13:AV13)/SQRT(8)</f>
        <v>1.2397025123177317</v>
      </c>
    </row>
    <row r="14" spans="2:50" x14ac:dyDescent="0.3">
      <c r="C14" s="6">
        <v>5.0030000000000001</v>
      </c>
      <c r="D14" s="4">
        <v>101.39449999999999</v>
      </c>
      <c r="E14" s="4">
        <v>62.039000000000001</v>
      </c>
      <c r="F14" s="4">
        <v>128.70400000000001</v>
      </c>
      <c r="G14" s="4">
        <v>30.7745</v>
      </c>
      <c r="H14" s="4">
        <v>86.738500000000002</v>
      </c>
      <c r="I14" s="4">
        <v>245.80700000000002</v>
      </c>
      <c r="J14" s="4">
        <v>136.31049999999999</v>
      </c>
      <c r="K14" s="4">
        <v>46.348500000000001</v>
      </c>
      <c r="L14" s="6">
        <f>AVERAGE(D14:K14)</f>
        <v>104.76456250000001</v>
      </c>
      <c r="M14" s="6">
        <f>STDEV(D14:K14)/SQRT(8)</f>
        <v>24.09428935924694</v>
      </c>
      <c r="P14" s="6">
        <v>5.0030000000000001</v>
      </c>
      <c r="Q14" s="4">
        <v>42.629416666666664</v>
      </c>
      <c r="R14" s="4">
        <v>19.542428571428569</v>
      </c>
      <c r="S14" s="4">
        <v>58.827125000000009</v>
      </c>
      <c r="T14" s="4">
        <v>9.0836000000000006</v>
      </c>
      <c r="U14" s="4">
        <v>15.281142857142855</v>
      </c>
      <c r="V14" s="4">
        <v>102.82527272727272</v>
      </c>
      <c r="W14" s="4">
        <v>20.745899999999999</v>
      </c>
      <c r="X14" s="4">
        <v>15.66357142857143</v>
      </c>
      <c r="Y14" s="6">
        <f>AVERAGE(Q14:X14)</f>
        <v>35.574807156385276</v>
      </c>
      <c r="Z14" s="6">
        <f>STDEV(Q14:X14)/SQRT(8)</f>
        <v>11.259972362619646</v>
      </c>
      <c r="AB14" s="6">
        <v>5.0030000000000001</v>
      </c>
      <c r="AC14" s="4">
        <v>42.340499999999999</v>
      </c>
      <c r="AD14" s="4">
        <v>140.0395</v>
      </c>
      <c r="AE14" s="4">
        <v>70.276499999999999</v>
      </c>
      <c r="AF14" s="4">
        <v>138.8655</v>
      </c>
      <c r="AG14" s="4">
        <v>105.1255</v>
      </c>
      <c r="AH14" s="4">
        <v>204.84700000000001</v>
      </c>
      <c r="AI14" s="4">
        <v>371.78949999999998</v>
      </c>
      <c r="AJ14" s="4">
        <v>391.47249999999997</v>
      </c>
      <c r="AK14" s="6">
        <f>AVERAGE(AC14:AJ14)</f>
        <v>183.09456249999999</v>
      </c>
      <c r="AL14" s="6">
        <f>STDEV(AC14:AJ14)/SQRT(8)</f>
        <v>46.661596558974246</v>
      </c>
      <c r="AN14" s="6">
        <v>5.0030000000000001</v>
      </c>
      <c r="AO14" s="4">
        <v>6.7829999999999995</v>
      </c>
      <c r="AP14" s="4">
        <v>9.1470000000000002</v>
      </c>
      <c r="AQ14" s="4">
        <v>9.1273333333333326</v>
      </c>
      <c r="AR14" s="4">
        <v>4.4358571428571434</v>
      </c>
      <c r="AS14" s="4">
        <v>4.249428571428572</v>
      </c>
      <c r="AT14" s="4">
        <v>9.2207499999999989</v>
      </c>
      <c r="AU14" s="4">
        <v>13.895666666666665</v>
      </c>
      <c r="AV14" s="4">
        <v>15.195</v>
      </c>
      <c r="AW14" s="6">
        <f>AVERAGE(AO14:AV14)</f>
        <v>9.0067544642857147</v>
      </c>
      <c r="AX14" s="6">
        <f>STDEV(AO14:AV14)/SQRT(8)</f>
        <v>1.406275370485135</v>
      </c>
    </row>
    <row r="15" spans="2:50" x14ac:dyDescent="0.3">
      <c r="C15" s="6">
        <v>5.5030000000000001</v>
      </c>
      <c r="D15" s="4">
        <v>110.128</v>
      </c>
      <c r="E15" s="4">
        <v>73.480999999999995</v>
      </c>
      <c r="F15" s="4">
        <v>145.6045</v>
      </c>
      <c r="G15" s="4">
        <v>32.518000000000001</v>
      </c>
      <c r="H15" s="4">
        <v>92.964500000000001</v>
      </c>
      <c r="I15" s="4">
        <v>285.27850000000001</v>
      </c>
      <c r="J15" s="4">
        <v>143.09700000000001</v>
      </c>
      <c r="K15" s="4">
        <v>51.731499999999997</v>
      </c>
      <c r="L15" s="6">
        <f>AVERAGE(D15:K15)</f>
        <v>116.850375</v>
      </c>
      <c r="M15" s="6">
        <f>STDEV(D15:K15)/SQRT(8)</f>
        <v>27.945343246069189</v>
      </c>
      <c r="P15" s="6">
        <v>5.5030000000000001</v>
      </c>
      <c r="Q15" s="4">
        <v>46.236666666666657</v>
      </c>
      <c r="R15" s="4">
        <v>20.771999999999998</v>
      </c>
      <c r="S15" s="4">
        <v>58.656874999999999</v>
      </c>
      <c r="T15" s="4">
        <v>10.609400000000001</v>
      </c>
      <c r="U15" s="4">
        <v>16.113428571428575</v>
      </c>
      <c r="V15" s="4">
        <v>104.27854545454547</v>
      </c>
      <c r="W15" s="4">
        <v>23.956299999999999</v>
      </c>
      <c r="X15" s="4">
        <v>17.697142857142858</v>
      </c>
      <c r="Y15" s="6">
        <f>AVERAGE(Q15:X15)</f>
        <v>37.290044818722947</v>
      </c>
      <c r="Z15" s="6">
        <f>STDEV(Q15:X15)/SQRT(8)</f>
        <v>11.195395209598368</v>
      </c>
      <c r="AB15" s="6">
        <v>5.5030000000000001</v>
      </c>
      <c r="AC15" s="4">
        <v>44.92</v>
      </c>
      <c r="AD15" s="4">
        <v>160.59450000000001</v>
      </c>
      <c r="AE15" s="4">
        <v>75.891500000000008</v>
      </c>
      <c r="AF15" s="4">
        <v>156.8365</v>
      </c>
      <c r="AG15" s="4">
        <v>125.277</v>
      </c>
      <c r="AH15" s="4">
        <v>237.97649999999999</v>
      </c>
      <c r="AI15" s="4">
        <v>418.50549999999998</v>
      </c>
      <c r="AJ15" s="4">
        <v>411.37350000000004</v>
      </c>
      <c r="AK15" s="6">
        <f>AVERAGE(AC15:AJ15)</f>
        <v>203.921875</v>
      </c>
      <c r="AL15" s="6">
        <f>STDEV(AC15:AJ15)/SQRT(8)</f>
        <v>50.390388436609705</v>
      </c>
      <c r="AN15" s="6">
        <v>5.5030000000000001</v>
      </c>
      <c r="AO15" s="4">
        <v>6.6787999999999998</v>
      </c>
      <c r="AP15" s="4">
        <v>10.524000000000001</v>
      </c>
      <c r="AQ15" s="4">
        <v>9.5746666666666673</v>
      </c>
      <c r="AR15" s="4">
        <v>4.7291428571428566</v>
      </c>
      <c r="AS15" s="4">
        <v>4.7025714285714288</v>
      </c>
      <c r="AT15" s="4">
        <v>10.27275</v>
      </c>
      <c r="AU15" s="4">
        <v>15.511000000000001</v>
      </c>
      <c r="AV15" s="4">
        <v>16.783249999999999</v>
      </c>
      <c r="AW15" s="6">
        <f>AVERAGE(AO15:AV15)</f>
        <v>9.8470226190476193</v>
      </c>
      <c r="AX15" s="6">
        <f>STDEV(AO15:AV15)/SQRT(8)</f>
        <v>1.6013460625058975</v>
      </c>
    </row>
    <row r="16" spans="2:50" x14ac:dyDescent="0.3">
      <c r="C16" s="6">
        <v>6.0030000000000001</v>
      </c>
      <c r="D16" s="4">
        <v>110.5585</v>
      </c>
      <c r="E16" s="4">
        <v>82.823499999999996</v>
      </c>
      <c r="F16" s="4">
        <v>155.91249999999999</v>
      </c>
      <c r="G16" s="4">
        <v>33.779499999999999</v>
      </c>
      <c r="H16" s="4">
        <v>102.31299999999999</v>
      </c>
      <c r="I16" s="4">
        <v>308.89300000000003</v>
      </c>
      <c r="J16" s="4">
        <v>150.11099999999999</v>
      </c>
      <c r="K16" s="4">
        <v>58.763499999999993</v>
      </c>
      <c r="L16" s="6">
        <f>AVERAGE(D16:K16)</f>
        <v>125.3943125</v>
      </c>
      <c r="M16" s="6">
        <f>STDEV(D16:K16)/SQRT(8)</f>
        <v>30.063059963145079</v>
      </c>
      <c r="P16" s="6">
        <v>6.0030000000000001</v>
      </c>
      <c r="Q16" s="4">
        <v>50.907083333333325</v>
      </c>
      <c r="R16" s="4">
        <v>25.268285714285714</v>
      </c>
      <c r="S16" s="4">
        <v>59.832125000000005</v>
      </c>
      <c r="T16" s="4">
        <v>10.348299999999998</v>
      </c>
      <c r="U16" s="4">
        <v>21.402000000000005</v>
      </c>
      <c r="V16" s="4">
        <v>100.97354545454546</v>
      </c>
      <c r="W16" s="4">
        <v>26.348000000000003</v>
      </c>
      <c r="X16" s="4">
        <v>20.920428571428573</v>
      </c>
      <c r="Y16" s="6">
        <f>AVERAGE(Q16:X16)</f>
        <v>39.499971009199143</v>
      </c>
      <c r="Z16" s="6">
        <f>STDEV(Q16:X16)/SQRT(8)</f>
        <v>10.539543002091293</v>
      </c>
      <c r="AB16" s="6">
        <v>6.0030000000000001</v>
      </c>
      <c r="AC16" s="4">
        <v>44.317999999999998</v>
      </c>
      <c r="AD16" s="4">
        <v>180.70050000000001</v>
      </c>
      <c r="AE16" s="4">
        <v>84.891999999999996</v>
      </c>
      <c r="AF16" s="4">
        <v>168.63850000000002</v>
      </c>
      <c r="AG16" s="4">
        <v>149.309</v>
      </c>
      <c r="AH16" s="4">
        <v>267.11649999999997</v>
      </c>
      <c r="AI16" s="4">
        <v>467.49450000000002</v>
      </c>
      <c r="AJ16" s="4">
        <v>450.10599999999999</v>
      </c>
      <c r="AK16" s="6">
        <f>AVERAGE(AC16:AJ16)</f>
        <v>226.57187500000001</v>
      </c>
      <c r="AL16" s="6">
        <f>STDEV(AC16:AJ16)/SQRT(8)</f>
        <v>55.8017465903486</v>
      </c>
      <c r="AN16" s="6">
        <v>6.0030000000000001</v>
      </c>
      <c r="AO16" s="4">
        <v>7.6935999999999991</v>
      </c>
      <c r="AP16" s="4">
        <v>10.859249999999999</v>
      </c>
      <c r="AQ16" s="4">
        <v>11.057</v>
      </c>
      <c r="AR16" s="4">
        <v>5.1475714285714291</v>
      </c>
      <c r="AS16" s="4">
        <v>5.1674285714285713</v>
      </c>
      <c r="AT16" s="4">
        <v>10.785500000000001</v>
      </c>
      <c r="AU16" s="4">
        <v>17.354333333333333</v>
      </c>
      <c r="AV16" s="4">
        <v>17.190750000000001</v>
      </c>
      <c r="AW16" s="6">
        <f>AVERAGE(AO16:AV16)</f>
        <v>10.656929166666668</v>
      </c>
      <c r="AX16" s="6">
        <f>STDEV(AO16:AV16)/SQRT(8)</f>
        <v>1.674560269175698</v>
      </c>
    </row>
    <row r="17" spans="3:50" x14ac:dyDescent="0.3">
      <c r="C17" s="6">
        <v>6.5030000000000001</v>
      </c>
      <c r="D17" s="4">
        <v>122.82900000000001</v>
      </c>
      <c r="E17" s="4">
        <v>94.655500000000004</v>
      </c>
      <c r="F17" s="4">
        <v>165.90350000000001</v>
      </c>
      <c r="G17" s="4">
        <v>34.954500000000003</v>
      </c>
      <c r="H17" s="4">
        <v>103.033</v>
      </c>
      <c r="I17" s="4">
        <v>341.09899999999999</v>
      </c>
      <c r="J17" s="4">
        <v>177.24950000000001</v>
      </c>
      <c r="K17" s="4">
        <v>61.591499999999996</v>
      </c>
      <c r="L17" s="6">
        <f>AVERAGE(D17:K17)</f>
        <v>137.66443750000002</v>
      </c>
      <c r="M17" s="6">
        <f>STDEV(D17:K17)/SQRT(8)</f>
        <v>33.635562997984813</v>
      </c>
      <c r="P17" s="6">
        <v>6.5030000000000001</v>
      </c>
      <c r="Q17" s="4">
        <v>61.98991666666668</v>
      </c>
      <c r="R17" s="4">
        <v>27.593857142857143</v>
      </c>
      <c r="S17" s="4">
        <v>63.467125000000003</v>
      </c>
      <c r="T17" s="4">
        <v>12.843699999999998</v>
      </c>
      <c r="U17" s="4">
        <v>19.047000000000001</v>
      </c>
      <c r="V17" s="4">
        <v>98.356454545454525</v>
      </c>
      <c r="W17" s="4">
        <v>27.312200000000001</v>
      </c>
      <c r="X17" s="4">
        <v>21.773428571428571</v>
      </c>
      <c r="Y17" s="6">
        <f>AVERAGE(Q17:X17)</f>
        <v>41.547960240800862</v>
      </c>
      <c r="Z17" s="6">
        <f>STDEV(Q17:X17)/SQRT(8)</f>
        <v>10.559493126358358</v>
      </c>
      <c r="AB17" s="6">
        <v>6.5030000000000001</v>
      </c>
      <c r="AC17" s="4">
        <v>42.695999999999998</v>
      </c>
      <c r="AD17" s="4">
        <v>205.25400000000002</v>
      </c>
      <c r="AE17" s="4">
        <v>102.456</v>
      </c>
      <c r="AF17" s="4">
        <v>175.98500000000001</v>
      </c>
      <c r="AG17" s="4">
        <v>178.72800000000001</v>
      </c>
      <c r="AH17" s="4">
        <v>313.66049999999996</v>
      </c>
      <c r="AI17" s="4">
        <v>521.51900000000001</v>
      </c>
      <c r="AJ17" s="4">
        <v>493.09699999999998</v>
      </c>
      <c r="AK17" s="6">
        <f>AVERAGE(AC17:AJ17)</f>
        <v>254.17443750000001</v>
      </c>
      <c r="AL17" s="6">
        <f>STDEV(AC17:AJ17)/SQRT(8)</f>
        <v>61.822943279249195</v>
      </c>
      <c r="AN17" s="6">
        <v>6.5030000000000001</v>
      </c>
      <c r="AO17" s="4">
        <v>8.4050000000000011</v>
      </c>
      <c r="AP17" s="4">
        <v>12.366000000000001</v>
      </c>
      <c r="AQ17" s="4">
        <v>11.316666666666665</v>
      </c>
      <c r="AR17" s="4">
        <v>6.0047142857142859</v>
      </c>
      <c r="AS17" s="4">
        <v>5.4230000000000009</v>
      </c>
      <c r="AT17" s="4">
        <v>11.581999999999999</v>
      </c>
      <c r="AU17" s="4">
        <v>18.292000000000002</v>
      </c>
      <c r="AV17" s="4">
        <v>18.272999999999996</v>
      </c>
      <c r="AW17" s="6">
        <f>AVERAGE(AO17:AV17)</f>
        <v>11.457797619047618</v>
      </c>
      <c r="AX17" s="6">
        <f>STDEV(AO17:AV17)/SQRT(8)</f>
        <v>1.7397041767469272</v>
      </c>
    </row>
    <row r="18" spans="3:50" x14ac:dyDescent="0.3">
      <c r="C18" s="6">
        <v>7.0030000000000001</v>
      </c>
      <c r="D18" s="4">
        <v>122.61</v>
      </c>
      <c r="E18" s="4">
        <v>106.533</v>
      </c>
      <c r="F18" s="4">
        <v>176.429</v>
      </c>
      <c r="G18" s="4">
        <v>36.655999999999999</v>
      </c>
      <c r="H18" s="4">
        <v>105.584</v>
      </c>
      <c r="I18" s="4">
        <v>363.12649999999996</v>
      </c>
      <c r="J18" s="4">
        <v>171.57900000000001</v>
      </c>
      <c r="K18" s="4">
        <v>68.3</v>
      </c>
      <c r="L18" s="6">
        <f>AVERAGE(D18:K18)</f>
        <v>143.85218749999999</v>
      </c>
      <c r="M18" s="6">
        <f>STDEV(D18:K18)/SQRT(8)</f>
        <v>35.460947100036456</v>
      </c>
      <c r="P18" s="6">
        <v>7.0030000000000001</v>
      </c>
      <c r="Q18" s="4">
        <v>67.515749999999997</v>
      </c>
      <c r="R18" s="4">
        <v>31.166285714285721</v>
      </c>
      <c r="S18" s="4">
        <v>69.640500000000003</v>
      </c>
      <c r="T18" s="4">
        <v>13.9435</v>
      </c>
      <c r="U18" s="4">
        <v>23.691714285714284</v>
      </c>
      <c r="V18" s="4">
        <v>102.39181818181818</v>
      </c>
      <c r="W18" s="4">
        <v>29.923799999999993</v>
      </c>
      <c r="X18" s="4">
        <v>22.194142857142857</v>
      </c>
      <c r="Y18" s="6">
        <f>AVERAGE(Q18:X18)</f>
        <v>45.058438879870131</v>
      </c>
      <c r="Z18" s="6">
        <f>STDEV(Q18:X18)/SQRT(8)</f>
        <v>10.991251814703711</v>
      </c>
      <c r="AB18" s="6">
        <v>7.0030000000000001</v>
      </c>
      <c r="AC18" s="4">
        <v>45.758000000000003</v>
      </c>
      <c r="AD18" s="4">
        <v>219.47</v>
      </c>
      <c r="AE18" s="4">
        <v>116.535</v>
      </c>
      <c r="AF18" s="4">
        <v>194.119</v>
      </c>
      <c r="AG18" s="4">
        <v>205.827</v>
      </c>
      <c r="AH18" s="4">
        <v>364.774</v>
      </c>
      <c r="AI18" s="4">
        <v>579.40599999999995</v>
      </c>
      <c r="AJ18" s="4">
        <v>528.98</v>
      </c>
      <c r="AK18" s="6">
        <f>AVERAGE(AC18:AJ18)</f>
        <v>281.85862500000002</v>
      </c>
      <c r="AL18" s="6">
        <f>STDEV(AC18:AJ18)/SQRT(8)</f>
        <v>67.734403871175246</v>
      </c>
      <c r="AN18" s="6">
        <v>7.0030000000000001</v>
      </c>
      <c r="AO18" s="4">
        <v>8.8127999999999993</v>
      </c>
      <c r="AP18" s="4">
        <v>12.503500000000001</v>
      </c>
      <c r="AQ18" s="4">
        <v>11.639833333333335</v>
      </c>
      <c r="AR18" s="4">
        <v>6.2427142857142854</v>
      </c>
      <c r="AS18" s="4">
        <v>5.9030000000000005</v>
      </c>
      <c r="AT18" s="4">
        <v>12.733499999999999</v>
      </c>
      <c r="AU18" s="4">
        <v>21.77933333333333</v>
      </c>
      <c r="AV18" s="4">
        <v>18.32225</v>
      </c>
      <c r="AW18" s="6">
        <f>AVERAGE(AO18:AV18)</f>
        <v>12.242116369047618</v>
      </c>
      <c r="AX18" s="6">
        <f>STDEV(AO18:AV18)/SQRT(8)</f>
        <v>1.966398488995601</v>
      </c>
    </row>
    <row r="19" spans="3:50" x14ac:dyDescent="0.3">
      <c r="C19" s="6">
        <v>7.5030000000000001</v>
      </c>
      <c r="D19" s="4">
        <v>122.197</v>
      </c>
      <c r="E19" s="4">
        <v>120.34549999999999</v>
      </c>
      <c r="F19" s="4">
        <v>189.17450000000002</v>
      </c>
      <c r="G19" s="4">
        <v>32.438000000000002</v>
      </c>
      <c r="H19" s="4">
        <v>108.28800000000001</v>
      </c>
      <c r="I19" s="4">
        <v>387.7115</v>
      </c>
      <c r="J19" s="4">
        <v>187.1995</v>
      </c>
      <c r="K19" s="4">
        <v>78.727499999999992</v>
      </c>
      <c r="L19" s="6">
        <f>AVERAGE(D19:K19)</f>
        <v>153.2601875</v>
      </c>
      <c r="M19" s="6">
        <f>STDEV(D19:K19)/SQRT(8)</f>
        <v>38.180270504815311</v>
      </c>
      <c r="P19" s="6">
        <v>7.5030000000000001</v>
      </c>
      <c r="Q19" s="4">
        <v>72.970916666666682</v>
      </c>
      <c r="R19" s="4">
        <v>35.063285714285712</v>
      </c>
      <c r="S19" s="4">
        <v>72.221125000000001</v>
      </c>
      <c r="T19" s="4">
        <v>15.6066</v>
      </c>
      <c r="U19" s="4">
        <v>24.614142857142859</v>
      </c>
      <c r="V19" s="4">
        <v>110.33863636363635</v>
      </c>
      <c r="W19" s="4">
        <v>37.108899999999998</v>
      </c>
      <c r="X19" s="4">
        <v>27.411571428571424</v>
      </c>
      <c r="Y19" s="6">
        <f>AVERAGE(Q19:X19)</f>
        <v>49.416897253787887</v>
      </c>
      <c r="Z19" s="6">
        <f>STDEV(Q19:X19)/SQRT(8)</f>
        <v>11.484728276779535</v>
      </c>
      <c r="AB19" s="6">
        <v>7.5030000000000001</v>
      </c>
      <c r="AC19" s="4">
        <v>58.404499999999999</v>
      </c>
      <c r="AD19" s="4">
        <v>256.73699999999997</v>
      </c>
      <c r="AE19" s="4">
        <v>132.08749999999998</v>
      </c>
      <c r="AF19" s="4">
        <v>210.39850000000001</v>
      </c>
      <c r="AG19" s="4">
        <v>242.0985</v>
      </c>
      <c r="AH19" s="4">
        <v>400.87400000000002</v>
      </c>
      <c r="AI19" s="4">
        <v>631.11249999999995</v>
      </c>
      <c r="AJ19" s="4">
        <v>555.72649999999999</v>
      </c>
      <c r="AK19" s="6">
        <f>AVERAGE(AC19:AJ19)</f>
        <v>310.92987499999998</v>
      </c>
      <c r="AL19" s="6">
        <f>STDEV(AC19:AJ19)/SQRT(8)</f>
        <v>71.222374336647562</v>
      </c>
      <c r="AN19" s="6">
        <v>7.5030000000000001</v>
      </c>
      <c r="AO19" s="4">
        <v>8.9656000000000002</v>
      </c>
      <c r="AP19" s="4">
        <v>13.750749999999998</v>
      </c>
      <c r="AQ19" s="4">
        <v>13.063666666666668</v>
      </c>
      <c r="AR19" s="4">
        <v>6.7569999999999997</v>
      </c>
      <c r="AS19" s="4">
        <v>6.0271428571428567</v>
      </c>
      <c r="AT19" s="4">
        <v>13.20875</v>
      </c>
      <c r="AU19" s="4">
        <v>23.776333333333337</v>
      </c>
      <c r="AV19" s="4">
        <v>20.922499999999999</v>
      </c>
      <c r="AW19" s="6">
        <f>AVERAGE(AO19:AV19)</f>
        <v>13.308967857142857</v>
      </c>
      <c r="AX19" s="6">
        <f>STDEV(AO19:AV19)/SQRT(8)</f>
        <v>2.2464857553015283</v>
      </c>
    </row>
    <row r="20" spans="3:50" x14ac:dyDescent="0.3">
      <c r="C20" s="6">
        <v>8.0039999999999996</v>
      </c>
      <c r="D20" s="4">
        <v>132.233</v>
      </c>
      <c r="E20" s="4">
        <v>137.42700000000002</v>
      </c>
      <c r="F20" s="4">
        <v>204.50549999999998</v>
      </c>
      <c r="G20" s="4">
        <v>32.929499999999997</v>
      </c>
      <c r="H20" s="4">
        <v>114.685</v>
      </c>
      <c r="I20" s="4">
        <v>418.65699999999998</v>
      </c>
      <c r="J20" s="4">
        <v>190.19049999999999</v>
      </c>
      <c r="K20" s="4">
        <v>83.39</v>
      </c>
      <c r="L20" s="6">
        <f>AVERAGE(D20:K20)</f>
        <v>164.25218749999999</v>
      </c>
      <c r="M20" s="6">
        <f>STDEV(D20:K20)/SQRT(8)</f>
        <v>41.187940458184379</v>
      </c>
      <c r="P20" s="6">
        <v>8.0039999999999996</v>
      </c>
      <c r="Q20" s="4">
        <v>80.925416666666663</v>
      </c>
      <c r="R20" s="4">
        <v>39.29757142857143</v>
      </c>
      <c r="S20" s="4">
        <v>88.698374999999999</v>
      </c>
      <c r="T20" s="4">
        <v>21.920999999999999</v>
      </c>
      <c r="U20" s="4">
        <v>27.795285714285715</v>
      </c>
      <c r="V20" s="4">
        <v>123.24827272727272</v>
      </c>
      <c r="W20" s="4">
        <v>42.8187</v>
      </c>
      <c r="X20" s="4">
        <v>30.84957142857143</v>
      </c>
      <c r="Y20" s="6">
        <f>AVERAGE(Q20:X20)</f>
        <v>56.94427412067099</v>
      </c>
      <c r="Z20" s="6">
        <f>STDEV(Q20:X20)/SQRT(8)</f>
        <v>12.85065526099493</v>
      </c>
      <c r="AB20" s="6">
        <v>8.0039999999999996</v>
      </c>
      <c r="AC20" s="4">
        <v>64.530999999999992</v>
      </c>
      <c r="AD20" s="4">
        <v>277.30799999999999</v>
      </c>
      <c r="AE20" s="4">
        <v>147.202</v>
      </c>
      <c r="AF20" s="4">
        <v>227.69349999999997</v>
      </c>
      <c r="AG20" s="4">
        <v>275.99350000000004</v>
      </c>
      <c r="AH20" s="4">
        <v>428.71000000000004</v>
      </c>
      <c r="AI20" s="4">
        <v>674.44100000000003</v>
      </c>
      <c r="AJ20" s="4">
        <v>584.1925</v>
      </c>
      <c r="AK20" s="6">
        <f>AVERAGE(AC20:AJ20)</f>
        <v>335.0089375</v>
      </c>
      <c r="AL20" s="6">
        <f>STDEV(AC20:AJ20)/SQRT(8)</f>
        <v>74.743017544368897</v>
      </c>
      <c r="AN20" s="6">
        <v>8.0039999999999996</v>
      </c>
      <c r="AO20" s="4">
        <v>9.8132000000000001</v>
      </c>
      <c r="AP20" s="4">
        <v>14.445250000000001</v>
      </c>
      <c r="AQ20" s="4">
        <v>14.0105</v>
      </c>
      <c r="AR20" s="4">
        <v>6.7228571428571433</v>
      </c>
      <c r="AS20" s="4">
        <v>6.6097142857142854</v>
      </c>
      <c r="AT20" s="4">
        <v>14.417999999999999</v>
      </c>
      <c r="AU20" s="4">
        <v>24.299333333333333</v>
      </c>
      <c r="AV20" s="4">
        <v>21.699750000000002</v>
      </c>
      <c r="AW20" s="6">
        <f>AVERAGE(AO20:AV20)</f>
        <v>14.002325595238098</v>
      </c>
      <c r="AX20" s="6">
        <f>STDEV(AO20:AV20)/SQRT(8)</f>
        <v>2.2789325550298991</v>
      </c>
    </row>
    <row r="21" spans="3:50" x14ac:dyDescent="0.3">
      <c r="C21" s="6">
        <v>8.5039999999999996</v>
      </c>
      <c r="D21" s="4">
        <v>135.465</v>
      </c>
      <c r="E21" s="4">
        <v>151.05500000000001</v>
      </c>
      <c r="F21" s="4">
        <v>219.3665</v>
      </c>
      <c r="G21" s="4">
        <v>35.433</v>
      </c>
      <c r="H21" s="4">
        <v>119.624</v>
      </c>
      <c r="I21" s="4">
        <v>462.6875</v>
      </c>
      <c r="J21" s="4">
        <v>195.22749999999999</v>
      </c>
      <c r="K21" s="4">
        <v>88.225499999999997</v>
      </c>
      <c r="L21" s="6">
        <f>AVERAGE(D21:K21)</f>
        <v>175.88549999999998</v>
      </c>
      <c r="M21" s="6">
        <f>STDEV(D21:K21)/SQRT(8)</f>
        <v>45.776437485816416</v>
      </c>
      <c r="P21" s="6">
        <v>8.5039999999999996</v>
      </c>
      <c r="Q21" s="4">
        <v>88.357583333333309</v>
      </c>
      <c r="R21" s="4">
        <v>45.177714285714288</v>
      </c>
      <c r="S21" s="4">
        <v>96.82787500000002</v>
      </c>
      <c r="T21" s="4">
        <v>24.2117</v>
      </c>
      <c r="U21" s="4">
        <v>36.70300000000001</v>
      </c>
      <c r="V21" s="4">
        <v>125.20045454545453</v>
      </c>
      <c r="W21" s="4">
        <v>44.8523</v>
      </c>
      <c r="X21" s="4">
        <v>33.558428571428571</v>
      </c>
      <c r="Y21" s="6">
        <f>AVERAGE(Q21:X21)</f>
        <v>61.861131966991344</v>
      </c>
      <c r="Z21" s="6">
        <f>STDEV(Q21:X21)/SQRT(8)</f>
        <v>12.925401333542631</v>
      </c>
      <c r="AB21" s="6">
        <v>8.5039999999999996</v>
      </c>
      <c r="AC21" s="4">
        <v>69.012</v>
      </c>
      <c r="AD21" s="4">
        <v>292.8605</v>
      </c>
      <c r="AE21" s="4">
        <v>178.31549999999999</v>
      </c>
      <c r="AF21" s="4">
        <v>248.91399999999999</v>
      </c>
      <c r="AG21" s="4">
        <v>299.89700000000005</v>
      </c>
      <c r="AH21" s="4">
        <v>445.47950000000003</v>
      </c>
      <c r="AI21" s="4">
        <v>713.34850000000006</v>
      </c>
      <c r="AJ21" s="4">
        <v>597.44299999999998</v>
      </c>
      <c r="AK21" s="6">
        <f>AVERAGE(AC21:AJ21)</f>
        <v>355.65875000000005</v>
      </c>
      <c r="AL21" s="6">
        <f>STDEV(AC21:AJ21)/SQRT(8)</f>
        <v>76.360724075939601</v>
      </c>
      <c r="AN21" s="6">
        <v>8.5039999999999996</v>
      </c>
      <c r="AO21" s="4">
        <v>9.6842000000000006</v>
      </c>
      <c r="AP21" s="4">
        <v>14.329499999999999</v>
      </c>
      <c r="AQ21" s="4">
        <v>14.618166666666665</v>
      </c>
      <c r="AR21" s="4">
        <v>7.769285714285715</v>
      </c>
      <c r="AS21" s="4">
        <v>6.7755714285714292</v>
      </c>
      <c r="AT21" s="4">
        <v>14.6065</v>
      </c>
      <c r="AU21" s="4">
        <v>26.603999999999999</v>
      </c>
      <c r="AV21" s="4">
        <v>22.19125</v>
      </c>
      <c r="AW21" s="6">
        <f>AVERAGE(AO21:AV21)</f>
        <v>14.572309226190477</v>
      </c>
      <c r="AX21" s="6">
        <f>STDEV(AO21:AV21)/SQRT(8)</f>
        <v>2.4415888073031651</v>
      </c>
    </row>
    <row r="22" spans="3:50" x14ac:dyDescent="0.3">
      <c r="C22" s="6">
        <v>9.0039999999999996</v>
      </c>
      <c r="D22" s="4">
        <v>132.672</v>
      </c>
      <c r="E22" s="4">
        <v>171.28149999999999</v>
      </c>
      <c r="F22" s="4">
        <v>233.52350000000001</v>
      </c>
      <c r="G22" s="4">
        <v>34.728999999999999</v>
      </c>
      <c r="H22" s="4">
        <v>125.87650000000001</v>
      </c>
      <c r="I22" s="4">
        <v>500.80099999999999</v>
      </c>
      <c r="J22" s="4">
        <v>199.3295</v>
      </c>
      <c r="K22" s="4">
        <v>93.037999999999997</v>
      </c>
      <c r="L22" s="6">
        <f>AVERAGE(D22:K22)</f>
        <v>186.406375</v>
      </c>
      <c r="M22" s="6">
        <f>STDEV(D22:K22)/SQRT(8)</f>
        <v>49.952602724603395</v>
      </c>
      <c r="P22" s="6">
        <v>9.0039999999999996</v>
      </c>
      <c r="Q22" s="4">
        <v>97.924499999999981</v>
      </c>
      <c r="R22" s="4">
        <v>54.535857142857139</v>
      </c>
      <c r="S22" s="4">
        <v>103.764625</v>
      </c>
      <c r="T22" s="4">
        <v>25.817500000000003</v>
      </c>
      <c r="U22" s="4">
        <v>35.776571428571437</v>
      </c>
      <c r="V22" s="4">
        <v>130.12418181818182</v>
      </c>
      <c r="W22" s="4">
        <v>48.164599999999993</v>
      </c>
      <c r="X22" s="4">
        <v>36.440285714285714</v>
      </c>
      <c r="Y22" s="6">
        <f>AVERAGE(Q22:X22)</f>
        <v>66.568515137987021</v>
      </c>
      <c r="Z22" s="6">
        <f>STDEV(Q22:X22)/SQRT(8)</f>
        <v>13.631672241720734</v>
      </c>
      <c r="AB22" s="6">
        <v>9.0039999999999996</v>
      </c>
      <c r="AC22" s="4">
        <v>70.835499999999996</v>
      </c>
      <c r="AD22" s="4">
        <v>320.72299999999996</v>
      </c>
      <c r="AE22" s="4">
        <v>175.10149999999999</v>
      </c>
      <c r="AF22" s="4">
        <v>256.47449999999998</v>
      </c>
      <c r="AG22" s="4">
        <v>339.55399999999997</v>
      </c>
      <c r="AH22" s="4">
        <v>482.07500000000005</v>
      </c>
      <c r="AI22" s="4">
        <v>762.20600000000002</v>
      </c>
      <c r="AJ22" s="4">
        <v>627.95049999999992</v>
      </c>
      <c r="AK22" s="6">
        <f>AVERAGE(AC22:AJ22)</f>
        <v>379.36499999999995</v>
      </c>
      <c r="AL22" s="6">
        <f>STDEV(AC22:AJ22)/SQRT(8)</f>
        <v>81.935430901084715</v>
      </c>
      <c r="AN22" s="6">
        <v>9.0039999999999996</v>
      </c>
      <c r="AO22" s="4">
        <v>10.353400000000001</v>
      </c>
      <c r="AP22" s="4">
        <v>16.051000000000002</v>
      </c>
      <c r="AQ22" s="4">
        <v>15.182333333333334</v>
      </c>
      <c r="AR22" s="4">
        <v>7.7377142857142855</v>
      </c>
      <c r="AS22" s="4">
        <v>7.1704285714285714</v>
      </c>
      <c r="AT22" s="4">
        <v>16.854999999999997</v>
      </c>
      <c r="AU22" s="4">
        <v>27.727666666666668</v>
      </c>
      <c r="AV22" s="4">
        <v>22.591249999999999</v>
      </c>
      <c r="AW22" s="6">
        <f>AVERAGE(AO22:AV22)</f>
        <v>15.458599107142856</v>
      </c>
      <c r="AX22" s="6">
        <f>STDEV(AO22:AV22)/SQRT(8)</f>
        <v>2.5289425223908357</v>
      </c>
    </row>
    <row r="23" spans="3:50" x14ac:dyDescent="0.3">
      <c r="C23" s="6">
        <v>9.5039999999999996</v>
      </c>
      <c r="D23" s="4">
        <v>142.40899999999999</v>
      </c>
      <c r="E23" s="4">
        <v>187.26900000000001</v>
      </c>
      <c r="F23" s="4">
        <v>246.86649999999997</v>
      </c>
      <c r="G23" s="4">
        <v>34.297499999999999</v>
      </c>
      <c r="H23" s="4">
        <v>130.64949999999999</v>
      </c>
      <c r="I23" s="4">
        <v>526.63049999999998</v>
      </c>
      <c r="J23" s="4">
        <v>194.029</v>
      </c>
      <c r="K23" s="4">
        <v>93.021500000000003</v>
      </c>
      <c r="L23" s="6">
        <f>AVERAGE(D23:K23)</f>
        <v>194.39656249999999</v>
      </c>
      <c r="M23" s="6">
        <f>STDEV(D23:K23)/SQRT(8)</f>
        <v>52.755911747222143</v>
      </c>
      <c r="P23" s="6">
        <v>9.5039999999999996</v>
      </c>
      <c r="Q23" s="4">
        <v>105.3245</v>
      </c>
      <c r="R23" s="4">
        <v>61.359714285714283</v>
      </c>
      <c r="S23" s="4">
        <v>109.77387499999999</v>
      </c>
      <c r="T23" s="4">
        <v>30.808900000000001</v>
      </c>
      <c r="U23" s="4">
        <v>38.514142857142858</v>
      </c>
      <c r="V23" s="4">
        <v>139.58154545454548</v>
      </c>
      <c r="W23" s="4">
        <v>53.336800000000004</v>
      </c>
      <c r="X23" s="4">
        <v>40.177000000000007</v>
      </c>
      <c r="Y23" s="6">
        <f>AVERAGE(Q23:X23)</f>
        <v>72.35955969967533</v>
      </c>
      <c r="Z23" s="6">
        <f>STDEV(Q23:X23)/SQRT(8)</f>
        <v>14.265256459872834</v>
      </c>
      <c r="AB23" s="6">
        <v>9.5039999999999996</v>
      </c>
      <c r="AC23" s="4">
        <v>70.960000000000008</v>
      </c>
      <c r="AD23" s="4">
        <v>337.73699999999997</v>
      </c>
      <c r="AE23" s="4">
        <v>192.71100000000001</v>
      </c>
      <c r="AF23" s="4">
        <v>277.86850000000004</v>
      </c>
      <c r="AG23" s="4">
        <v>374.28300000000002</v>
      </c>
      <c r="AH23" s="4">
        <v>498.41800000000001</v>
      </c>
      <c r="AI23" s="4">
        <v>800.26700000000005</v>
      </c>
      <c r="AJ23" s="4">
        <v>643.73450000000003</v>
      </c>
      <c r="AK23" s="6">
        <f>AVERAGE(AC23:AJ23)</f>
        <v>399.49737499999998</v>
      </c>
      <c r="AL23" s="6">
        <f>STDEV(AC23:AJ23)/SQRT(8)</f>
        <v>84.514840108470111</v>
      </c>
      <c r="AN23" s="6">
        <v>9.5039999999999996</v>
      </c>
      <c r="AO23" s="4">
        <v>10.444599999999999</v>
      </c>
      <c r="AP23" s="4">
        <v>15.7865</v>
      </c>
      <c r="AQ23" s="4">
        <v>15.154833333333334</v>
      </c>
      <c r="AR23" s="4">
        <v>8.3914285714285715</v>
      </c>
      <c r="AS23" s="4">
        <v>7.3578571428571431</v>
      </c>
      <c r="AT23" s="4">
        <v>18.059249999999999</v>
      </c>
      <c r="AU23" s="4">
        <v>31.178333333333331</v>
      </c>
      <c r="AV23" s="4">
        <v>25.179749999999999</v>
      </c>
      <c r="AW23" s="6">
        <f>AVERAGE(AO23:AV23)</f>
        <v>16.444069047619045</v>
      </c>
      <c r="AX23" s="6">
        <f>STDEV(AO23:AV23)/SQRT(8)</f>
        <v>2.9323074023397844</v>
      </c>
    </row>
    <row r="24" spans="3:50" x14ac:dyDescent="0.3">
      <c r="C24" s="6">
        <v>10.005000000000001</v>
      </c>
      <c r="D24" s="4">
        <v>139.97800000000001</v>
      </c>
      <c r="E24" s="4">
        <v>208.977</v>
      </c>
      <c r="F24" s="4">
        <v>261.60699999999997</v>
      </c>
      <c r="G24" s="4">
        <v>39.399500000000003</v>
      </c>
      <c r="H24" s="4">
        <v>138.8595</v>
      </c>
      <c r="I24" s="4">
        <v>569.25</v>
      </c>
      <c r="J24" s="4">
        <v>197.20949999999999</v>
      </c>
      <c r="K24" s="4">
        <v>90.846000000000004</v>
      </c>
      <c r="L24" s="6">
        <f>AVERAGE(D24:K24)</f>
        <v>205.76581249999998</v>
      </c>
      <c r="M24" s="6">
        <f>STDEV(D24:K24)/SQRT(8)</f>
        <v>57.478461673928159</v>
      </c>
      <c r="P24" s="6">
        <v>10.005000000000001</v>
      </c>
      <c r="Q24" s="4">
        <v>115.23200000000001</v>
      </c>
      <c r="R24" s="4">
        <v>66.022714285714287</v>
      </c>
      <c r="S24" s="4">
        <v>120.87774999999999</v>
      </c>
      <c r="T24" s="4">
        <v>31.764899999999994</v>
      </c>
      <c r="U24" s="4">
        <v>30.860571428571429</v>
      </c>
      <c r="V24" s="4">
        <v>156.02063636363638</v>
      </c>
      <c r="W24" s="4">
        <v>63.348100000000002</v>
      </c>
      <c r="X24" s="4">
        <v>44.944142857142865</v>
      </c>
      <c r="Y24" s="6">
        <f>AVERAGE(Q24:X24)</f>
        <v>78.63385186688312</v>
      </c>
      <c r="Z24" s="6">
        <f>STDEV(Q24:X24)/SQRT(8)</f>
        <v>16.431330188266813</v>
      </c>
      <c r="AB24" s="6">
        <v>10.005000000000001</v>
      </c>
      <c r="AC24" s="4">
        <v>82.965000000000003</v>
      </c>
      <c r="AD24" s="4">
        <v>355.50650000000002</v>
      </c>
      <c r="AE24" s="4">
        <v>227.1995</v>
      </c>
      <c r="AF24" s="4">
        <v>301.20100000000002</v>
      </c>
      <c r="AG24" s="4">
        <v>405.59199999999998</v>
      </c>
      <c r="AH24" s="4">
        <v>514.71800000000007</v>
      </c>
      <c r="AI24" s="4">
        <v>855.09249999999997</v>
      </c>
      <c r="AJ24" s="4">
        <v>657.28899999999999</v>
      </c>
      <c r="AK24" s="6">
        <f>AVERAGE(AC24:AJ24)</f>
        <v>424.94543750000003</v>
      </c>
      <c r="AL24" s="6">
        <f>STDEV(AC24:AJ24)/SQRT(8)</f>
        <v>86.976210029074963</v>
      </c>
      <c r="AN24" s="6">
        <v>10.005000000000001</v>
      </c>
      <c r="AO24" s="4">
        <v>11.568000000000001</v>
      </c>
      <c r="AP24" s="4">
        <v>16.38175</v>
      </c>
      <c r="AQ24" s="4">
        <v>17.400333333333332</v>
      </c>
      <c r="AR24" s="4">
        <v>8.8695714285714295</v>
      </c>
      <c r="AS24" s="4">
        <v>7.7408571428571431</v>
      </c>
      <c r="AT24" s="4">
        <v>17.979500000000002</v>
      </c>
      <c r="AU24" s="4">
        <v>33.734000000000002</v>
      </c>
      <c r="AV24" s="4">
        <v>24.850750000000001</v>
      </c>
      <c r="AW24" s="6">
        <f>AVERAGE(AO24:AV24)</f>
        <v>17.315595238095241</v>
      </c>
      <c r="AX24" s="6">
        <f>STDEV(AO24:AV24)/SQRT(8)</f>
        <v>3.0580933836717588</v>
      </c>
    </row>
    <row r="25" spans="3:50" x14ac:dyDescent="0.3">
      <c r="C25" s="6">
        <v>10.505000000000001</v>
      </c>
      <c r="D25" s="4">
        <v>140.9135</v>
      </c>
      <c r="E25" s="4">
        <v>221.898</v>
      </c>
      <c r="F25" s="4">
        <v>274.21100000000001</v>
      </c>
      <c r="G25" s="4">
        <v>40.9255</v>
      </c>
      <c r="H25" s="4">
        <v>150.81049999999999</v>
      </c>
      <c r="I25" s="4">
        <v>605.14249999999993</v>
      </c>
      <c r="J25" s="4">
        <v>220.172</v>
      </c>
      <c r="K25" s="4">
        <v>90.549000000000007</v>
      </c>
      <c r="L25" s="6">
        <f>AVERAGE(D25:K25)</f>
        <v>218.07775000000001</v>
      </c>
      <c r="M25" s="6">
        <f>STDEV(D25:K25)/SQRT(8)</f>
        <v>61.39956212013761</v>
      </c>
      <c r="P25" s="6">
        <v>10.505000000000001</v>
      </c>
      <c r="Q25" s="4">
        <v>127.85116666666666</v>
      </c>
      <c r="R25" s="4">
        <v>73.213571428571427</v>
      </c>
      <c r="S25" s="4">
        <v>131.026375</v>
      </c>
      <c r="T25" s="4">
        <v>32.049700000000001</v>
      </c>
      <c r="U25" s="4">
        <v>41.09628571428572</v>
      </c>
      <c r="V25" s="4">
        <v>163.07027272727274</v>
      </c>
      <c r="W25" s="4">
        <v>65.8904</v>
      </c>
      <c r="X25" s="4">
        <v>49.413571428571423</v>
      </c>
      <c r="Y25" s="6">
        <f>AVERAGE(Q25:X25)</f>
        <v>85.451417870670994</v>
      </c>
      <c r="Z25" s="6">
        <f>STDEV(Q25:X25)/SQRT(8)</f>
        <v>17.191021299838749</v>
      </c>
      <c r="AB25" s="6">
        <v>10.505000000000001</v>
      </c>
      <c r="AC25" s="4">
        <v>90.007999999999996</v>
      </c>
      <c r="AD25" s="4">
        <v>364.64750000000004</v>
      </c>
      <c r="AE25" s="4">
        <v>259.702</v>
      </c>
      <c r="AF25" s="4">
        <v>308.00749999999999</v>
      </c>
      <c r="AG25" s="4">
        <v>441.67499999999995</v>
      </c>
      <c r="AH25" s="4">
        <v>545.77449999999999</v>
      </c>
      <c r="AI25" s="4">
        <v>888.399</v>
      </c>
      <c r="AJ25" s="4">
        <v>684.29050000000007</v>
      </c>
      <c r="AK25" s="6">
        <f>AVERAGE(AC25:AJ25)</f>
        <v>447.81299999999999</v>
      </c>
      <c r="AL25" s="6">
        <f>STDEV(AC25:AJ25)/SQRT(8)</f>
        <v>89.596716148269493</v>
      </c>
      <c r="AN25" s="6">
        <v>10.505000000000001</v>
      </c>
      <c r="AO25" s="4">
        <v>11.265799999999999</v>
      </c>
      <c r="AP25" s="4">
        <v>16.30575</v>
      </c>
      <c r="AQ25" s="4">
        <v>18.179500000000001</v>
      </c>
      <c r="AR25" s="4">
        <v>9.5041428571428561</v>
      </c>
      <c r="AS25" s="4">
        <v>7.468857142857142</v>
      </c>
      <c r="AT25" s="4">
        <v>18.5305</v>
      </c>
      <c r="AU25" s="4">
        <v>35.762666666666668</v>
      </c>
      <c r="AV25" s="4">
        <v>25.06</v>
      </c>
      <c r="AW25" s="6">
        <f>AVERAGE(AO25:AV25)</f>
        <v>17.759652083333332</v>
      </c>
      <c r="AX25" s="6">
        <f>STDEV(AO25:AV25)/SQRT(8)</f>
        <v>3.2637399992040015</v>
      </c>
    </row>
    <row r="26" spans="3:50" x14ac:dyDescent="0.3">
      <c r="C26" s="6">
        <v>11.005000000000001</v>
      </c>
      <c r="D26" s="4">
        <v>144.1645</v>
      </c>
      <c r="E26" s="4">
        <v>247.57100000000003</v>
      </c>
      <c r="F26" s="4">
        <v>290.29399999999998</v>
      </c>
      <c r="G26" s="4">
        <v>42.45</v>
      </c>
      <c r="H26" s="4">
        <v>161.19450000000001</v>
      </c>
      <c r="I26" s="4">
        <v>630.80649999999991</v>
      </c>
      <c r="J26" s="4">
        <v>244.41150000000002</v>
      </c>
      <c r="K26" s="4">
        <v>109.504</v>
      </c>
      <c r="L26" s="6">
        <f>AVERAGE(D26:K26)</f>
        <v>233.79949999999997</v>
      </c>
      <c r="M26" s="6">
        <f>STDEV(D26:K26)/SQRT(8)</f>
        <v>63.594470932171923</v>
      </c>
      <c r="P26" s="6">
        <v>11.005000000000001</v>
      </c>
      <c r="Q26" s="4">
        <v>132.91925000000001</v>
      </c>
      <c r="R26" s="4">
        <v>73.759714285714296</v>
      </c>
      <c r="S26" s="4">
        <v>137.54887500000001</v>
      </c>
      <c r="T26" s="4">
        <v>37.973100000000002</v>
      </c>
      <c r="U26" s="4">
        <v>43.616</v>
      </c>
      <c r="V26" s="4">
        <v>172.953</v>
      </c>
      <c r="W26" s="4">
        <v>66.792099999999991</v>
      </c>
      <c r="X26" s="4">
        <v>36.30085714285714</v>
      </c>
      <c r="Y26" s="6">
        <f>AVERAGE(Q26:X26)</f>
        <v>87.732862053571424</v>
      </c>
      <c r="Z26" s="6">
        <f>STDEV(Q26:X26)/SQRT(8)</f>
        <v>18.654405671351903</v>
      </c>
      <c r="AB26" s="6">
        <v>11.005000000000001</v>
      </c>
      <c r="AC26" s="4">
        <v>108.003</v>
      </c>
      <c r="AD26" s="4">
        <v>381.33050000000003</v>
      </c>
      <c r="AE26" s="4">
        <v>292.0455</v>
      </c>
      <c r="AF26" s="4">
        <v>322.27750000000003</v>
      </c>
      <c r="AG26" s="4">
        <v>458.053</v>
      </c>
      <c r="AH26" s="4">
        <v>558.66599999999994</v>
      </c>
      <c r="AI26" s="4">
        <v>933.46849999999995</v>
      </c>
      <c r="AJ26" s="4">
        <v>707.73199999999997</v>
      </c>
      <c r="AK26" s="6">
        <f>AVERAGE(AC26:AJ26)</f>
        <v>470.197</v>
      </c>
      <c r="AL26" s="6">
        <f>STDEV(AC26:AJ26)/SQRT(8)</f>
        <v>91.779771690268717</v>
      </c>
      <c r="AN26" s="6">
        <v>11.005000000000001</v>
      </c>
      <c r="AO26" s="4">
        <v>11.678000000000001</v>
      </c>
      <c r="AP26" s="4">
        <v>17.75675</v>
      </c>
      <c r="AQ26" s="4">
        <v>19.336833333333335</v>
      </c>
      <c r="AR26" s="4">
        <v>9.7275714285714283</v>
      </c>
      <c r="AS26" s="4">
        <v>7.8427142857142851</v>
      </c>
      <c r="AT26" s="4">
        <v>20.183249999999997</v>
      </c>
      <c r="AU26" s="4">
        <v>39.587666666666671</v>
      </c>
      <c r="AV26" s="4">
        <v>25.851500000000001</v>
      </c>
      <c r="AW26" s="6">
        <f>AVERAGE(AO26:AV26)</f>
        <v>18.995535714285715</v>
      </c>
      <c r="AX26" s="6">
        <f>STDEV(AO26:AV26)/SQRT(8)</f>
        <v>3.6300549964618196</v>
      </c>
    </row>
    <row r="27" spans="3:50" x14ac:dyDescent="0.3">
      <c r="C27" s="6">
        <v>11.505000000000001</v>
      </c>
      <c r="D27" s="4">
        <v>146.81799999999998</v>
      </c>
      <c r="E27" s="4">
        <v>275.47199999999998</v>
      </c>
      <c r="F27" s="4">
        <v>296.23199999999997</v>
      </c>
      <c r="G27" s="4">
        <v>44.360500000000002</v>
      </c>
      <c r="H27" s="4">
        <v>172.255</v>
      </c>
      <c r="I27" s="4">
        <v>660.82249999999999</v>
      </c>
      <c r="J27" s="4">
        <v>254.91899999999998</v>
      </c>
      <c r="K27" s="4">
        <v>116.164</v>
      </c>
      <c r="L27" s="6">
        <f>AVERAGE(D27:K27)</f>
        <v>245.88037499999999</v>
      </c>
      <c r="M27" s="6">
        <f>STDEV(D27:K27)/SQRT(8)</f>
        <v>66.593149341914696</v>
      </c>
      <c r="P27" s="6">
        <v>11.505000000000001</v>
      </c>
      <c r="Q27" s="4">
        <v>133.91149999999999</v>
      </c>
      <c r="R27" s="4">
        <v>85.712571428571422</v>
      </c>
      <c r="S27" s="4">
        <v>159.4735</v>
      </c>
      <c r="T27" s="4">
        <v>46.817700000000002</v>
      </c>
      <c r="U27" s="4">
        <v>47.265999999999998</v>
      </c>
      <c r="V27" s="4">
        <v>179.54945454545452</v>
      </c>
      <c r="W27" s="4">
        <v>72.859399999999994</v>
      </c>
      <c r="X27" s="4">
        <v>37.477714285714285</v>
      </c>
      <c r="Y27" s="6">
        <f>AVERAGE(Q27:X27)</f>
        <v>95.383480032467531</v>
      </c>
      <c r="Z27" s="6">
        <f>STDEV(Q27:X27)/SQRT(8)</f>
        <v>19.504447974329736</v>
      </c>
      <c r="AB27" s="6">
        <v>11.505000000000001</v>
      </c>
      <c r="AC27" s="4">
        <v>124.9615</v>
      </c>
      <c r="AD27" s="4">
        <v>382.73349999999999</v>
      </c>
      <c r="AE27" s="4">
        <v>306.61149999999998</v>
      </c>
      <c r="AF27" s="4">
        <v>313.97199999999998</v>
      </c>
      <c r="AG27" s="4">
        <v>482.89800000000002</v>
      </c>
      <c r="AH27" s="4">
        <v>594.7355</v>
      </c>
      <c r="AI27" s="4">
        <v>961.11249999999995</v>
      </c>
      <c r="AJ27" s="4">
        <v>722.79399999999998</v>
      </c>
      <c r="AK27" s="6">
        <f>AVERAGE(AC27:AJ27)</f>
        <v>486.22731250000004</v>
      </c>
      <c r="AL27" s="6">
        <f>STDEV(AC27:AJ27)/SQRT(8)</f>
        <v>94.152473158992422</v>
      </c>
      <c r="AN27" s="6">
        <v>11.505000000000001</v>
      </c>
      <c r="AO27" s="4">
        <v>13.085800000000001</v>
      </c>
      <c r="AP27" s="4">
        <v>17.59075</v>
      </c>
      <c r="AQ27" s="4">
        <v>19.16566666666667</v>
      </c>
      <c r="AR27" s="4">
        <v>9.9017142857142861</v>
      </c>
      <c r="AS27" s="4">
        <v>8.1650000000000009</v>
      </c>
      <c r="AT27" s="4">
        <v>20.280999999999999</v>
      </c>
      <c r="AU27" s="4">
        <v>43.155333333333338</v>
      </c>
      <c r="AV27" s="4">
        <v>24.745750000000001</v>
      </c>
      <c r="AW27" s="6">
        <f>AVERAGE(AO27:AV27)</f>
        <v>19.51137678571429</v>
      </c>
      <c r="AX27" s="6">
        <f>STDEV(AO27:AV27)/SQRT(8)</f>
        <v>3.9033179644212486</v>
      </c>
    </row>
    <row r="28" spans="3:50" x14ac:dyDescent="0.3">
      <c r="C28" s="6">
        <v>12.005000000000001</v>
      </c>
      <c r="D28" s="4">
        <v>145.119</v>
      </c>
      <c r="E28" s="4">
        <v>301.55650000000003</v>
      </c>
      <c r="F28" s="4">
        <v>305.46249999999998</v>
      </c>
      <c r="G28" s="4">
        <v>47.471999999999994</v>
      </c>
      <c r="H28" s="4">
        <v>188.10600000000002</v>
      </c>
      <c r="I28" s="4">
        <v>680.28199999999993</v>
      </c>
      <c r="J28" s="4">
        <v>263.23849999999999</v>
      </c>
      <c r="K28" s="4">
        <v>120.76599999999999</v>
      </c>
      <c r="L28" s="6">
        <f>AVERAGE(D28:K28)</f>
        <v>256.50031250000001</v>
      </c>
      <c r="M28" s="6">
        <f>STDEV(D28:K28)/SQRT(8)</f>
        <v>68.564867023989024</v>
      </c>
      <c r="P28" s="6">
        <v>12.005000000000001</v>
      </c>
      <c r="Q28" s="4">
        <v>145.91133333333335</v>
      </c>
      <c r="R28" s="4">
        <v>99.72542857142858</v>
      </c>
      <c r="S28" s="4">
        <v>142.81637499999999</v>
      </c>
      <c r="T28" s="4">
        <v>53.667899999999996</v>
      </c>
      <c r="U28" s="4">
        <v>50.617142857142866</v>
      </c>
      <c r="V28" s="4">
        <v>186.28754545454547</v>
      </c>
      <c r="W28" s="4">
        <v>79.831299999999985</v>
      </c>
      <c r="X28" s="4">
        <v>39.101714285714294</v>
      </c>
      <c r="Y28" s="6">
        <f>AVERAGE(Q28:X28)</f>
        <v>99.744842437770544</v>
      </c>
      <c r="Z28" s="6">
        <f>STDEV(Q28:X28)/SQRT(8)</f>
        <v>18.939233313511458</v>
      </c>
      <c r="AB28" s="6">
        <v>12.005000000000001</v>
      </c>
      <c r="AC28" s="4">
        <v>139.1575</v>
      </c>
      <c r="AD28" s="4">
        <v>393.50099999999998</v>
      </c>
      <c r="AE28" s="4">
        <v>316.12650000000002</v>
      </c>
      <c r="AF28" s="4">
        <v>320.8005</v>
      </c>
      <c r="AG28" s="4">
        <v>503.17349999999999</v>
      </c>
      <c r="AH28" s="4">
        <v>606.37100000000009</v>
      </c>
      <c r="AI28" s="4">
        <v>1000.56</v>
      </c>
      <c r="AJ28" s="4">
        <v>739.99549999999999</v>
      </c>
      <c r="AK28" s="6">
        <f>AVERAGE(AC28:AJ28)</f>
        <v>502.46068750000001</v>
      </c>
      <c r="AL28" s="6">
        <f>STDEV(AC28:AJ28)/SQRT(8)</f>
        <v>97.000169928925956</v>
      </c>
      <c r="AN28" s="6">
        <v>12.005000000000001</v>
      </c>
      <c r="AO28" s="4">
        <v>13.821999999999999</v>
      </c>
      <c r="AP28" s="4">
        <v>17.408749999999998</v>
      </c>
      <c r="AQ28" s="4">
        <v>19.553833333333333</v>
      </c>
      <c r="AR28" s="4">
        <v>10.450428571428571</v>
      </c>
      <c r="AS28" s="4">
        <v>8.0958571428571435</v>
      </c>
      <c r="AT28" s="4">
        <v>22.233249999999998</v>
      </c>
      <c r="AU28" s="4">
        <v>44.575333333333333</v>
      </c>
      <c r="AV28" s="4">
        <v>26.952999999999996</v>
      </c>
      <c r="AW28" s="6">
        <f>AVERAGE(AO28:AV28)</f>
        <v>20.386556547619048</v>
      </c>
      <c r="AX28" s="6">
        <f>STDEV(AO28:AV28)/SQRT(8)</f>
        <v>4.0840881832959015</v>
      </c>
    </row>
    <row r="29" spans="3:50" x14ac:dyDescent="0.3">
      <c r="C29" s="6">
        <v>12.506</v>
      </c>
      <c r="D29" s="4">
        <v>149.16899999999998</v>
      </c>
      <c r="E29" s="4">
        <v>334.25400000000002</v>
      </c>
      <c r="F29" s="4">
        <v>312.63099999999997</v>
      </c>
      <c r="G29" s="4">
        <v>47.976500000000001</v>
      </c>
      <c r="H29" s="4">
        <v>206.26549999999997</v>
      </c>
      <c r="I29" s="4">
        <v>698.8744999999999</v>
      </c>
      <c r="J29" s="4">
        <v>275.42349999999999</v>
      </c>
      <c r="K29" s="4">
        <v>128.84750000000003</v>
      </c>
      <c r="L29" s="6">
        <f>AVERAGE(D29:K29)</f>
        <v>269.18018749999993</v>
      </c>
      <c r="M29" s="6">
        <f>STDEV(D29:K29)/SQRT(8)</f>
        <v>70.430314204255524</v>
      </c>
      <c r="P29" s="6">
        <v>12.506</v>
      </c>
      <c r="Q29" s="4">
        <v>152.50466666666665</v>
      </c>
      <c r="R29" s="4">
        <v>113.92</v>
      </c>
      <c r="S29" s="4">
        <v>149.71525</v>
      </c>
      <c r="T29" s="4">
        <v>52.064699999999995</v>
      </c>
      <c r="U29" s="4">
        <v>59.137428571428572</v>
      </c>
      <c r="V29" s="4">
        <v>190.5857272727273</v>
      </c>
      <c r="W29" s="4">
        <v>87.948699999999988</v>
      </c>
      <c r="X29" s="4">
        <v>43.258428571428574</v>
      </c>
      <c r="Y29" s="6">
        <f>AVERAGE(Q29:X29)</f>
        <v>106.14186263528138</v>
      </c>
      <c r="Z29" s="6">
        <f>STDEV(Q29:X29)/SQRT(8)</f>
        <v>19.206811090331737</v>
      </c>
      <c r="AB29" s="6">
        <v>12.506</v>
      </c>
      <c r="AC29" s="4">
        <v>157.286</v>
      </c>
      <c r="AD29" s="4">
        <v>399.04600000000005</v>
      </c>
      <c r="AE29" s="4">
        <v>338.92250000000001</v>
      </c>
      <c r="AF29" s="4">
        <v>337.85149999999999</v>
      </c>
      <c r="AG29" s="4">
        <v>522.31899999999996</v>
      </c>
      <c r="AH29" s="4">
        <v>624.96500000000003</v>
      </c>
      <c r="AI29" s="4">
        <v>1036.3375000000001</v>
      </c>
      <c r="AJ29" s="4">
        <v>761.95900000000006</v>
      </c>
      <c r="AK29" s="6">
        <f>AVERAGE(AC29:AJ29)</f>
        <v>522.33581250000009</v>
      </c>
      <c r="AL29" s="6">
        <f>STDEV(AC29:AJ29)/SQRT(8)</f>
        <v>98.948616299380006</v>
      </c>
      <c r="AN29" s="6">
        <v>12.506</v>
      </c>
      <c r="AO29" s="4">
        <v>14.2888</v>
      </c>
      <c r="AP29" s="4">
        <v>17.6755</v>
      </c>
      <c r="AQ29" s="4">
        <v>20.386166666666664</v>
      </c>
      <c r="AR29" s="4">
        <v>11.077</v>
      </c>
      <c r="AS29" s="4">
        <v>8.4862857142857138</v>
      </c>
      <c r="AT29" s="4">
        <v>22.3125</v>
      </c>
      <c r="AU29" s="4">
        <v>46.448666666666668</v>
      </c>
      <c r="AV29" s="4">
        <v>27.235250000000001</v>
      </c>
      <c r="AW29" s="6">
        <f>AVERAGE(AO29:AV29)</f>
        <v>20.988771130952379</v>
      </c>
      <c r="AX29" s="6">
        <f>STDEV(AO29:AV29)/SQRT(8)</f>
        <v>4.2252702713622181</v>
      </c>
    </row>
    <row r="30" spans="3:50" x14ac:dyDescent="0.3">
      <c r="C30" s="6">
        <v>13.006</v>
      </c>
      <c r="D30" s="4">
        <v>143.71550000000002</v>
      </c>
      <c r="E30" s="4">
        <v>361.79650000000004</v>
      </c>
      <c r="F30" s="4">
        <v>317.61699999999996</v>
      </c>
      <c r="G30" s="4">
        <v>44.847999999999999</v>
      </c>
      <c r="H30" s="4">
        <v>257.64150000000001</v>
      </c>
      <c r="I30" s="4">
        <v>717.77150000000006</v>
      </c>
      <c r="J30" s="4">
        <v>272.34799999999996</v>
      </c>
      <c r="K30" s="4">
        <v>137.29149999999998</v>
      </c>
      <c r="L30" s="6">
        <f>AVERAGE(D30:K30)</f>
        <v>281.62868750000001</v>
      </c>
      <c r="M30" s="6">
        <f>STDEV(D30:K30)/SQRT(8)</f>
        <v>72.521237157084428</v>
      </c>
      <c r="P30" s="6">
        <v>13.006</v>
      </c>
      <c r="Q30" s="4">
        <v>153.35583333333335</v>
      </c>
      <c r="R30" s="4">
        <v>128.04357142857143</v>
      </c>
      <c r="S30" s="4">
        <v>156.48162500000001</v>
      </c>
      <c r="T30" s="4">
        <v>60.054299999999998</v>
      </c>
      <c r="U30" s="4">
        <v>73.619428571428571</v>
      </c>
      <c r="V30" s="4">
        <v>194.19209090909089</v>
      </c>
      <c r="W30" s="4">
        <v>88.861100000000008</v>
      </c>
      <c r="X30" s="4">
        <v>46.921857142857142</v>
      </c>
      <c r="Y30" s="6">
        <f>AVERAGE(Q30:X30)</f>
        <v>112.69122579816016</v>
      </c>
      <c r="Z30" s="6">
        <f>STDEV(Q30:X30)/SQRT(8)</f>
        <v>18.727382045375364</v>
      </c>
      <c r="AB30" s="6">
        <v>13.006</v>
      </c>
      <c r="AC30" s="4">
        <v>171.43450000000001</v>
      </c>
      <c r="AD30" s="4">
        <v>400.55250000000001</v>
      </c>
      <c r="AE30" s="4">
        <v>348.93549999999999</v>
      </c>
      <c r="AF30" s="4">
        <v>343.12649999999996</v>
      </c>
      <c r="AG30" s="4">
        <v>541.26800000000003</v>
      </c>
      <c r="AH30" s="4">
        <v>641.18399999999997</v>
      </c>
      <c r="AI30" s="4">
        <v>1061.2530000000002</v>
      </c>
      <c r="AJ30" s="4">
        <v>777.09450000000004</v>
      </c>
      <c r="AK30" s="6">
        <f>AVERAGE(AC30:AJ30)</f>
        <v>535.60606250000001</v>
      </c>
      <c r="AL30" s="6">
        <f>STDEV(AC30:AJ30)/SQRT(8)</f>
        <v>100.76092632476809</v>
      </c>
      <c r="AN30" s="6">
        <v>13.006</v>
      </c>
      <c r="AO30" s="4">
        <v>16.118599999999997</v>
      </c>
      <c r="AP30" s="4">
        <v>18.08325</v>
      </c>
      <c r="AQ30" s="4">
        <v>22.002666666666666</v>
      </c>
      <c r="AR30" s="4">
        <v>12.491142857142858</v>
      </c>
      <c r="AS30" s="4">
        <v>9.2235714285714288</v>
      </c>
      <c r="AT30" s="4">
        <v>24.388249999999999</v>
      </c>
      <c r="AU30" s="4">
        <v>48.417000000000002</v>
      </c>
      <c r="AV30" s="4">
        <v>27.727749999999997</v>
      </c>
      <c r="AW30" s="6">
        <f>AVERAGE(AO30:AV30)</f>
        <v>22.306528869047618</v>
      </c>
      <c r="AX30" s="6">
        <f>STDEV(AO30:AV30)/SQRT(8)</f>
        <v>4.3078092758181938</v>
      </c>
    </row>
    <row r="31" spans="3:50" x14ac:dyDescent="0.3">
      <c r="C31" s="6">
        <v>13.506</v>
      </c>
      <c r="D31" s="4">
        <v>148.36599999999999</v>
      </c>
      <c r="E31" s="4">
        <v>371.22900000000004</v>
      </c>
      <c r="F31" s="4">
        <v>329.34749999999997</v>
      </c>
      <c r="G31" s="4">
        <v>45.781999999999996</v>
      </c>
      <c r="H31" s="4">
        <v>294.43849999999998</v>
      </c>
      <c r="I31" s="4">
        <v>753.93399999999997</v>
      </c>
      <c r="J31" s="4">
        <v>278.15800000000002</v>
      </c>
      <c r="K31" s="4">
        <v>136.167</v>
      </c>
      <c r="L31" s="6">
        <f>AVERAGE(D31:K31)</f>
        <v>294.67775</v>
      </c>
      <c r="M31" s="6">
        <f>STDEV(D31:K31)/SQRT(8)</f>
        <v>76.384042416313235</v>
      </c>
      <c r="P31" s="6">
        <v>13.506</v>
      </c>
      <c r="Q31" s="4">
        <v>162.03183333333334</v>
      </c>
      <c r="R31" s="4">
        <v>143.98214285714286</v>
      </c>
      <c r="S31" s="4">
        <v>161.461625</v>
      </c>
      <c r="T31" s="4">
        <v>57.983899999999991</v>
      </c>
      <c r="U31" s="4">
        <v>72.991714285714281</v>
      </c>
      <c r="V31" s="4">
        <v>202.40927272727276</v>
      </c>
      <c r="W31" s="4">
        <v>96.472999999999985</v>
      </c>
      <c r="X31" s="4">
        <v>52.782571428571437</v>
      </c>
      <c r="Y31" s="6">
        <f>AVERAGE(Q31:X31)</f>
        <v>118.76450745400433</v>
      </c>
      <c r="Z31" s="6">
        <f>STDEV(Q31:X31)/SQRT(8)</f>
        <v>19.805951149109692</v>
      </c>
      <c r="AB31" s="6">
        <v>13.506</v>
      </c>
      <c r="AC31" s="4">
        <v>174.35050000000001</v>
      </c>
      <c r="AD31" s="4">
        <v>406.09799999999996</v>
      </c>
      <c r="AE31" s="4">
        <v>366.28449999999998</v>
      </c>
      <c r="AF31" s="4">
        <v>338.91550000000001</v>
      </c>
      <c r="AG31" s="4">
        <v>562.53500000000008</v>
      </c>
      <c r="AH31" s="4">
        <v>655.83299999999997</v>
      </c>
      <c r="AI31" s="4">
        <v>1103.7545</v>
      </c>
      <c r="AJ31" s="4">
        <v>822.82999999999993</v>
      </c>
      <c r="AK31" s="6">
        <f>AVERAGE(AC31:AJ31)</f>
        <v>553.82512500000007</v>
      </c>
      <c r="AL31" s="6">
        <f>STDEV(AC31:AJ31)/SQRT(8)</f>
        <v>106.27200076159646</v>
      </c>
      <c r="AN31" s="6">
        <v>13.506</v>
      </c>
      <c r="AO31" s="4">
        <v>16.224399999999999</v>
      </c>
      <c r="AP31" s="4">
        <v>18.689499999999999</v>
      </c>
      <c r="AQ31" s="4">
        <v>22.870499999999996</v>
      </c>
      <c r="AR31" s="4">
        <v>12.613</v>
      </c>
      <c r="AS31" s="4">
        <v>8.9719999999999995</v>
      </c>
      <c r="AT31" s="4">
        <v>26.203749999999999</v>
      </c>
      <c r="AU31" s="4">
        <v>47.488666666666667</v>
      </c>
      <c r="AV31" s="4">
        <v>26.722750000000001</v>
      </c>
      <c r="AW31" s="6">
        <f>AVERAGE(AO31:AV31)</f>
        <v>22.473070833333331</v>
      </c>
      <c r="AX31" s="6">
        <f>STDEV(AO31:AV31)/SQRT(8)</f>
        <v>4.2062388416804648</v>
      </c>
    </row>
    <row r="32" spans="3:50" x14ac:dyDescent="0.3">
      <c r="C32" s="6">
        <v>14.006</v>
      </c>
      <c r="D32" s="4">
        <v>142.8355</v>
      </c>
      <c r="E32" s="4">
        <v>408.69</v>
      </c>
      <c r="F32" s="4">
        <v>334.98500000000001</v>
      </c>
      <c r="G32" s="4">
        <v>46.166499999999999</v>
      </c>
      <c r="H32" s="4">
        <v>306.60649999999998</v>
      </c>
      <c r="I32" s="4">
        <v>766.45349999999996</v>
      </c>
      <c r="J32" s="4">
        <v>288.89499999999998</v>
      </c>
      <c r="K32" s="4">
        <v>139.8115</v>
      </c>
      <c r="L32" s="6">
        <f>AVERAGE(D32:K32)</f>
        <v>304.30543749999998</v>
      </c>
      <c r="M32" s="6">
        <f>STDEV(D32:K32)/SQRT(8)</f>
        <v>78.538831141116646</v>
      </c>
      <c r="P32" s="6">
        <v>14.006</v>
      </c>
      <c r="Q32" s="4">
        <v>175.75891666666666</v>
      </c>
      <c r="R32" s="4">
        <v>157.45128571428572</v>
      </c>
      <c r="S32" s="4">
        <v>166.70650000000001</v>
      </c>
      <c r="T32" s="4">
        <v>60.773399999999995</v>
      </c>
      <c r="U32" s="4">
        <v>85.101857142857142</v>
      </c>
      <c r="V32" s="4">
        <v>215.61018181818181</v>
      </c>
      <c r="W32" s="4">
        <v>104.1738</v>
      </c>
      <c r="X32" s="4">
        <v>53.439000000000007</v>
      </c>
      <c r="Y32" s="6">
        <f>AVERAGE(Q32:X32)</f>
        <v>127.37686766774893</v>
      </c>
      <c r="Z32" s="6">
        <f>STDEV(Q32:X32)/SQRT(8)</f>
        <v>21.046555553033095</v>
      </c>
      <c r="AB32" s="6">
        <v>14.006</v>
      </c>
      <c r="AC32" s="4">
        <v>185.13799999999998</v>
      </c>
      <c r="AD32" s="4">
        <v>398.3775</v>
      </c>
      <c r="AE32" s="4">
        <v>372.12900000000002</v>
      </c>
      <c r="AF32" s="4">
        <v>332.82150000000001</v>
      </c>
      <c r="AG32" s="4">
        <v>581.28250000000003</v>
      </c>
      <c r="AH32" s="4">
        <v>686.91000000000008</v>
      </c>
      <c r="AI32" s="4">
        <v>1136.9945</v>
      </c>
      <c r="AJ32" s="4">
        <v>850.09850000000006</v>
      </c>
      <c r="AK32" s="6">
        <f>AVERAGE(AC32:AJ32)</f>
        <v>567.96893750000004</v>
      </c>
      <c r="AL32" s="6">
        <f>STDEV(AC32:AJ32)/SQRT(8)</f>
        <v>110.7345433404025</v>
      </c>
      <c r="AN32" s="6">
        <v>14.006</v>
      </c>
      <c r="AO32" s="4">
        <v>16.334199999999999</v>
      </c>
      <c r="AP32" s="4">
        <v>19.0505</v>
      </c>
      <c r="AQ32" s="4">
        <v>28.591666666666669</v>
      </c>
      <c r="AR32" s="4">
        <v>12.627571428571429</v>
      </c>
      <c r="AS32" s="4">
        <v>9.156428571428572</v>
      </c>
      <c r="AT32" s="4">
        <v>29.689749999999997</v>
      </c>
      <c r="AU32" s="4">
        <v>52.021333333333338</v>
      </c>
      <c r="AV32" s="4">
        <v>28.19</v>
      </c>
      <c r="AW32" s="6">
        <f>AVERAGE(AO32:AV32)</f>
        <v>24.45768125</v>
      </c>
      <c r="AX32" s="6">
        <f>STDEV(AO32:AV32)/SQRT(8)</f>
        <v>4.7948221456338214</v>
      </c>
    </row>
    <row r="33" spans="3:51" x14ac:dyDescent="0.3">
      <c r="C33" s="6">
        <v>14.507</v>
      </c>
      <c r="D33" s="4">
        <v>126.9845</v>
      </c>
      <c r="E33" s="4">
        <v>426.44299999999998</v>
      </c>
      <c r="F33" s="4">
        <v>338.53</v>
      </c>
      <c r="G33" s="4">
        <v>51.990499999999997</v>
      </c>
      <c r="H33" s="4">
        <v>303.1875</v>
      </c>
      <c r="I33" s="4">
        <v>785.27150000000006</v>
      </c>
      <c r="J33" s="4">
        <v>306.15300000000002</v>
      </c>
      <c r="K33" s="4">
        <v>134.89499999999998</v>
      </c>
      <c r="L33" s="6">
        <f>AVERAGE(D33:K33)</f>
        <v>309.18187499999999</v>
      </c>
      <c r="M33" s="6">
        <f>STDEV(D33:K33)/SQRT(8)</f>
        <v>81.398175123660224</v>
      </c>
      <c r="P33" s="6">
        <v>14.507</v>
      </c>
      <c r="Q33" s="4">
        <v>184.36641666666665</v>
      </c>
      <c r="R33" s="4">
        <v>151.29342857142859</v>
      </c>
      <c r="S33" s="4">
        <v>165.55675000000002</v>
      </c>
      <c r="T33" s="4">
        <v>61.306000000000004</v>
      </c>
      <c r="U33" s="4">
        <v>96.701571428571441</v>
      </c>
      <c r="V33" s="4">
        <v>222.45836363636363</v>
      </c>
      <c r="W33" s="4">
        <v>109.42830000000001</v>
      </c>
      <c r="X33" s="4">
        <v>60.106285714285718</v>
      </c>
      <c r="Y33" s="6">
        <f>AVERAGE(Q33:X33)</f>
        <v>131.40213950216452</v>
      </c>
      <c r="Z33" s="6">
        <f>STDEV(Q33:X33)/SQRT(8)</f>
        <v>20.84903132204143</v>
      </c>
      <c r="AB33" s="6">
        <v>14.507</v>
      </c>
      <c r="AC33" s="4">
        <v>195.9075</v>
      </c>
      <c r="AD33" s="4">
        <v>405.37</v>
      </c>
      <c r="AE33" s="4">
        <v>381.63</v>
      </c>
      <c r="AF33" s="4">
        <v>328.18900000000002</v>
      </c>
      <c r="AG33" s="4">
        <v>592.87149999999997</v>
      </c>
      <c r="AH33" s="4">
        <v>712.971</v>
      </c>
      <c r="AI33" s="4">
        <v>1171.8465000000001</v>
      </c>
      <c r="AJ33" s="4">
        <v>875.12599999999998</v>
      </c>
      <c r="AK33" s="6">
        <f>AVERAGE(AC33:AJ33)</f>
        <v>582.98893750000002</v>
      </c>
      <c r="AL33" s="6">
        <f>STDEV(AC33:AJ33)/SQRT(8)</f>
        <v>114.63756940662718</v>
      </c>
      <c r="AN33" s="6">
        <v>14.507</v>
      </c>
      <c r="AO33" s="4">
        <v>17.155800000000003</v>
      </c>
      <c r="AP33" s="4">
        <v>18.63</v>
      </c>
      <c r="AQ33" s="4">
        <v>28.820833333333329</v>
      </c>
      <c r="AR33" s="4">
        <v>12.646000000000001</v>
      </c>
      <c r="AS33" s="4">
        <v>10.004571428571428</v>
      </c>
      <c r="AT33" s="4">
        <v>31.862249999999996</v>
      </c>
      <c r="AU33" s="4">
        <v>51.69233333333333</v>
      </c>
      <c r="AV33" s="4">
        <v>28.221499999999999</v>
      </c>
      <c r="AW33" s="6">
        <f>AVERAGE(AO33:AV33)</f>
        <v>24.87916101190476</v>
      </c>
      <c r="AX33" s="6">
        <f>STDEV(AO33:AV33)/SQRT(8)</f>
        <v>4.7509843240334604</v>
      </c>
    </row>
    <row r="34" spans="3:51" x14ac:dyDescent="0.3">
      <c r="C34" s="6">
        <v>15.007</v>
      </c>
      <c r="D34" s="4">
        <v>123.56100000000001</v>
      </c>
      <c r="E34" s="4">
        <v>429.88049999999998</v>
      </c>
      <c r="F34" s="4">
        <v>343.96199999999999</v>
      </c>
      <c r="G34" s="4">
        <v>61.643000000000001</v>
      </c>
      <c r="H34" s="4">
        <v>307.69549999999998</v>
      </c>
      <c r="I34" s="4">
        <v>804.63499999999999</v>
      </c>
      <c r="J34" s="4">
        <v>314.10050000000001</v>
      </c>
      <c r="K34" s="4">
        <v>128.76349999999999</v>
      </c>
      <c r="L34" s="6">
        <f>AVERAGE(D34:K34)</f>
        <v>314.280125</v>
      </c>
      <c r="M34" s="6">
        <f>STDEV(D34:K34)/SQRT(8)</f>
        <v>83.382881198707494</v>
      </c>
      <c r="P34" s="6">
        <v>15.007</v>
      </c>
      <c r="Q34" s="4">
        <v>198.9041666666667</v>
      </c>
      <c r="R34" s="4">
        <v>197.53299999999999</v>
      </c>
      <c r="S34" s="4">
        <v>201.79037499999998</v>
      </c>
      <c r="T34" s="4">
        <v>87.279600000000002</v>
      </c>
      <c r="U34" s="4">
        <v>107.33957142857142</v>
      </c>
      <c r="V34" s="4">
        <v>236.74081818181818</v>
      </c>
      <c r="W34" s="4">
        <v>113.8181</v>
      </c>
      <c r="X34" s="4">
        <v>67.952142857142846</v>
      </c>
      <c r="Y34" s="6">
        <f>AVERAGE(Q34:X34)</f>
        <v>151.41972176677487</v>
      </c>
      <c r="Z34" s="6">
        <f>STDEV(Q34:X34)/SQRT(8)</f>
        <v>22.61314120945703</v>
      </c>
      <c r="AB34" s="6">
        <v>15.007</v>
      </c>
      <c r="AC34" s="4">
        <v>198.4145</v>
      </c>
      <c r="AD34" s="4">
        <v>401.25549999999998</v>
      </c>
      <c r="AE34" s="4">
        <v>391.6105</v>
      </c>
      <c r="AF34" s="4">
        <v>323.59000000000003</v>
      </c>
      <c r="AG34" s="4">
        <v>604.9079999999999</v>
      </c>
      <c r="AH34" s="4">
        <v>737.24250000000006</v>
      </c>
      <c r="AI34" s="4">
        <v>1221.614</v>
      </c>
      <c r="AJ34" s="4">
        <v>909.07449999999994</v>
      </c>
      <c r="AK34" s="6">
        <f>AVERAGE(AC34:AJ34)</f>
        <v>598.46368749999999</v>
      </c>
      <c r="AL34" s="6">
        <f>STDEV(AC34:AJ34)/SQRT(8)</f>
        <v>121.10876779546945</v>
      </c>
      <c r="AN34" s="6">
        <v>15.007</v>
      </c>
      <c r="AO34" s="4">
        <v>19.161000000000001</v>
      </c>
      <c r="AP34" s="4">
        <v>19.999000000000002</v>
      </c>
      <c r="AQ34" s="4">
        <v>26.271666666666665</v>
      </c>
      <c r="AR34" s="4">
        <v>13.571857142857141</v>
      </c>
      <c r="AS34" s="4">
        <v>9.373857142857144</v>
      </c>
      <c r="AT34" s="4">
        <v>33.509250000000002</v>
      </c>
      <c r="AU34" s="4">
        <v>53.000666666666667</v>
      </c>
      <c r="AV34" s="4">
        <v>29.225750000000001</v>
      </c>
      <c r="AW34" s="6">
        <f>AVERAGE(AO34:AV34)</f>
        <v>25.514130952380953</v>
      </c>
      <c r="AX34" s="6">
        <f>STDEV(AO34:AV34)/SQRT(8)</f>
        <v>4.8323442166513715</v>
      </c>
    </row>
    <row r="35" spans="3:51" x14ac:dyDescent="0.3">
      <c r="P35" s="14"/>
      <c r="Q35" s="14"/>
      <c r="R35" s="14"/>
      <c r="S35" s="14"/>
      <c r="T35" s="14"/>
      <c r="U35" s="14"/>
      <c r="V35" s="14"/>
      <c r="W35" s="14"/>
      <c r="X35" s="14"/>
    </row>
    <row r="36" spans="3:51" ht="20.25" x14ac:dyDescent="0.3">
      <c r="C36" s="99" t="s">
        <v>387</v>
      </c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P36" s="99" t="s">
        <v>386</v>
      </c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C36" s="98" t="s">
        <v>385</v>
      </c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O36" s="98" t="s">
        <v>384</v>
      </c>
      <c r="AP36" s="98"/>
      <c r="AQ36" s="98"/>
      <c r="AR36" s="98"/>
      <c r="AS36" s="98"/>
      <c r="AT36" s="98"/>
      <c r="AU36" s="98"/>
      <c r="AV36" s="98"/>
      <c r="AW36" s="98"/>
      <c r="AX36" s="98"/>
      <c r="AY36" s="98"/>
    </row>
    <row r="37" spans="3:51" x14ac:dyDescent="0.3">
      <c r="C37" s="3" t="s">
        <v>0</v>
      </c>
      <c r="D37" s="3" t="s">
        <v>3</v>
      </c>
      <c r="E37" s="3" t="s">
        <v>4</v>
      </c>
      <c r="F37" s="3" t="s">
        <v>128</v>
      </c>
      <c r="G37" s="3" t="s">
        <v>65</v>
      </c>
      <c r="H37" s="3" t="s">
        <v>7</v>
      </c>
      <c r="I37" s="3" t="s">
        <v>8</v>
      </c>
      <c r="J37" s="3" t="s">
        <v>9</v>
      </c>
      <c r="K37" s="3" t="s">
        <v>10</v>
      </c>
      <c r="L37" s="3" t="s">
        <v>11</v>
      </c>
      <c r="M37" s="3" t="s">
        <v>1</v>
      </c>
      <c r="N37" s="3" t="s">
        <v>2</v>
      </c>
      <c r="O37" s="14"/>
      <c r="P37" s="3" t="s">
        <v>0</v>
      </c>
      <c r="Q37" s="3" t="s">
        <v>3</v>
      </c>
      <c r="R37" s="3" t="s">
        <v>4</v>
      </c>
      <c r="S37" s="3" t="s">
        <v>128</v>
      </c>
      <c r="T37" s="3" t="s">
        <v>65</v>
      </c>
      <c r="U37" s="3" t="s">
        <v>7</v>
      </c>
      <c r="V37" s="3" t="s">
        <v>8</v>
      </c>
      <c r="W37" s="3" t="s">
        <v>9</v>
      </c>
      <c r="X37" s="3" t="s">
        <v>10</v>
      </c>
      <c r="Y37" s="3" t="s">
        <v>11</v>
      </c>
      <c r="Z37" s="3" t="s">
        <v>1</v>
      </c>
      <c r="AA37" s="3" t="s">
        <v>2</v>
      </c>
      <c r="AC37" s="11" t="s">
        <v>0</v>
      </c>
      <c r="AD37" s="3" t="s">
        <v>3</v>
      </c>
      <c r="AE37" s="3" t="s">
        <v>4</v>
      </c>
      <c r="AF37" s="3" t="s">
        <v>128</v>
      </c>
      <c r="AG37" s="3" t="s">
        <v>65</v>
      </c>
      <c r="AH37" s="3" t="s">
        <v>7</v>
      </c>
      <c r="AI37" s="3" t="s">
        <v>8</v>
      </c>
      <c r="AJ37" s="3" t="s">
        <v>9</v>
      </c>
      <c r="AK37" s="3" t="s">
        <v>10</v>
      </c>
      <c r="AL37" s="3" t="s">
        <v>1</v>
      </c>
      <c r="AM37" s="3" t="s">
        <v>2</v>
      </c>
      <c r="AN37" s="14"/>
      <c r="AO37" s="3" t="s">
        <v>0</v>
      </c>
      <c r="AP37" s="3" t="s">
        <v>3</v>
      </c>
      <c r="AQ37" s="3" t="s">
        <v>4</v>
      </c>
      <c r="AR37" s="3" t="s">
        <v>128</v>
      </c>
      <c r="AS37" s="3" t="s">
        <v>65</v>
      </c>
      <c r="AT37" s="3" t="s">
        <v>7</v>
      </c>
      <c r="AU37" s="3" t="s">
        <v>8</v>
      </c>
      <c r="AV37" s="3" t="s">
        <v>9</v>
      </c>
      <c r="AW37" s="3" t="s">
        <v>10</v>
      </c>
      <c r="AX37" s="3" t="s">
        <v>1</v>
      </c>
      <c r="AY37" s="3" t="s">
        <v>2</v>
      </c>
    </row>
    <row r="38" spans="3:51" s="14" customFormat="1" x14ac:dyDescent="0.3">
      <c r="C38" s="6">
        <v>0</v>
      </c>
      <c r="D38" s="4">
        <v>2.9210000000000003</v>
      </c>
      <c r="E38" s="4">
        <v>3.0554999999999999</v>
      </c>
      <c r="F38" s="4">
        <v>3.6065</v>
      </c>
      <c r="G38" s="4">
        <v>4.1334999999999997</v>
      </c>
      <c r="H38" s="4">
        <v>3.7725</v>
      </c>
      <c r="I38" s="4">
        <v>3.661</v>
      </c>
      <c r="J38" s="4">
        <v>3.0614999999999997</v>
      </c>
      <c r="K38" s="4">
        <v>3.6265000000000001</v>
      </c>
      <c r="L38" s="4">
        <v>3.4224999999999999</v>
      </c>
      <c r="M38" s="6">
        <f>AVERAGE(D38:L38)</f>
        <v>3.4733888888888891</v>
      </c>
      <c r="N38" s="6">
        <f>STDEV(D38:L38)/SQRT(9)</f>
        <v>0.13195013730408828</v>
      </c>
      <c r="O38" s="8"/>
      <c r="P38" s="6">
        <v>0</v>
      </c>
      <c r="Q38" s="4">
        <v>2.9623749999999998</v>
      </c>
      <c r="R38" s="4">
        <v>2.9288333333333334</v>
      </c>
      <c r="S38" s="4">
        <v>3.7671538461538461</v>
      </c>
      <c r="T38" s="4">
        <v>3.7366250000000005</v>
      </c>
      <c r="U38" s="6">
        <v>3.879</v>
      </c>
      <c r="V38" s="6">
        <v>3.6573333333333333</v>
      </c>
      <c r="W38" s="4">
        <v>3.7560000000000002</v>
      </c>
      <c r="X38" s="4">
        <v>5.5814285714285701</v>
      </c>
      <c r="Y38" s="4">
        <v>3.4404444444444442</v>
      </c>
      <c r="Z38" s="6">
        <f>AVERAGE(Q38:Y38)</f>
        <v>3.745465947632614</v>
      </c>
      <c r="AA38" s="6">
        <f>STDEV(Q38:Y38)/SQRT(9)</f>
        <v>0.25739548382644067</v>
      </c>
      <c r="AC38" s="6">
        <v>0</v>
      </c>
      <c r="AD38" s="4">
        <v>3.8765000000000001</v>
      </c>
      <c r="AE38" s="4">
        <v>3.8685</v>
      </c>
      <c r="AF38" s="4">
        <v>0.42700000000000005</v>
      </c>
      <c r="AG38" s="4">
        <v>2.2284999999999999</v>
      </c>
      <c r="AH38" s="4">
        <v>3.0259999999999998</v>
      </c>
      <c r="AI38" s="4">
        <v>3.8345000000000002</v>
      </c>
      <c r="AJ38" s="4">
        <v>4.9539999999999997</v>
      </c>
      <c r="AK38" s="4">
        <v>3.7744999999999997</v>
      </c>
      <c r="AL38" s="6">
        <f>AVERAGE(AD38:AK38)</f>
        <v>3.2486875000000004</v>
      </c>
      <c r="AM38" s="6">
        <f>STDEV(AD38:AK38)/SQRT(8)</f>
        <v>0.48840766177939998</v>
      </c>
      <c r="AN38" s="8"/>
      <c r="AO38" s="6">
        <v>0</v>
      </c>
      <c r="AP38" s="4">
        <v>4.0259999999999998</v>
      </c>
      <c r="AQ38" s="4">
        <v>4.3598333333333334</v>
      </c>
      <c r="AR38" s="4">
        <v>0.69349999999999989</v>
      </c>
      <c r="AS38" s="4">
        <v>1.7954000000000001</v>
      </c>
      <c r="AT38" s="4">
        <v>2.6926666666666663</v>
      </c>
      <c r="AU38" s="4">
        <v>3.9306000000000005</v>
      </c>
      <c r="AV38" s="4">
        <v>3.5269999999999997</v>
      </c>
      <c r="AW38" s="4">
        <v>3.5388333333333333</v>
      </c>
      <c r="AX38" s="6">
        <f>AVERAGE(AP38:AW38)</f>
        <v>3.0704791666666669</v>
      </c>
      <c r="AY38" s="6">
        <f>STDEV(AP38:AW38)/SQRT(8)</f>
        <v>0.44644684733741785</v>
      </c>
    </row>
    <row r="39" spans="3:51" x14ac:dyDescent="0.3">
      <c r="C39" s="6">
        <v>0.5</v>
      </c>
      <c r="D39" s="4">
        <v>10.4605</v>
      </c>
      <c r="E39" s="4">
        <v>10.2315</v>
      </c>
      <c r="F39" s="4">
        <v>11.173</v>
      </c>
      <c r="G39" s="4">
        <v>8.3704999999999998</v>
      </c>
      <c r="H39" s="4">
        <v>19.371000000000002</v>
      </c>
      <c r="I39" s="4">
        <v>15.467666666666668</v>
      </c>
      <c r="J39" s="4">
        <v>8.3245000000000005</v>
      </c>
      <c r="K39" s="4">
        <v>12.025</v>
      </c>
      <c r="L39" s="4">
        <v>4.1955</v>
      </c>
      <c r="M39" s="6">
        <f>AVERAGE(D39:L39)</f>
        <v>11.068796296296297</v>
      </c>
      <c r="N39" s="6">
        <f>STDEV(D39:L39)/SQRT(9)</f>
        <v>1.4545287864354133</v>
      </c>
      <c r="P39" s="6">
        <v>0.5</v>
      </c>
      <c r="Q39" s="4">
        <v>5.3598750000000006</v>
      </c>
      <c r="R39" s="4">
        <v>4.4446666666666665</v>
      </c>
      <c r="S39" s="4">
        <v>4.9245384615384618</v>
      </c>
      <c r="T39" s="4">
        <v>4.55525</v>
      </c>
      <c r="U39" s="6">
        <v>15.816750000000003</v>
      </c>
      <c r="V39" s="6">
        <v>17.226666666666667</v>
      </c>
      <c r="W39" s="4">
        <v>4.6549999999999994</v>
      </c>
      <c r="X39" s="4">
        <v>7.7272857142857134</v>
      </c>
      <c r="Y39" s="4">
        <v>3.777222222222222</v>
      </c>
      <c r="Z39" s="6">
        <f>AVERAGE(Q39:Y39)</f>
        <v>7.6096949701533037</v>
      </c>
      <c r="AA39" s="6">
        <f>STDEV(Q39:Y39)/SQRT(9)</f>
        <v>1.7276050691607894</v>
      </c>
      <c r="AC39" s="6">
        <v>0.5</v>
      </c>
      <c r="AD39" s="4">
        <v>14.1065</v>
      </c>
      <c r="AE39" s="4">
        <v>40.281500000000001</v>
      </c>
      <c r="AF39" s="4">
        <v>0.57850000000000001</v>
      </c>
      <c r="AG39" s="4">
        <v>6.7059999999999995</v>
      </c>
      <c r="AH39" s="4">
        <v>6.4849999999999994</v>
      </c>
      <c r="AI39" s="4">
        <v>15.297499999999999</v>
      </c>
      <c r="AJ39" s="4">
        <v>13.3995</v>
      </c>
      <c r="AK39" s="4">
        <v>19.098500000000001</v>
      </c>
      <c r="AL39" s="6">
        <f>AVERAGE(AD39:AK39)</f>
        <v>14.494125</v>
      </c>
      <c r="AM39" s="6">
        <f>STDEV(AD39:AK39)/SQRT(8)</f>
        <v>4.2397532786518699</v>
      </c>
      <c r="AO39" s="6">
        <v>0.5</v>
      </c>
      <c r="AP39" s="4">
        <v>4.6120000000000001</v>
      </c>
      <c r="AQ39" s="4">
        <v>5.2918333333333329</v>
      </c>
      <c r="AR39" s="4">
        <v>0.75283333333333324</v>
      </c>
      <c r="AS39" s="4">
        <v>2.1049999999999995</v>
      </c>
      <c r="AT39" s="4">
        <v>3.1483333333333334</v>
      </c>
      <c r="AU39" s="4">
        <v>4.3921999999999999</v>
      </c>
      <c r="AV39" s="4">
        <v>3.9496000000000002</v>
      </c>
      <c r="AW39" s="4">
        <v>4.4581666666666671</v>
      </c>
      <c r="AX39" s="6">
        <f>AVERAGE(AP39:AW39)</f>
        <v>3.5887458333333333</v>
      </c>
      <c r="AY39" s="6">
        <f>STDEV(AP39:AW39)/SQRT(8)</f>
        <v>0.53313539574477009</v>
      </c>
    </row>
    <row r="40" spans="3:51" x14ac:dyDescent="0.3">
      <c r="C40" s="6">
        <v>1.0009999999999999</v>
      </c>
      <c r="D40" s="4">
        <v>12.765499999999999</v>
      </c>
      <c r="E40" s="4">
        <v>15.887</v>
      </c>
      <c r="F40" s="4">
        <v>33.569000000000003</v>
      </c>
      <c r="G40" s="4">
        <v>17.725000000000001</v>
      </c>
      <c r="H40" s="4">
        <v>49.513999999999996</v>
      </c>
      <c r="I40" s="4">
        <v>29.324666666666669</v>
      </c>
      <c r="J40" s="4">
        <v>32.090000000000003</v>
      </c>
      <c r="K40" s="4">
        <v>22.350999999999999</v>
      </c>
      <c r="L40" s="4">
        <v>8.5154999999999994</v>
      </c>
      <c r="M40" s="6">
        <f>AVERAGE(D40:L40)</f>
        <v>24.637962962962966</v>
      </c>
      <c r="N40" s="6">
        <f>STDEV(D40:L40)/SQRT(9)</f>
        <v>4.2599010273650499</v>
      </c>
      <c r="P40" s="6">
        <v>1.0009999999999999</v>
      </c>
      <c r="Q40" s="4">
        <v>8.5762499999999999</v>
      </c>
      <c r="R40" s="4">
        <v>6.4438333333333331</v>
      </c>
      <c r="S40" s="4">
        <v>7.7477692307692312</v>
      </c>
      <c r="T40" s="4">
        <v>5.5027499999999998</v>
      </c>
      <c r="U40" s="6">
        <v>32.34975</v>
      </c>
      <c r="V40" s="6">
        <v>27.957666666666668</v>
      </c>
      <c r="W40" s="4">
        <v>7.8858333333333333</v>
      </c>
      <c r="X40" s="4">
        <v>12.930142857142856</v>
      </c>
      <c r="Y40" s="4">
        <v>4.3136666666666663</v>
      </c>
      <c r="Z40" s="6">
        <f>AVERAGE(Q40:Y40)</f>
        <v>12.634184676434677</v>
      </c>
      <c r="AA40" s="6">
        <f>STDEV(Q40:Y40)/SQRT(9)</f>
        <v>3.4255976121916194</v>
      </c>
      <c r="AC40" s="6">
        <v>1.0009999999999999</v>
      </c>
      <c r="AD40" s="4">
        <v>70.501499999999993</v>
      </c>
      <c r="AE40" s="4">
        <v>77.644999999999996</v>
      </c>
      <c r="AF40" s="4">
        <v>11.044499999999999</v>
      </c>
      <c r="AG40" s="4">
        <v>36.807000000000002</v>
      </c>
      <c r="AH40" s="4">
        <v>35.381</v>
      </c>
      <c r="AI40" s="4">
        <v>40.781500000000001</v>
      </c>
      <c r="AJ40" s="4">
        <v>52.665999999999997</v>
      </c>
      <c r="AK40" s="4">
        <v>39.044000000000004</v>
      </c>
      <c r="AL40" s="6">
        <f>AVERAGE(AD40:AK40)</f>
        <v>45.483812499999999</v>
      </c>
      <c r="AM40" s="6">
        <f>STDEV(AD40:AK40)/SQRT(8)</f>
        <v>7.4866709599088139</v>
      </c>
      <c r="AO40" s="6">
        <v>1.0009999999999999</v>
      </c>
      <c r="AP40" s="4">
        <v>6.9114999999999993</v>
      </c>
      <c r="AQ40" s="4">
        <v>7.1631666666666662</v>
      </c>
      <c r="AR40" s="4">
        <v>0.84500000000000008</v>
      </c>
      <c r="AS40" s="4">
        <v>4.1079999999999997</v>
      </c>
      <c r="AT40" s="4">
        <v>4.8216666666666663</v>
      </c>
      <c r="AU40" s="4">
        <v>5.5239999999999991</v>
      </c>
      <c r="AV40" s="4">
        <v>5.0342000000000002</v>
      </c>
      <c r="AW40" s="4">
        <v>5.298</v>
      </c>
      <c r="AX40" s="6">
        <f>AVERAGE(AP40:AW40)</f>
        <v>4.963191666666666</v>
      </c>
      <c r="AY40" s="6">
        <f>STDEV(AP40:AW40)/SQRT(8)</f>
        <v>0.69150876541719253</v>
      </c>
    </row>
    <row r="41" spans="3:51" x14ac:dyDescent="0.3">
      <c r="C41" s="6">
        <v>1.5009999999999999</v>
      </c>
      <c r="D41" s="4">
        <v>18.1325</v>
      </c>
      <c r="E41" s="4">
        <v>21.6065</v>
      </c>
      <c r="F41" s="4">
        <v>51.537999999999997</v>
      </c>
      <c r="G41" s="4">
        <v>23.292000000000002</v>
      </c>
      <c r="H41" s="4">
        <v>77.128500000000003</v>
      </c>
      <c r="I41" s="4">
        <v>42.038000000000004</v>
      </c>
      <c r="J41" s="4">
        <v>60.677499999999995</v>
      </c>
      <c r="K41" s="4">
        <v>27.988500000000002</v>
      </c>
      <c r="L41" s="4">
        <v>15.571999999999999</v>
      </c>
      <c r="M41" s="6">
        <f>AVERAGE(D41:L41)</f>
        <v>37.552611111111112</v>
      </c>
      <c r="N41" s="6">
        <f>STDEV(D41:L41)/SQRT(9)</f>
        <v>7.1938679268149492</v>
      </c>
      <c r="P41" s="6">
        <v>1.5009999999999999</v>
      </c>
      <c r="Q41" s="4">
        <v>13.710875000000001</v>
      </c>
      <c r="R41" s="4">
        <v>9.0188333333333333</v>
      </c>
      <c r="S41" s="4">
        <v>11.558307692307693</v>
      </c>
      <c r="T41" s="4">
        <v>6.4271249999999993</v>
      </c>
      <c r="U41" s="6">
        <v>40.105499999999999</v>
      </c>
      <c r="V41" s="6">
        <v>35.336666666666666</v>
      </c>
      <c r="W41" s="4">
        <v>11.991833333333332</v>
      </c>
      <c r="X41" s="4">
        <v>17.441428571428574</v>
      </c>
      <c r="Y41" s="4">
        <v>5.2433333333333332</v>
      </c>
      <c r="Z41" s="6">
        <f>AVERAGE(Q41:Y41)</f>
        <v>16.759322547822549</v>
      </c>
      <c r="AA41" s="6">
        <f>STDEV(Q41:Y41)/SQRT(9)</f>
        <v>4.1649780131312735</v>
      </c>
      <c r="AC41" s="6">
        <v>1.5009999999999999</v>
      </c>
      <c r="AD41" s="4">
        <v>147.06399999999999</v>
      </c>
      <c r="AE41" s="4">
        <v>78.791499999999999</v>
      </c>
      <c r="AF41" s="4">
        <v>24.456</v>
      </c>
      <c r="AG41" s="4">
        <v>69.088000000000008</v>
      </c>
      <c r="AH41" s="4">
        <v>64.566499999999991</v>
      </c>
      <c r="AI41" s="4">
        <v>65.964500000000001</v>
      </c>
      <c r="AJ41" s="4">
        <v>97.902500000000003</v>
      </c>
      <c r="AK41" s="4">
        <v>54.555500000000002</v>
      </c>
      <c r="AL41" s="6">
        <f>AVERAGE(AD41:AK41)</f>
        <v>75.298562500000003</v>
      </c>
      <c r="AM41" s="6">
        <f>STDEV(AD41:AK41)/SQRT(8)</f>
        <v>12.627584884404252</v>
      </c>
      <c r="AO41" s="6">
        <v>1.5009999999999999</v>
      </c>
      <c r="AP41" s="4">
        <v>8.8020000000000014</v>
      </c>
      <c r="AQ41" s="4">
        <v>8.7893333333333334</v>
      </c>
      <c r="AR41" s="4">
        <v>1.2424999999999999</v>
      </c>
      <c r="AS41" s="4">
        <v>6.3192000000000004</v>
      </c>
      <c r="AT41" s="4">
        <v>6.0336666666666661</v>
      </c>
      <c r="AU41" s="4">
        <v>6.5023999999999997</v>
      </c>
      <c r="AV41" s="4">
        <v>6.7358000000000002</v>
      </c>
      <c r="AW41" s="4">
        <v>5.6741666666666672</v>
      </c>
      <c r="AX41" s="6">
        <f>AVERAGE(AP41:AW41)</f>
        <v>6.2623833333333323</v>
      </c>
      <c r="AY41" s="6">
        <f>STDEV(AP41:AW41)/SQRT(8)</f>
        <v>0.83149636447009556</v>
      </c>
    </row>
    <row r="42" spans="3:51" x14ac:dyDescent="0.3">
      <c r="C42" s="6">
        <v>2.0009999999999999</v>
      </c>
      <c r="D42" s="4">
        <v>20.477499999999999</v>
      </c>
      <c r="E42" s="4">
        <v>31.121499999999997</v>
      </c>
      <c r="F42" s="4">
        <v>67.823999999999998</v>
      </c>
      <c r="G42" s="4">
        <v>27.702999999999999</v>
      </c>
      <c r="H42" s="4">
        <v>105.474</v>
      </c>
      <c r="I42" s="4">
        <v>56.207333333333338</v>
      </c>
      <c r="J42" s="4">
        <v>59.191000000000003</v>
      </c>
      <c r="K42" s="4">
        <v>36.5595</v>
      </c>
      <c r="L42" s="4">
        <v>26.622499999999999</v>
      </c>
      <c r="M42" s="6">
        <f>AVERAGE(D42:L42)</f>
        <v>47.908925925925928</v>
      </c>
      <c r="N42" s="6">
        <f>STDEV(D42:L42)/SQRT(9)</f>
        <v>9.07606615030687</v>
      </c>
      <c r="P42" s="6">
        <v>2.0009999999999999</v>
      </c>
      <c r="Q42" s="4">
        <v>16.010624999999997</v>
      </c>
      <c r="R42" s="4">
        <v>11.543333333333331</v>
      </c>
      <c r="S42" s="4">
        <v>17.587692307692311</v>
      </c>
      <c r="T42" s="4">
        <v>8.7751249999999992</v>
      </c>
      <c r="U42" s="6">
        <v>49.631500000000003</v>
      </c>
      <c r="V42" s="6">
        <v>40.428999999999995</v>
      </c>
      <c r="W42" s="4">
        <v>12.793333333333335</v>
      </c>
      <c r="X42" s="4">
        <v>21.201999999999998</v>
      </c>
      <c r="Y42" s="4">
        <v>6.9089999999999998</v>
      </c>
      <c r="Z42" s="6">
        <f>AVERAGE(Q42:Y42)</f>
        <v>20.542400997150995</v>
      </c>
      <c r="AA42" s="6">
        <f>STDEV(Q42:Y42)/SQRT(9)</f>
        <v>4.9113312071405906</v>
      </c>
      <c r="AC42" s="6">
        <v>2.0009999999999999</v>
      </c>
      <c r="AD42" s="4">
        <v>216.81450000000001</v>
      </c>
      <c r="AE42" s="4">
        <v>88.014499999999998</v>
      </c>
      <c r="AF42" s="4">
        <v>31.658500000000004</v>
      </c>
      <c r="AG42" s="4">
        <v>96.028500000000008</v>
      </c>
      <c r="AH42" s="4">
        <v>93.034500000000008</v>
      </c>
      <c r="AI42" s="4">
        <v>91.9</v>
      </c>
      <c r="AJ42" s="4">
        <v>130.5155</v>
      </c>
      <c r="AK42" s="4">
        <v>65.924499999999995</v>
      </c>
      <c r="AL42" s="6">
        <f>AVERAGE(AD42:AK42)</f>
        <v>101.7363125</v>
      </c>
      <c r="AM42" s="6">
        <f>STDEV(AD42:AK42)/SQRT(8)</f>
        <v>19.206564371221393</v>
      </c>
      <c r="AO42" s="6">
        <v>2.0009999999999999</v>
      </c>
      <c r="AP42" s="4">
        <v>11.2225</v>
      </c>
      <c r="AQ42" s="4">
        <v>10.178833333333333</v>
      </c>
      <c r="AR42" s="4">
        <v>1.5564999999999998</v>
      </c>
      <c r="AS42" s="4">
        <v>7.9757999999999996</v>
      </c>
      <c r="AT42" s="4">
        <v>8.0359999999999996</v>
      </c>
      <c r="AU42" s="4">
        <v>7.4451999999999998</v>
      </c>
      <c r="AV42" s="4">
        <v>7.4991999999999992</v>
      </c>
      <c r="AW42" s="4">
        <v>6.3256666666666668</v>
      </c>
      <c r="AX42" s="6">
        <f>AVERAGE(AP42:AW42)</f>
        <v>7.5299624999999999</v>
      </c>
      <c r="AY42" s="6">
        <f>STDEV(AP42:AW42)/SQRT(8)</f>
        <v>1.0198643871185025</v>
      </c>
    </row>
    <row r="43" spans="3:51" x14ac:dyDescent="0.3">
      <c r="C43" s="6">
        <v>2.5009999999999999</v>
      </c>
      <c r="D43" s="4">
        <v>23.42</v>
      </c>
      <c r="E43" s="4">
        <v>36.1175</v>
      </c>
      <c r="F43" s="4">
        <v>89.179500000000004</v>
      </c>
      <c r="G43" s="4">
        <v>30.814500000000002</v>
      </c>
      <c r="H43" s="4">
        <v>129.54650000000001</v>
      </c>
      <c r="I43" s="4">
        <v>67.686333333333337</v>
      </c>
      <c r="J43" s="4">
        <v>77.664999999999992</v>
      </c>
      <c r="K43" s="4">
        <v>43.555</v>
      </c>
      <c r="L43" s="4">
        <v>37.417999999999999</v>
      </c>
      <c r="M43" s="6">
        <f>AVERAGE(D43:L43)</f>
        <v>59.489148148148146</v>
      </c>
      <c r="N43" s="6">
        <f>STDEV(D43:L43)/SQRT(9)</f>
        <v>11.545556183718148</v>
      </c>
      <c r="P43" s="6">
        <v>2.5009999999999999</v>
      </c>
      <c r="Q43" s="4">
        <v>21.952500000000001</v>
      </c>
      <c r="R43" s="4">
        <v>13.460999999999999</v>
      </c>
      <c r="S43" s="4">
        <v>23.652999999999999</v>
      </c>
      <c r="T43" s="4">
        <v>9.9641249999999992</v>
      </c>
      <c r="U43" s="6">
        <v>55.751749999999994</v>
      </c>
      <c r="V43" s="6">
        <v>55.995833333333337</v>
      </c>
      <c r="W43" s="4">
        <v>15.814500000000001</v>
      </c>
      <c r="X43" s="4">
        <v>25.230857142857143</v>
      </c>
      <c r="Y43" s="4">
        <v>8.2234444444444463</v>
      </c>
      <c r="Z43" s="6">
        <f>AVERAGE(Q43:Y43)</f>
        <v>25.560778880070547</v>
      </c>
      <c r="AA43" s="6">
        <f>STDEV(Q43:Y43)/SQRT(9)</f>
        <v>6.0550584917396337</v>
      </c>
      <c r="AC43" s="6">
        <v>2.5009999999999999</v>
      </c>
      <c r="AD43" s="4">
        <v>281.03399999999999</v>
      </c>
      <c r="AE43" s="4">
        <v>103.09100000000001</v>
      </c>
      <c r="AF43" s="4">
        <v>36.4375</v>
      </c>
      <c r="AG43" s="4">
        <v>117.014</v>
      </c>
      <c r="AH43" s="4">
        <v>107.9165</v>
      </c>
      <c r="AI43" s="4">
        <v>120.9085</v>
      </c>
      <c r="AJ43" s="4">
        <v>159.3365</v>
      </c>
      <c r="AK43" s="4">
        <v>75.819999999999993</v>
      </c>
      <c r="AL43" s="6">
        <f>AVERAGE(AD43:AK43)</f>
        <v>125.19475</v>
      </c>
      <c r="AM43" s="6">
        <f>STDEV(AD43:AK43)/SQRT(8)</f>
        <v>25.578889382897373</v>
      </c>
      <c r="AO43" s="6">
        <v>2.5009999999999999</v>
      </c>
      <c r="AP43" s="4">
        <v>13.078749999999999</v>
      </c>
      <c r="AQ43" s="4">
        <v>11.402833333333334</v>
      </c>
      <c r="AR43" s="4">
        <v>2.2806666666666668</v>
      </c>
      <c r="AS43" s="4">
        <v>9.0848000000000013</v>
      </c>
      <c r="AT43" s="4">
        <v>9.4710000000000019</v>
      </c>
      <c r="AU43" s="4">
        <v>8.8094000000000001</v>
      </c>
      <c r="AV43" s="4">
        <v>8.8916000000000004</v>
      </c>
      <c r="AW43" s="4">
        <v>6.891166666666666</v>
      </c>
      <c r="AX43" s="6">
        <f>AVERAGE(AP43:AW43)</f>
        <v>8.7387770833333338</v>
      </c>
      <c r="AY43" s="6">
        <f>STDEV(AP43:AW43)/SQRT(8)</f>
        <v>1.131825640636821</v>
      </c>
    </row>
    <row r="44" spans="3:51" x14ac:dyDescent="0.3">
      <c r="C44" s="6">
        <v>3.0009999999999999</v>
      </c>
      <c r="D44" s="4">
        <v>24.765499999999999</v>
      </c>
      <c r="E44" s="4">
        <v>48.667500000000004</v>
      </c>
      <c r="F44" s="4">
        <v>108.61699999999999</v>
      </c>
      <c r="G44" s="4">
        <v>36.317499999999995</v>
      </c>
      <c r="H44" s="4">
        <v>159.196</v>
      </c>
      <c r="I44" s="4">
        <v>83.61399999999999</v>
      </c>
      <c r="J44" s="4">
        <v>99.317000000000007</v>
      </c>
      <c r="K44" s="4">
        <v>52.472499999999997</v>
      </c>
      <c r="L44" s="4">
        <v>49.5595</v>
      </c>
      <c r="M44" s="6">
        <f>AVERAGE(D44:L44)</f>
        <v>73.614055555555552</v>
      </c>
      <c r="N44" s="6">
        <f>STDEV(D44:L44)/SQRT(9)</f>
        <v>14.305810620757407</v>
      </c>
      <c r="P44" s="6">
        <v>3.0009999999999999</v>
      </c>
      <c r="Q44" s="4">
        <v>26.355</v>
      </c>
      <c r="R44" s="4">
        <v>19.136500000000002</v>
      </c>
      <c r="S44" s="4">
        <v>33.14561538461539</v>
      </c>
      <c r="T44" s="4">
        <v>12.8675</v>
      </c>
      <c r="U44" s="6">
        <v>53.271000000000008</v>
      </c>
      <c r="V44" s="6">
        <v>63.291666666666664</v>
      </c>
      <c r="W44" s="4">
        <v>19.005166666666664</v>
      </c>
      <c r="X44" s="4">
        <v>30.108428571428568</v>
      </c>
      <c r="Y44" s="4">
        <v>11.167111111111112</v>
      </c>
      <c r="Z44" s="6">
        <f>AVERAGE(Q44:Y44)</f>
        <v>29.816443155609825</v>
      </c>
      <c r="AA44" s="6">
        <f>STDEV(Q44:Y44)/SQRT(9)</f>
        <v>5.9626921151677044</v>
      </c>
      <c r="AC44" s="6">
        <v>3.0009999999999999</v>
      </c>
      <c r="AD44" s="4">
        <v>334.31299999999999</v>
      </c>
      <c r="AE44" s="4">
        <v>117.64449999999999</v>
      </c>
      <c r="AF44" s="4">
        <v>44.285499999999999</v>
      </c>
      <c r="AG44" s="4">
        <v>144.226</v>
      </c>
      <c r="AH44" s="4">
        <v>94.39</v>
      </c>
      <c r="AI44" s="4">
        <v>147.1705</v>
      </c>
      <c r="AJ44" s="4">
        <v>193.667</v>
      </c>
      <c r="AK44" s="4">
        <v>84.537000000000006</v>
      </c>
      <c r="AL44" s="6">
        <f>AVERAGE(AD44:AK44)</f>
        <v>145.02918750000001</v>
      </c>
      <c r="AM44" s="6">
        <f>STDEV(AD44:AK44)/SQRT(8)</f>
        <v>31.430783519524738</v>
      </c>
      <c r="AO44" s="6">
        <v>3.0009999999999999</v>
      </c>
      <c r="AP44" s="4">
        <v>15.925000000000001</v>
      </c>
      <c r="AQ44" s="4">
        <v>11.750833333333333</v>
      </c>
      <c r="AR44" s="4">
        <v>2.9824999999999999</v>
      </c>
      <c r="AS44" s="4">
        <v>9.847999999999999</v>
      </c>
      <c r="AT44" s="4">
        <v>9.7696666666666658</v>
      </c>
      <c r="AU44" s="4">
        <v>10.279999999999998</v>
      </c>
      <c r="AV44" s="4">
        <v>9.641</v>
      </c>
      <c r="AW44" s="4">
        <v>6.6006666666666662</v>
      </c>
      <c r="AX44" s="6">
        <f>AVERAGE(AP44:AW44)</f>
        <v>9.599708333333334</v>
      </c>
      <c r="AY44" s="6">
        <f>STDEV(AP44:AW44)/SQRT(8)</f>
        <v>1.3226960212508894</v>
      </c>
    </row>
    <row r="45" spans="3:51" x14ac:dyDescent="0.3">
      <c r="C45" s="6">
        <v>3.5019999999999998</v>
      </c>
      <c r="D45" s="4">
        <v>38.130000000000003</v>
      </c>
      <c r="E45" s="4">
        <v>58.58</v>
      </c>
      <c r="F45" s="4">
        <v>118.37899999999999</v>
      </c>
      <c r="G45" s="4">
        <v>41.472999999999999</v>
      </c>
      <c r="H45" s="4">
        <v>163.68450000000001</v>
      </c>
      <c r="I45" s="4">
        <v>94.672333333333327</v>
      </c>
      <c r="J45" s="4">
        <v>125.61449999999999</v>
      </c>
      <c r="K45" s="4">
        <v>57.779499999999999</v>
      </c>
      <c r="L45" s="4">
        <v>72.323499999999996</v>
      </c>
      <c r="M45" s="6">
        <f>AVERAGE(D45:L45)</f>
        <v>85.626259259259257</v>
      </c>
      <c r="N45" s="6">
        <f>STDEV(D45:L45)/SQRT(9)</f>
        <v>14.306191510813315</v>
      </c>
      <c r="P45" s="6">
        <v>3.5019999999999998</v>
      </c>
      <c r="Q45" s="4">
        <v>30.034125</v>
      </c>
      <c r="R45" s="4">
        <v>23.191166666666671</v>
      </c>
      <c r="S45" s="4">
        <v>33.994384615384611</v>
      </c>
      <c r="T45" s="4">
        <v>14.594749999999999</v>
      </c>
      <c r="U45" s="6">
        <v>61.548000000000002</v>
      </c>
      <c r="V45" s="6">
        <v>75.79483333333333</v>
      </c>
      <c r="W45" s="4">
        <v>25.135666666666665</v>
      </c>
      <c r="X45" s="4">
        <v>40.106285714285718</v>
      </c>
      <c r="Y45" s="4">
        <v>14.739444444444445</v>
      </c>
      <c r="Z45" s="6">
        <f>AVERAGE(Q45:Y45)</f>
        <v>35.459850715642382</v>
      </c>
      <c r="AA45" s="6">
        <f>STDEV(Q45:Y45)/SQRT(9)</f>
        <v>6.954689517961441</v>
      </c>
      <c r="AC45" s="6">
        <v>3.5019999999999998</v>
      </c>
      <c r="AD45" s="4">
        <v>394.1925</v>
      </c>
      <c r="AE45" s="4">
        <v>127.9225</v>
      </c>
      <c r="AF45" s="4">
        <v>49.847000000000001</v>
      </c>
      <c r="AG45" s="4">
        <v>173.55500000000001</v>
      </c>
      <c r="AH45" s="4">
        <v>113.6405</v>
      </c>
      <c r="AI45" s="4">
        <v>171.90449999999998</v>
      </c>
      <c r="AJ45" s="4">
        <v>211.08350000000002</v>
      </c>
      <c r="AK45" s="4">
        <v>97.535499999999999</v>
      </c>
      <c r="AL45" s="6">
        <f>AVERAGE(AD45:AK45)</f>
        <v>167.46012499999998</v>
      </c>
      <c r="AM45" s="6">
        <f>STDEV(AD45:AK45)/SQRT(8)</f>
        <v>36.972370202378109</v>
      </c>
      <c r="AO45" s="6">
        <v>3.5019999999999998</v>
      </c>
      <c r="AP45" s="4">
        <v>17.911750000000001</v>
      </c>
      <c r="AQ45" s="4">
        <v>12.959833333333334</v>
      </c>
      <c r="AR45" s="4">
        <v>5.1113333333333335</v>
      </c>
      <c r="AS45" s="4">
        <v>12.0616</v>
      </c>
      <c r="AT45" s="4">
        <v>10.780999999999999</v>
      </c>
      <c r="AU45" s="4">
        <v>11.093599999999999</v>
      </c>
      <c r="AV45" s="4">
        <v>10.942399999999999</v>
      </c>
      <c r="AW45" s="4">
        <v>7.3771666666666667</v>
      </c>
      <c r="AX45" s="6">
        <f>AVERAGE(AP45:AW45)</f>
        <v>11.029835416666666</v>
      </c>
      <c r="AY45" s="6">
        <f>STDEV(AP45:AW45)/SQRT(8)</f>
        <v>1.3402722557407181</v>
      </c>
    </row>
    <row r="46" spans="3:51" x14ac:dyDescent="0.3">
      <c r="C46" s="6">
        <v>4.0019999999999998</v>
      </c>
      <c r="D46" s="4">
        <v>42.753500000000003</v>
      </c>
      <c r="E46" s="4">
        <v>68.137500000000003</v>
      </c>
      <c r="F46" s="4">
        <v>124.447</v>
      </c>
      <c r="G46" s="4">
        <v>45.323499999999996</v>
      </c>
      <c r="H46" s="4">
        <v>197.38249999999999</v>
      </c>
      <c r="I46" s="4">
        <v>106.58666666666666</v>
      </c>
      <c r="J46" s="4">
        <v>154.74099999999999</v>
      </c>
      <c r="K46" s="4">
        <v>66.573499999999996</v>
      </c>
      <c r="L46" s="4">
        <v>85.567999999999998</v>
      </c>
      <c r="M46" s="6">
        <f>AVERAGE(D46:L46)</f>
        <v>99.057018518518518</v>
      </c>
      <c r="N46" s="6">
        <f>STDEV(D46:L46)/SQRT(9)</f>
        <v>17.368745594680998</v>
      </c>
      <c r="P46" s="6">
        <v>4.0019999999999998</v>
      </c>
      <c r="Q46" s="4">
        <v>33.668624999999999</v>
      </c>
      <c r="R46" s="4">
        <v>27.09483333333333</v>
      </c>
      <c r="S46" s="4">
        <v>40.460076923076926</v>
      </c>
      <c r="T46" s="4">
        <v>17.623875000000002</v>
      </c>
      <c r="U46" s="6">
        <v>60.105249999999998</v>
      </c>
      <c r="V46" s="6">
        <v>89.747833333333332</v>
      </c>
      <c r="W46" s="4">
        <v>26.911166666666663</v>
      </c>
      <c r="X46" s="4">
        <v>47.992428571428562</v>
      </c>
      <c r="Y46" s="4">
        <v>17.280222222222221</v>
      </c>
      <c r="Z46" s="6">
        <f>AVERAGE(Q46:Y46)</f>
        <v>40.098256783340112</v>
      </c>
      <c r="AA46" s="6">
        <f>STDEV(Q46:Y46)/SQRT(9)</f>
        <v>7.7619962361218091</v>
      </c>
      <c r="AC46" s="6">
        <v>4.0019999999999998</v>
      </c>
      <c r="AD46" s="4">
        <v>443.71600000000001</v>
      </c>
      <c r="AE46" s="4">
        <v>140.26150000000001</v>
      </c>
      <c r="AF46" s="4">
        <v>56.834999999999994</v>
      </c>
      <c r="AG46" s="4">
        <v>204.08550000000002</v>
      </c>
      <c r="AH46" s="4">
        <v>138.73250000000002</v>
      </c>
      <c r="AI46" s="4">
        <v>201.673</v>
      </c>
      <c r="AJ46" s="4">
        <v>241.87100000000001</v>
      </c>
      <c r="AK46" s="4">
        <v>109.50200000000001</v>
      </c>
      <c r="AL46" s="6">
        <f>AVERAGE(AD46:AK46)</f>
        <v>192.0845625</v>
      </c>
      <c r="AM46" s="6">
        <f>STDEV(AD46:AK46)/SQRT(8)</f>
        <v>41.549760721594581</v>
      </c>
      <c r="AO46" s="6">
        <v>4.0019999999999998</v>
      </c>
      <c r="AP46" s="4">
        <v>20.093999999999998</v>
      </c>
      <c r="AQ46" s="4">
        <v>14.616</v>
      </c>
      <c r="AR46" s="4">
        <v>5.3183333333333325</v>
      </c>
      <c r="AS46" s="4">
        <v>12.913599999999999</v>
      </c>
      <c r="AT46" s="4">
        <v>11.662666666666667</v>
      </c>
      <c r="AU46" s="4">
        <v>13.029399999999999</v>
      </c>
      <c r="AV46" s="4">
        <v>12.9618</v>
      </c>
      <c r="AW46" s="4">
        <v>8.2248333333333346</v>
      </c>
      <c r="AX46" s="6">
        <f>AVERAGE(AP46:AW46)</f>
        <v>12.352579166666665</v>
      </c>
      <c r="AY46" s="6">
        <f>STDEV(AP46:AW46)/SQRT(8)</f>
        <v>1.5422127574249256</v>
      </c>
    </row>
    <row r="47" spans="3:51" x14ac:dyDescent="0.3">
      <c r="C47" s="6">
        <v>4.5019999999999998</v>
      </c>
      <c r="D47" s="4">
        <v>40.847000000000001</v>
      </c>
      <c r="E47" s="4">
        <v>78.258499999999998</v>
      </c>
      <c r="F47" s="4">
        <v>130.148</v>
      </c>
      <c r="G47" s="4">
        <v>46.7455</v>
      </c>
      <c r="H47" s="4">
        <v>208.5215</v>
      </c>
      <c r="I47" s="4">
        <v>122.24433333333333</v>
      </c>
      <c r="J47" s="4">
        <v>178.68600000000001</v>
      </c>
      <c r="K47" s="4">
        <v>74.713000000000008</v>
      </c>
      <c r="L47" s="4">
        <v>92.036500000000004</v>
      </c>
      <c r="M47" s="6">
        <f>AVERAGE(D47:L47)</f>
        <v>108.02225925925927</v>
      </c>
      <c r="N47" s="6">
        <f>STDEV(D47:L47)/SQRT(9)</f>
        <v>19.11353750103121</v>
      </c>
      <c r="P47" s="6">
        <v>4.5019999999999998</v>
      </c>
      <c r="Q47" s="4">
        <v>34.738749999999996</v>
      </c>
      <c r="R47" s="4">
        <v>34.112833333333334</v>
      </c>
      <c r="S47" s="4">
        <v>54.921692307692304</v>
      </c>
      <c r="T47" s="4">
        <v>25.739750000000001</v>
      </c>
      <c r="U47" s="6">
        <v>78.049000000000007</v>
      </c>
      <c r="V47" s="6">
        <v>108.63083333333333</v>
      </c>
      <c r="W47" s="4">
        <v>29.647666666666666</v>
      </c>
      <c r="X47" s="4">
        <v>55.666714285714285</v>
      </c>
      <c r="Y47" s="4">
        <v>21.064333333333334</v>
      </c>
      <c r="Z47" s="6">
        <f>AVERAGE(Q47:Y47)</f>
        <v>49.174619251119253</v>
      </c>
      <c r="AA47" s="6">
        <f>STDEV(Q47:Y47)/SQRT(9)</f>
        <v>9.5741856832274213</v>
      </c>
      <c r="AC47" s="6">
        <v>4.5019999999999998</v>
      </c>
      <c r="AD47" s="4">
        <v>531.81299999999999</v>
      </c>
      <c r="AE47" s="4">
        <v>169.45349999999999</v>
      </c>
      <c r="AF47" s="4">
        <v>62.473500000000001</v>
      </c>
      <c r="AG47" s="4">
        <v>243.351</v>
      </c>
      <c r="AH47" s="4">
        <v>169.6635</v>
      </c>
      <c r="AI47" s="4">
        <v>231.018</v>
      </c>
      <c r="AJ47" s="4">
        <v>288.97249999999997</v>
      </c>
      <c r="AK47" s="4">
        <v>122.97650000000002</v>
      </c>
      <c r="AL47" s="6">
        <f>AVERAGE(AD47:AK47)</f>
        <v>227.46518749999998</v>
      </c>
      <c r="AM47" s="6">
        <f>STDEV(AD47:AK47)/SQRT(8)</f>
        <v>50.271096442895193</v>
      </c>
      <c r="AO47" s="6">
        <v>4.5019999999999998</v>
      </c>
      <c r="AP47" s="4">
        <v>23.363499999999998</v>
      </c>
      <c r="AQ47" s="4">
        <v>14.141666666666666</v>
      </c>
      <c r="AR47" s="4">
        <v>4.8538333333333332</v>
      </c>
      <c r="AS47" s="4">
        <v>14.989600000000001</v>
      </c>
      <c r="AT47" s="4">
        <v>13.411666666666667</v>
      </c>
      <c r="AU47" s="4">
        <v>13.970800000000001</v>
      </c>
      <c r="AV47" s="4">
        <v>14.268799999999999</v>
      </c>
      <c r="AW47" s="4">
        <v>8.6431666666666658</v>
      </c>
      <c r="AX47" s="6">
        <f>AVERAGE(AP47:AW47)</f>
        <v>13.455379166666667</v>
      </c>
      <c r="AY47" s="6">
        <f>STDEV(AP47:AW47)/SQRT(8)</f>
        <v>1.885418129469967</v>
      </c>
    </row>
    <row r="48" spans="3:51" x14ac:dyDescent="0.3">
      <c r="C48" s="6">
        <v>5.0030000000000001</v>
      </c>
      <c r="D48" s="4">
        <v>41.379000000000005</v>
      </c>
      <c r="E48" s="4">
        <v>93.444500000000005</v>
      </c>
      <c r="F48" s="4">
        <v>133.91249999999999</v>
      </c>
      <c r="G48" s="4">
        <v>52.403999999999996</v>
      </c>
      <c r="H48" s="4">
        <v>212.90699999999998</v>
      </c>
      <c r="I48" s="4">
        <v>131.69266666666667</v>
      </c>
      <c r="J48" s="4">
        <v>199.71949999999998</v>
      </c>
      <c r="K48" s="4">
        <v>79.127499999999998</v>
      </c>
      <c r="L48" s="4">
        <v>98.293000000000006</v>
      </c>
      <c r="M48" s="6">
        <f>AVERAGE(D48:L48)</f>
        <v>115.87551851851852</v>
      </c>
      <c r="N48" s="6">
        <f>STDEV(D48:L48)/SQRT(9)</f>
        <v>19.986632287592045</v>
      </c>
      <c r="P48" s="6">
        <v>5.0030000000000001</v>
      </c>
      <c r="Q48" s="4">
        <v>33.852375000000002</v>
      </c>
      <c r="R48" s="4">
        <v>34.527166666666666</v>
      </c>
      <c r="S48" s="4">
        <v>64.013615384615377</v>
      </c>
      <c r="T48" s="4">
        <v>29.898000000000003</v>
      </c>
      <c r="U48" s="6">
        <v>88.561750000000004</v>
      </c>
      <c r="V48" s="6">
        <v>116.34050000000001</v>
      </c>
      <c r="W48" s="4">
        <v>35.522500000000001</v>
      </c>
      <c r="X48" s="4">
        <v>64.464714285714294</v>
      </c>
      <c r="Y48" s="4">
        <v>24.412555555555556</v>
      </c>
      <c r="Z48" s="6">
        <f>AVERAGE(Q48:Y48)</f>
        <v>54.621464099172435</v>
      </c>
      <c r="AA48" s="6">
        <f>STDEV(Q48:Y48)/SQRT(9)</f>
        <v>10.45494207500133</v>
      </c>
      <c r="AC48" s="6">
        <v>5.0030000000000001</v>
      </c>
      <c r="AD48" s="4">
        <v>583.39800000000002</v>
      </c>
      <c r="AE48" s="4">
        <v>183.7475</v>
      </c>
      <c r="AF48" s="4">
        <v>66.048000000000002</v>
      </c>
      <c r="AG48" s="4">
        <v>238.541</v>
      </c>
      <c r="AH48" s="4">
        <v>182.79349999999999</v>
      </c>
      <c r="AI48" s="4">
        <v>258.00700000000001</v>
      </c>
      <c r="AJ48" s="4">
        <v>319.44549999999998</v>
      </c>
      <c r="AK48" s="4">
        <v>135.8725</v>
      </c>
      <c r="AL48" s="6">
        <f>AVERAGE(AD48:AK48)</f>
        <v>245.98162500000001</v>
      </c>
      <c r="AM48" s="6">
        <f>STDEV(AD48:AK48)/SQRT(8)</f>
        <v>55.390283744062621</v>
      </c>
      <c r="AO48" s="6">
        <v>5.0030000000000001</v>
      </c>
      <c r="AP48" s="4">
        <v>26.604500000000002</v>
      </c>
      <c r="AQ48" s="4">
        <v>15.797666666666666</v>
      </c>
      <c r="AR48" s="4">
        <v>5.1665000000000001</v>
      </c>
      <c r="AS48" s="4">
        <v>13.497600000000002</v>
      </c>
      <c r="AT48" s="4">
        <v>14.862333333333332</v>
      </c>
      <c r="AU48" s="4">
        <v>15.844999999999999</v>
      </c>
      <c r="AV48" s="4">
        <v>14.836000000000002</v>
      </c>
      <c r="AW48" s="4">
        <v>8.8991666666666678</v>
      </c>
      <c r="AX48" s="6">
        <f>AVERAGE(AP48:AW48)</f>
        <v>14.438595833333332</v>
      </c>
      <c r="AY48" s="6">
        <f>STDEV(AP48:AW48)/SQRT(8)</f>
        <v>2.1946129814052155</v>
      </c>
    </row>
    <row r="49" spans="3:51" x14ac:dyDescent="0.3">
      <c r="C49" s="6">
        <v>5.5030000000000001</v>
      </c>
      <c r="D49" s="4">
        <v>40.775500000000001</v>
      </c>
      <c r="E49" s="4">
        <v>105.6015</v>
      </c>
      <c r="F49" s="4">
        <v>141.4435</v>
      </c>
      <c r="G49" s="4">
        <v>56.984999999999999</v>
      </c>
      <c r="H49" s="4">
        <v>223.09949999999998</v>
      </c>
      <c r="I49" s="4">
        <v>148.15933333333334</v>
      </c>
      <c r="J49" s="4">
        <v>228.023</v>
      </c>
      <c r="K49" s="4">
        <v>89.010500000000008</v>
      </c>
      <c r="L49" s="4">
        <v>108.26499999999999</v>
      </c>
      <c r="M49" s="6">
        <f>AVERAGE(D49:L49)</f>
        <v>126.81809259259256</v>
      </c>
      <c r="N49" s="6">
        <f>STDEV(D49:L49)/SQRT(9)</f>
        <v>21.948695689739647</v>
      </c>
      <c r="P49" s="6">
        <v>5.5030000000000001</v>
      </c>
      <c r="Q49" s="4">
        <v>40.585499999999996</v>
      </c>
      <c r="R49" s="4">
        <v>44.204666666666668</v>
      </c>
      <c r="S49" s="4">
        <v>72.417769230769238</v>
      </c>
      <c r="T49" s="4">
        <v>26.110875</v>
      </c>
      <c r="U49" s="6">
        <v>78.132750000000001</v>
      </c>
      <c r="V49" s="6">
        <v>132.76050000000001</v>
      </c>
      <c r="W49" s="4">
        <v>44.599666666666671</v>
      </c>
      <c r="X49" s="4">
        <v>69.718142857142865</v>
      </c>
      <c r="Y49" s="4">
        <v>28.305666666666664</v>
      </c>
      <c r="Z49" s="6">
        <f>AVERAGE(Q49:Y49)</f>
        <v>59.648393009768014</v>
      </c>
      <c r="AA49" s="6">
        <f>STDEV(Q49:Y49)/SQRT(9)</f>
        <v>11.109934755560067</v>
      </c>
      <c r="AC49" s="6">
        <v>5.5030000000000001</v>
      </c>
      <c r="AD49" s="4">
        <v>652.65449999999998</v>
      </c>
      <c r="AE49" s="4">
        <v>237.5575</v>
      </c>
      <c r="AF49" s="4">
        <v>70.206000000000003</v>
      </c>
      <c r="AG49" s="4">
        <v>269.15449999999998</v>
      </c>
      <c r="AH49" s="4">
        <v>211.39800000000002</v>
      </c>
      <c r="AI49" s="4">
        <v>287.02100000000002</v>
      </c>
      <c r="AJ49" s="4">
        <v>361.17399999999998</v>
      </c>
      <c r="AK49" s="4">
        <v>155.49449999999999</v>
      </c>
      <c r="AL49" s="6">
        <f>AVERAGE(AD49:AK49)</f>
        <v>280.58249999999998</v>
      </c>
      <c r="AM49" s="6">
        <f>STDEV(AD49:AK49)/SQRT(8)</f>
        <v>61.476990713715686</v>
      </c>
      <c r="AO49" s="6">
        <v>5.5030000000000001</v>
      </c>
      <c r="AP49" s="4">
        <v>31.210500000000003</v>
      </c>
      <c r="AQ49" s="4">
        <v>16.308499999999999</v>
      </c>
      <c r="AR49" s="4">
        <v>6.0120000000000005</v>
      </c>
      <c r="AS49" s="4">
        <v>14.404599999999999</v>
      </c>
      <c r="AT49" s="4">
        <v>15.190333333333333</v>
      </c>
      <c r="AU49" s="4">
        <v>16.196000000000002</v>
      </c>
      <c r="AV49" s="4">
        <v>17.206</v>
      </c>
      <c r="AW49" s="4">
        <v>9.403666666666668</v>
      </c>
      <c r="AX49" s="6">
        <f>AVERAGE(AP49:AW49)</f>
        <v>15.74145</v>
      </c>
      <c r="AY49" s="6">
        <f>STDEV(AP49:AW49)/SQRT(8)</f>
        <v>2.6011164100232151</v>
      </c>
    </row>
    <row r="50" spans="3:51" x14ac:dyDescent="0.3">
      <c r="C50" s="6">
        <v>6.0030000000000001</v>
      </c>
      <c r="D50" s="4">
        <v>47.811999999999998</v>
      </c>
      <c r="E50" s="4">
        <v>121.846</v>
      </c>
      <c r="F50" s="4">
        <v>155.97399999999999</v>
      </c>
      <c r="G50" s="4">
        <v>80.706999999999994</v>
      </c>
      <c r="H50" s="4">
        <v>225.52949999999998</v>
      </c>
      <c r="I50" s="4">
        <v>145.00333333333333</v>
      </c>
      <c r="J50" s="4">
        <v>237.19900000000001</v>
      </c>
      <c r="K50" s="4">
        <v>98.628999999999991</v>
      </c>
      <c r="L50" s="4">
        <v>115.03</v>
      </c>
      <c r="M50" s="6">
        <f>AVERAGE(D50:L50)</f>
        <v>136.41442592592591</v>
      </c>
      <c r="N50" s="6">
        <f>STDEV(D50:L50)/SQRT(9)</f>
        <v>20.951780409870896</v>
      </c>
      <c r="P50" s="6">
        <v>6.0030000000000001</v>
      </c>
      <c r="Q50" s="4">
        <v>41.59075</v>
      </c>
      <c r="R50" s="4">
        <v>42.984833333333334</v>
      </c>
      <c r="S50" s="4">
        <v>75.583615384615399</v>
      </c>
      <c r="T50" s="4">
        <v>37.846874999999997</v>
      </c>
      <c r="U50" s="6">
        <v>69.632749999999987</v>
      </c>
      <c r="V50" s="6">
        <v>135.19816666666665</v>
      </c>
      <c r="W50" s="4">
        <v>46.938333333333333</v>
      </c>
      <c r="X50" s="4">
        <v>71.292428571428573</v>
      </c>
      <c r="Y50" s="4">
        <v>35.318999999999996</v>
      </c>
      <c r="Z50" s="6">
        <f>AVERAGE(Q50:Y50)</f>
        <v>61.820750254375248</v>
      </c>
      <c r="AA50" s="6">
        <f>STDEV(Q50:Y50)/SQRT(9)</f>
        <v>10.532372185395007</v>
      </c>
      <c r="AC50" s="6">
        <v>6.0030000000000001</v>
      </c>
      <c r="AD50" s="4">
        <v>723.9045000000001</v>
      </c>
      <c r="AE50" s="4">
        <v>254.49950000000001</v>
      </c>
      <c r="AF50" s="4">
        <v>74.537999999999997</v>
      </c>
      <c r="AG50" s="4">
        <v>303.13200000000001</v>
      </c>
      <c r="AH50" s="4">
        <v>242.13</v>
      </c>
      <c r="AI50" s="4">
        <v>315.65800000000002</v>
      </c>
      <c r="AJ50" s="4">
        <v>377.07349999999997</v>
      </c>
      <c r="AK50" s="4">
        <v>175.7715</v>
      </c>
      <c r="AL50" s="6">
        <f>AVERAGE(AD50:AK50)</f>
        <v>308.33837499999998</v>
      </c>
      <c r="AM50" s="6">
        <f>STDEV(AD50:AK50)/SQRT(8)</f>
        <v>67.746793543768959</v>
      </c>
      <c r="AO50" s="6">
        <v>6.0030000000000001</v>
      </c>
      <c r="AP50" s="4">
        <v>31.44575</v>
      </c>
      <c r="AQ50" s="4">
        <v>21.791</v>
      </c>
      <c r="AR50" s="4">
        <v>5.8706666666666676</v>
      </c>
      <c r="AS50" s="4">
        <v>16.989600000000003</v>
      </c>
      <c r="AT50" s="4">
        <v>17.014666666666667</v>
      </c>
      <c r="AU50" s="4">
        <v>17.135200000000001</v>
      </c>
      <c r="AV50" s="4">
        <v>17.586399999999998</v>
      </c>
      <c r="AW50" s="4">
        <v>10.130000000000001</v>
      </c>
      <c r="AX50" s="6">
        <f>AVERAGE(AP50:AW50)</f>
        <v>17.245410416666665</v>
      </c>
      <c r="AY50" s="6">
        <f>STDEV(AP50:AW50)/SQRT(8)</f>
        <v>2.6811944020116036</v>
      </c>
    </row>
    <row r="51" spans="3:51" x14ac:dyDescent="0.3">
      <c r="C51" s="6">
        <v>6.5030000000000001</v>
      </c>
      <c r="D51" s="4">
        <v>52.468500000000006</v>
      </c>
      <c r="E51" s="4">
        <v>114.33800000000001</v>
      </c>
      <c r="F51" s="4">
        <v>178.95400000000001</v>
      </c>
      <c r="G51" s="4">
        <v>98.961500000000001</v>
      </c>
      <c r="H51" s="4">
        <v>233.8835</v>
      </c>
      <c r="I51" s="4">
        <v>145.95533333333333</v>
      </c>
      <c r="J51" s="4">
        <v>258.16550000000001</v>
      </c>
      <c r="K51" s="4">
        <v>110.584</v>
      </c>
      <c r="L51" s="4">
        <v>120.32899999999999</v>
      </c>
      <c r="M51" s="6">
        <f>AVERAGE(D51:L51)</f>
        <v>145.95992592592592</v>
      </c>
      <c r="N51" s="6">
        <f>STDEV(D51:L51)/SQRT(9)</f>
        <v>22.131896331278313</v>
      </c>
      <c r="P51" s="6">
        <v>6.5030000000000001</v>
      </c>
      <c r="Q51" s="4">
        <v>50.053125000000001</v>
      </c>
      <c r="R51" s="4">
        <v>42.653666666666673</v>
      </c>
      <c r="S51" s="4">
        <v>87.292615384615374</v>
      </c>
      <c r="T51" s="4">
        <v>42.923625000000008</v>
      </c>
      <c r="U51" s="6">
        <v>77.326999999999998</v>
      </c>
      <c r="V51" s="6">
        <v>144.59600000000003</v>
      </c>
      <c r="W51" s="4">
        <v>53.137166666666666</v>
      </c>
      <c r="X51" s="4">
        <v>76.892285714285734</v>
      </c>
      <c r="Y51" s="4">
        <v>33.13633333333334</v>
      </c>
      <c r="Z51" s="6">
        <f>AVERAGE(Q51:Y51)</f>
        <v>67.55686864061866</v>
      </c>
      <c r="AA51" s="6">
        <f>STDEV(Q51:Y51)/SQRT(9)</f>
        <v>11.446239798011399</v>
      </c>
      <c r="AC51" s="6">
        <v>6.5030000000000001</v>
      </c>
      <c r="AD51" s="4">
        <v>809.51150000000007</v>
      </c>
      <c r="AE51" s="4">
        <v>262.8965</v>
      </c>
      <c r="AF51" s="4">
        <v>83.091499999999996</v>
      </c>
      <c r="AG51" s="4">
        <v>341.99799999999999</v>
      </c>
      <c r="AH51" s="4">
        <v>267.46800000000002</v>
      </c>
      <c r="AI51" s="4">
        <v>350.89699999999999</v>
      </c>
      <c r="AJ51" s="4">
        <v>411.73450000000003</v>
      </c>
      <c r="AK51" s="4">
        <v>199.60599999999999</v>
      </c>
      <c r="AL51" s="6">
        <f>AVERAGE(AD51:AK51)</f>
        <v>340.90037500000005</v>
      </c>
      <c r="AM51" s="6">
        <f>STDEV(AD51:AK51)/SQRT(8)</f>
        <v>75.901890584264265</v>
      </c>
      <c r="AO51" s="6">
        <v>6.5030000000000001</v>
      </c>
      <c r="AP51" s="4">
        <v>36.088999999999999</v>
      </c>
      <c r="AQ51" s="4">
        <v>24.134</v>
      </c>
      <c r="AR51" s="4">
        <v>5.7226666666666679</v>
      </c>
      <c r="AS51" s="4">
        <v>19.112000000000002</v>
      </c>
      <c r="AT51" s="4">
        <v>18.627666666666666</v>
      </c>
      <c r="AU51" s="4">
        <v>19.5748</v>
      </c>
      <c r="AV51" s="4">
        <v>18.246400000000001</v>
      </c>
      <c r="AW51" s="4">
        <v>10.691833333333333</v>
      </c>
      <c r="AX51" s="6">
        <f>AVERAGE(AP51:AW51)</f>
        <v>19.024795833333336</v>
      </c>
      <c r="AY51" s="6">
        <f>STDEV(AP51:AW51)/SQRT(8)</f>
        <v>3.1756598196557637</v>
      </c>
    </row>
    <row r="52" spans="3:51" x14ac:dyDescent="0.3">
      <c r="C52" s="6">
        <v>7.0030000000000001</v>
      </c>
      <c r="D52" s="4">
        <v>52.785499999999999</v>
      </c>
      <c r="E52" s="4">
        <v>125.7</v>
      </c>
      <c r="F52" s="4">
        <v>197.36950000000002</v>
      </c>
      <c r="G52" s="4">
        <v>116.58950000000002</v>
      </c>
      <c r="H52" s="4">
        <v>247.077</v>
      </c>
      <c r="I52" s="4">
        <v>149.18533333333335</v>
      </c>
      <c r="J52" s="4">
        <v>270.56849999999997</v>
      </c>
      <c r="K52" s="4">
        <v>124.5775</v>
      </c>
      <c r="L52" s="4">
        <v>129.46350000000001</v>
      </c>
      <c r="M52" s="6">
        <f>AVERAGE(D52:L52)</f>
        <v>157.03514814814818</v>
      </c>
      <c r="N52" s="6">
        <f>STDEV(D52:L52)/SQRT(9)</f>
        <v>22.968959249108888</v>
      </c>
      <c r="P52" s="6">
        <v>7.0030000000000001</v>
      </c>
      <c r="Q52" s="4">
        <v>45.566125</v>
      </c>
      <c r="R52" s="4">
        <v>50.529666666666664</v>
      </c>
      <c r="S52" s="4">
        <v>100.4646923076923</v>
      </c>
      <c r="T52" s="4">
        <v>54.413625000000003</v>
      </c>
      <c r="U52" s="6">
        <v>90.799499999999995</v>
      </c>
      <c r="V52" s="6">
        <v>154.21166666666664</v>
      </c>
      <c r="W52" s="4">
        <v>57.140000000000008</v>
      </c>
      <c r="X52" s="4">
        <v>79.193000000000012</v>
      </c>
      <c r="Y52" s="4">
        <v>34.785444444444444</v>
      </c>
      <c r="Z52" s="6">
        <f>AVERAGE(Q52:Y52)</f>
        <v>74.122635565052235</v>
      </c>
      <c r="AA52" s="6">
        <f>STDEV(Q52:Y52)/SQRT(9)</f>
        <v>12.365024233730074</v>
      </c>
      <c r="AC52" s="6">
        <v>7.0030000000000001</v>
      </c>
      <c r="AD52" s="4">
        <v>845.3895</v>
      </c>
      <c r="AE52" s="4">
        <v>272.02199999999999</v>
      </c>
      <c r="AF52" s="4">
        <v>93.492999999999995</v>
      </c>
      <c r="AG52" s="4">
        <v>384.99599999999998</v>
      </c>
      <c r="AH52" s="4">
        <v>297.37149999999997</v>
      </c>
      <c r="AI52" s="4">
        <v>380.63099999999997</v>
      </c>
      <c r="AJ52" s="4">
        <v>457.8605</v>
      </c>
      <c r="AK52" s="4">
        <v>225.90300000000002</v>
      </c>
      <c r="AL52" s="6">
        <f>AVERAGE(AD52:AK52)</f>
        <v>369.70831250000003</v>
      </c>
      <c r="AM52" s="6">
        <f>STDEV(AD52:AK52)/SQRT(8)</f>
        <v>78.620530266882994</v>
      </c>
      <c r="AO52" s="6">
        <v>7.0030000000000001</v>
      </c>
      <c r="AP52" s="4">
        <v>39.943249999999999</v>
      </c>
      <c r="AQ52" s="4">
        <v>27.909499999999998</v>
      </c>
      <c r="AR52" s="4">
        <v>6.7194999999999991</v>
      </c>
      <c r="AS52" s="4">
        <v>19.6874</v>
      </c>
      <c r="AT52" s="4">
        <v>19.353666666666669</v>
      </c>
      <c r="AU52" s="4">
        <v>21.772600000000001</v>
      </c>
      <c r="AV52" s="4">
        <v>20.215600000000002</v>
      </c>
      <c r="AW52" s="4">
        <v>11.369</v>
      </c>
      <c r="AX52" s="6">
        <f>AVERAGE(AP52:AW52)</f>
        <v>20.871314583333334</v>
      </c>
      <c r="AY52" s="6">
        <f>STDEV(AP52:AW52)/SQRT(8)</f>
        <v>3.5576622513327356</v>
      </c>
    </row>
    <row r="53" spans="3:51" x14ac:dyDescent="0.3">
      <c r="C53" s="6">
        <v>7.5030000000000001</v>
      </c>
      <c r="D53" s="4">
        <v>59.963999999999999</v>
      </c>
      <c r="E53" s="4">
        <v>136.12099999999998</v>
      </c>
      <c r="F53" s="4">
        <v>211.786</v>
      </c>
      <c r="G53" s="4">
        <v>125.514</v>
      </c>
      <c r="H53" s="4">
        <v>281.9785</v>
      </c>
      <c r="I53" s="4">
        <v>162.69933333333333</v>
      </c>
      <c r="J53" s="4">
        <v>301.16849999999999</v>
      </c>
      <c r="K53" s="4">
        <v>140.60650000000001</v>
      </c>
      <c r="L53" s="4">
        <v>136.62700000000001</v>
      </c>
      <c r="M53" s="6">
        <f>AVERAGE(D53:L53)</f>
        <v>172.94053703703702</v>
      </c>
      <c r="N53" s="6">
        <f>STDEV(D53:L53)/SQRT(9)</f>
        <v>26.001697504931229</v>
      </c>
      <c r="P53" s="6">
        <v>7.5030000000000001</v>
      </c>
      <c r="Q53" s="4">
        <v>42.722999999999999</v>
      </c>
      <c r="R53" s="4">
        <v>58.849833333333329</v>
      </c>
      <c r="S53" s="4">
        <v>116.06523076923077</v>
      </c>
      <c r="T53" s="4">
        <v>57.800375000000003</v>
      </c>
      <c r="U53" s="6">
        <v>111.53775</v>
      </c>
      <c r="V53" s="6">
        <v>166.51333333333332</v>
      </c>
      <c r="W53" s="4">
        <v>68.197166666666675</v>
      </c>
      <c r="X53" s="4">
        <v>84.254428571428562</v>
      </c>
      <c r="Y53" s="4">
        <v>38.123444444444445</v>
      </c>
      <c r="Z53" s="6">
        <f>AVERAGE(Q53:Y53)</f>
        <v>82.673840235381903</v>
      </c>
      <c r="AA53" s="6">
        <f>STDEV(Q53:Y53)/SQRT(9)</f>
        <v>13.922565200579287</v>
      </c>
      <c r="AC53" s="6">
        <v>7.5030000000000001</v>
      </c>
      <c r="AD53" s="4">
        <v>869.94650000000001</v>
      </c>
      <c r="AE53" s="4">
        <v>309.2525</v>
      </c>
      <c r="AF53" s="4">
        <v>96.228000000000009</v>
      </c>
      <c r="AG53" s="4">
        <v>415.41700000000003</v>
      </c>
      <c r="AH53" s="4">
        <v>347.26350000000002</v>
      </c>
      <c r="AI53" s="4">
        <v>424.59950000000003</v>
      </c>
      <c r="AJ53" s="4">
        <v>497.92349999999999</v>
      </c>
      <c r="AK53" s="4">
        <v>251.07299999999998</v>
      </c>
      <c r="AL53" s="6">
        <f>AVERAGE(AD53:AK53)</f>
        <v>401.46293750000001</v>
      </c>
      <c r="AM53" s="6">
        <f>STDEV(AD53:AK53)/SQRT(8)</f>
        <v>79.814220561633292</v>
      </c>
      <c r="AO53" s="6">
        <v>7.5030000000000001</v>
      </c>
      <c r="AP53" s="4">
        <v>48.253749999999997</v>
      </c>
      <c r="AQ53" s="4">
        <v>27.847833333333337</v>
      </c>
      <c r="AR53" s="4">
        <v>6.0748333333333333</v>
      </c>
      <c r="AS53" s="4">
        <v>21.4604</v>
      </c>
      <c r="AT53" s="4">
        <v>21.321666666666669</v>
      </c>
      <c r="AU53" s="4">
        <v>23.4956</v>
      </c>
      <c r="AV53" s="4">
        <v>20.659399999999998</v>
      </c>
      <c r="AW53" s="4">
        <v>11.912333333333335</v>
      </c>
      <c r="AX53" s="6">
        <f>AVERAGE(AP53:AW53)</f>
        <v>22.628227083333336</v>
      </c>
      <c r="AY53" s="6">
        <f>STDEV(AP53:AW53)/SQRT(8)</f>
        <v>4.3924782984687836</v>
      </c>
    </row>
    <row r="54" spans="3:51" x14ac:dyDescent="0.3">
      <c r="C54" s="6">
        <v>8.0039999999999996</v>
      </c>
      <c r="D54" s="4">
        <v>66.304999999999993</v>
      </c>
      <c r="E54" s="4">
        <v>150.72749999999999</v>
      </c>
      <c r="F54" s="4">
        <v>221.9015</v>
      </c>
      <c r="G54" s="4">
        <v>137.124</v>
      </c>
      <c r="H54" s="4">
        <v>301.66449999999998</v>
      </c>
      <c r="I54" s="4">
        <v>178.47000000000003</v>
      </c>
      <c r="J54" s="4">
        <v>321.93399999999997</v>
      </c>
      <c r="K54" s="4">
        <v>147.8655</v>
      </c>
      <c r="L54" s="4">
        <v>150.30099999999999</v>
      </c>
      <c r="M54" s="6">
        <f>AVERAGE(D54:L54)</f>
        <v>186.2547777777778</v>
      </c>
      <c r="N54" s="6">
        <f>STDEV(D54:L54)/SQRT(9)</f>
        <v>27.358202015512713</v>
      </c>
      <c r="P54" s="6">
        <v>8.0039999999999996</v>
      </c>
      <c r="Q54" s="4">
        <v>46.456375000000001</v>
      </c>
      <c r="R54" s="4">
        <v>69.667500000000004</v>
      </c>
      <c r="S54" s="4">
        <v>123.17569230769232</v>
      </c>
      <c r="T54" s="4">
        <v>64.712249999999997</v>
      </c>
      <c r="U54" s="6">
        <v>150.80574999999999</v>
      </c>
      <c r="V54" s="6">
        <v>162.84799999999998</v>
      </c>
      <c r="W54" s="4">
        <v>78.670999999999992</v>
      </c>
      <c r="X54" s="4">
        <v>86.219285714285732</v>
      </c>
      <c r="Y54" s="4">
        <v>40.098333333333329</v>
      </c>
      <c r="Z54" s="6">
        <f>AVERAGE(Q54:Y54)</f>
        <v>91.406020706145725</v>
      </c>
      <c r="AA54" s="6">
        <f>STDEV(Q54:Y54)/SQRT(9)</f>
        <v>14.752000505202956</v>
      </c>
      <c r="AC54" s="6">
        <v>8.0039999999999996</v>
      </c>
      <c r="AD54" s="4">
        <v>896.76099999999997</v>
      </c>
      <c r="AE54" s="4">
        <v>355.57650000000001</v>
      </c>
      <c r="AF54" s="4">
        <v>96.847999999999999</v>
      </c>
      <c r="AG54" s="4">
        <v>451.36</v>
      </c>
      <c r="AH54" s="4">
        <v>396.6995</v>
      </c>
      <c r="AI54" s="4">
        <v>464.59899999999999</v>
      </c>
      <c r="AJ54" s="4">
        <v>538.01</v>
      </c>
      <c r="AK54" s="4">
        <v>274.76</v>
      </c>
      <c r="AL54" s="6">
        <f>AVERAGE(AD54:AK54)</f>
        <v>434.32675000000006</v>
      </c>
      <c r="AM54" s="6">
        <f>STDEV(AD54:AK54)/SQRT(8)</f>
        <v>81.5883678305308</v>
      </c>
      <c r="AO54" s="6">
        <v>8.0039999999999996</v>
      </c>
      <c r="AP54" s="4">
        <v>52.234500000000004</v>
      </c>
      <c r="AQ54" s="4">
        <v>25.659333333333336</v>
      </c>
      <c r="AR54" s="4">
        <v>6.0695000000000006</v>
      </c>
      <c r="AS54" s="4">
        <v>22.938400000000001</v>
      </c>
      <c r="AT54" s="4">
        <v>23.039666666666665</v>
      </c>
      <c r="AU54" s="4">
        <v>24.571399999999997</v>
      </c>
      <c r="AV54" s="4">
        <v>22.040800000000001</v>
      </c>
      <c r="AW54" s="4">
        <v>12.935</v>
      </c>
      <c r="AX54" s="6">
        <f>AVERAGE(AP54:AW54)</f>
        <v>23.686075000000002</v>
      </c>
      <c r="AY54" s="6">
        <f>STDEV(AP54:AW54)/SQRT(8)</f>
        <v>4.7232389738648743</v>
      </c>
    </row>
    <row r="55" spans="3:51" x14ac:dyDescent="0.3">
      <c r="C55" s="6">
        <v>8.5039999999999996</v>
      </c>
      <c r="D55" s="4">
        <v>69.862499999999997</v>
      </c>
      <c r="E55" s="4">
        <v>162.05450000000002</v>
      </c>
      <c r="F55" s="4">
        <v>238.19299999999998</v>
      </c>
      <c r="G55" s="4">
        <v>149.411</v>
      </c>
      <c r="H55" s="4">
        <v>323.36350000000004</v>
      </c>
      <c r="I55" s="4">
        <v>196.11666666666665</v>
      </c>
      <c r="J55" s="4">
        <v>365.31900000000002</v>
      </c>
      <c r="K55" s="4">
        <v>163.62450000000001</v>
      </c>
      <c r="L55" s="4">
        <v>161.2885</v>
      </c>
      <c r="M55" s="6">
        <f>AVERAGE(D55:L55)</f>
        <v>203.24812962962966</v>
      </c>
      <c r="N55" s="6">
        <f>STDEV(D55:L55)/SQRT(9)</f>
        <v>30.660414067112701</v>
      </c>
      <c r="P55" s="6">
        <v>8.5039999999999996</v>
      </c>
      <c r="Q55" s="4">
        <v>43.8155</v>
      </c>
      <c r="R55" s="4">
        <v>68.410166666666669</v>
      </c>
      <c r="S55" s="4">
        <v>130.65546153846151</v>
      </c>
      <c r="T55" s="4">
        <v>73.096375000000009</v>
      </c>
      <c r="U55" s="6">
        <v>192.32499999999999</v>
      </c>
      <c r="V55" s="6">
        <v>168.39166666666662</v>
      </c>
      <c r="W55" s="4">
        <v>88.723833333333332</v>
      </c>
      <c r="X55" s="4">
        <v>86.118428571428581</v>
      </c>
      <c r="Y55" s="4">
        <v>43.001222222222218</v>
      </c>
      <c r="Z55" s="6">
        <f>AVERAGE(Q55:Y55)</f>
        <v>99.393072666530983</v>
      </c>
      <c r="AA55" s="6">
        <f>STDEV(Q55:Y55)/SQRT(9)</f>
        <v>17.710989622770395</v>
      </c>
      <c r="AC55" s="6">
        <v>8.5039999999999996</v>
      </c>
      <c r="AD55" s="4">
        <v>950.49950000000001</v>
      </c>
      <c r="AE55" s="4">
        <v>385.7475</v>
      </c>
      <c r="AF55" s="4">
        <v>99.950999999999993</v>
      </c>
      <c r="AG55" s="4">
        <v>505.24</v>
      </c>
      <c r="AH55" s="4">
        <v>427.24099999999999</v>
      </c>
      <c r="AI55" s="4">
        <v>509.64250000000004</v>
      </c>
      <c r="AJ55" s="4">
        <v>574.50549999999998</v>
      </c>
      <c r="AK55" s="4">
        <v>300.47750000000002</v>
      </c>
      <c r="AL55" s="6">
        <f>AVERAGE(AD55:AK55)</f>
        <v>469.16306250000002</v>
      </c>
      <c r="AM55" s="6">
        <f>STDEV(AD55:AK55)/SQRT(8)</f>
        <v>86.52104481468848</v>
      </c>
      <c r="AO55" s="6">
        <v>8.5039999999999996</v>
      </c>
      <c r="AP55" s="4">
        <v>50.90925</v>
      </c>
      <c r="AQ55" s="4">
        <v>24.002833333333331</v>
      </c>
      <c r="AR55" s="4">
        <v>7.6333333333333329</v>
      </c>
      <c r="AS55" s="4">
        <v>27.006999999999998</v>
      </c>
      <c r="AT55" s="4">
        <v>25.794333333333331</v>
      </c>
      <c r="AU55" s="4">
        <v>26.5608</v>
      </c>
      <c r="AV55" s="4">
        <v>23.408000000000001</v>
      </c>
      <c r="AW55" s="4">
        <v>12.877666666666665</v>
      </c>
      <c r="AX55" s="6">
        <f>AVERAGE(AP55:AW55)</f>
        <v>24.77415208333333</v>
      </c>
      <c r="AY55" s="6">
        <f>STDEV(AP55:AW55)/SQRT(8)</f>
        <v>4.4921701133192178</v>
      </c>
    </row>
    <row r="56" spans="3:51" x14ac:dyDescent="0.3">
      <c r="C56" s="6">
        <v>9.0039999999999996</v>
      </c>
      <c r="D56" s="4">
        <v>77.224500000000006</v>
      </c>
      <c r="E56" s="4">
        <v>166.21850000000001</v>
      </c>
      <c r="F56" s="4">
        <v>250.18550000000002</v>
      </c>
      <c r="G56" s="4">
        <v>160.4255</v>
      </c>
      <c r="H56" s="4">
        <v>343.70949999999999</v>
      </c>
      <c r="I56" s="4">
        <v>223.70366666666666</v>
      </c>
      <c r="J56" s="4">
        <v>382.06049999999999</v>
      </c>
      <c r="K56" s="4">
        <v>183.4205</v>
      </c>
      <c r="L56" s="4">
        <v>174.65550000000002</v>
      </c>
      <c r="M56" s="6">
        <f>AVERAGE(D56:L56)</f>
        <v>217.95596296296299</v>
      </c>
      <c r="N56" s="6">
        <f>STDEV(D56:L56)/SQRT(9)</f>
        <v>31.770776778987639</v>
      </c>
      <c r="P56" s="6">
        <v>9.0039999999999996</v>
      </c>
      <c r="Q56" s="4">
        <v>56.106249999999989</v>
      </c>
      <c r="R56" s="4">
        <v>83.152166666666673</v>
      </c>
      <c r="S56" s="4">
        <v>153.29030769230772</v>
      </c>
      <c r="T56" s="4">
        <v>72.22975000000001</v>
      </c>
      <c r="U56" s="6">
        <v>216.14374999999998</v>
      </c>
      <c r="V56" s="6">
        <v>174.28133333333332</v>
      </c>
      <c r="W56" s="4">
        <v>105.2045</v>
      </c>
      <c r="X56" s="4">
        <v>92.185571428571421</v>
      </c>
      <c r="Y56" s="4">
        <v>46.25277777777778</v>
      </c>
      <c r="Z56" s="6">
        <f>AVERAGE(Q56:Y56)</f>
        <v>110.98293409985075</v>
      </c>
      <c r="AA56" s="6">
        <f>STDEV(Q56:Y56)/SQRT(9)</f>
        <v>19.264220591448737</v>
      </c>
      <c r="AC56" s="6">
        <v>9.0039999999999996</v>
      </c>
      <c r="AD56" s="4">
        <v>971.31799999999998</v>
      </c>
      <c r="AE56" s="4">
        <v>397.08499999999998</v>
      </c>
      <c r="AF56" s="4">
        <v>93.432999999999993</v>
      </c>
      <c r="AG56" s="4">
        <v>567.4375</v>
      </c>
      <c r="AH56" s="4">
        <v>463.7525</v>
      </c>
      <c r="AI56" s="4">
        <v>557.61649999999997</v>
      </c>
      <c r="AJ56" s="4">
        <v>623.20249999999999</v>
      </c>
      <c r="AK56" s="4">
        <v>331.32100000000003</v>
      </c>
      <c r="AL56" s="6">
        <f>AVERAGE(AD56:AK56)</f>
        <v>500.64574999999996</v>
      </c>
      <c r="AM56" s="6">
        <f>STDEV(AD56:AK56)/SQRT(8)</f>
        <v>89.725609864931712</v>
      </c>
      <c r="AO56" s="6">
        <v>9.0039999999999996</v>
      </c>
      <c r="AP56" s="4">
        <v>58.634999999999998</v>
      </c>
      <c r="AQ56" s="4">
        <v>24.253166666666669</v>
      </c>
      <c r="AR56" s="4">
        <v>7.2958333333333334</v>
      </c>
      <c r="AS56" s="4">
        <v>27.9344</v>
      </c>
      <c r="AT56" s="4">
        <v>26.812333333333331</v>
      </c>
      <c r="AU56" s="4">
        <v>28.004799999999999</v>
      </c>
      <c r="AV56" s="4">
        <v>24.172000000000004</v>
      </c>
      <c r="AW56" s="4">
        <v>14.098833333333333</v>
      </c>
      <c r="AX56" s="6">
        <f>AVERAGE(AP56:AW56)</f>
        <v>26.400795833333333</v>
      </c>
      <c r="AY56" s="6">
        <f>STDEV(AP56:AW56)/SQRT(8)</f>
        <v>5.2949702681294157</v>
      </c>
    </row>
    <row r="57" spans="3:51" x14ac:dyDescent="0.3">
      <c r="C57" s="6">
        <v>9.5039999999999996</v>
      </c>
      <c r="D57" s="4">
        <v>84.279499999999999</v>
      </c>
      <c r="E57" s="4">
        <v>173.7945</v>
      </c>
      <c r="F57" s="4">
        <v>266.60300000000001</v>
      </c>
      <c r="G57" s="4">
        <v>179.333</v>
      </c>
      <c r="H57" s="4">
        <v>360.07</v>
      </c>
      <c r="I57" s="4">
        <v>267.05099999999999</v>
      </c>
      <c r="J57" s="4">
        <v>408.601</v>
      </c>
      <c r="K57" s="4">
        <v>203.846</v>
      </c>
      <c r="L57" s="4">
        <v>188.31349999999998</v>
      </c>
      <c r="M57" s="6">
        <f>AVERAGE(D57:L57)</f>
        <v>236.87683333333331</v>
      </c>
      <c r="N57" s="6">
        <f>STDEV(D57:L57)/SQRT(9)</f>
        <v>33.434414243597899</v>
      </c>
      <c r="P57" s="6">
        <v>9.5039999999999996</v>
      </c>
      <c r="Q57" s="4">
        <v>63.089125000000003</v>
      </c>
      <c r="R57" s="4">
        <v>89.852833333333322</v>
      </c>
      <c r="S57" s="4">
        <v>168.2806153846154</v>
      </c>
      <c r="T57" s="4">
        <v>79.477624999999989</v>
      </c>
      <c r="U57" s="6">
        <v>246.89675</v>
      </c>
      <c r="V57" s="6">
        <v>194.97583333333333</v>
      </c>
      <c r="W57" s="4">
        <v>107.25716666666669</v>
      </c>
      <c r="X57" s="4">
        <v>98.025857142857134</v>
      </c>
      <c r="Y57" s="4">
        <v>42.927111111111117</v>
      </c>
      <c r="Z57" s="6">
        <f>AVERAGE(Q57:Y57)</f>
        <v>121.19810188576854</v>
      </c>
      <c r="AA57" s="6">
        <f>STDEV(Q57:Y57)/SQRT(9)</f>
        <v>22.489965267755661</v>
      </c>
      <c r="AC57" s="6">
        <v>9.5039999999999996</v>
      </c>
      <c r="AD57" s="4">
        <v>1009.4445000000001</v>
      </c>
      <c r="AE57" s="4">
        <v>440.96699999999998</v>
      </c>
      <c r="AF57" s="4">
        <v>88.957999999999998</v>
      </c>
      <c r="AG57" s="4">
        <v>638.01800000000003</v>
      </c>
      <c r="AH57" s="4">
        <v>505.61099999999999</v>
      </c>
      <c r="AI57" s="4">
        <v>600.7315000000001</v>
      </c>
      <c r="AJ57" s="4">
        <v>671.25850000000003</v>
      </c>
      <c r="AK57" s="4">
        <v>359.6345</v>
      </c>
      <c r="AL57" s="6">
        <f>AVERAGE(AD57:AK57)</f>
        <v>539.32787500000006</v>
      </c>
      <c r="AM57" s="6">
        <f>STDEV(AD57:AK57)/SQRT(8)</f>
        <v>94.288680918806307</v>
      </c>
      <c r="AO57" s="6">
        <v>9.5039999999999996</v>
      </c>
      <c r="AP57" s="4">
        <v>62.768249999999995</v>
      </c>
      <c r="AQ57" s="4">
        <v>23.055166666666668</v>
      </c>
      <c r="AR57" s="4">
        <v>4.0733333333333341</v>
      </c>
      <c r="AS57" s="4">
        <v>30.494799999999998</v>
      </c>
      <c r="AT57" s="4">
        <v>30.59266666666667</v>
      </c>
      <c r="AU57" s="4">
        <v>31.187400000000004</v>
      </c>
      <c r="AV57" s="4">
        <v>25.0182</v>
      </c>
      <c r="AW57" s="4">
        <v>14.016666666666666</v>
      </c>
      <c r="AX57" s="6">
        <f>AVERAGE(AP57:AW57)</f>
        <v>27.650810416666666</v>
      </c>
      <c r="AY57" s="6">
        <f>STDEV(AP57:AW57)/SQRT(8)</f>
        <v>6.0242407704940151</v>
      </c>
    </row>
    <row r="58" spans="3:51" x14ac:dyDescent="0.3">
      <c r="C58" s="6">
        <v>10.005000000000001</v>
      </c>
      <c r="D58" s="4">
        <v>99.543000000000006</v>
      </c>
      <c r="E58" s="4">
        <v>182.26499999999999</v>
      </c>
      <c r="F58" s="4">
        <v>292.28399999999999</v>
      </c>
      <c r="G58" s="4">
        <v>190.87299999999999</v>
      </c>
      <c r="H58" s="4">
        <v>386.13750000000005</v>
      </c>
      <c r="I58" s="4">
        <v>263.99866666666668</v>
      </c>
      <c r="J58" s="4">
        <v>462.04849999999999</v>
      </c>
      <c r="K58" s="4">
        <v>215.547</v>
      </c>
      <c r="L58" s="4">
        <v>202.01400000000001</v>
      </c>
      <c r="M58" s="6">
        <f>AVERAGE(D58:L58)</f>
        <v>254.96785185185186</v>
      </c>
      <c r="N58" s="6">
        <f>STDEV(D58:L58)/SQRT(9)</f>
        <v>37.169053589785882</v>
      </c>
      <c r="P58" s="6">
        <v>10.005000000000001</v>
      </c>
      <c r="Q58" s="4">
        <v>57.654249999999998</v>
      </c>
      <c r="R58" s="4">
        <v>88.139666666666656</v>
      </c>
      <c r="S58" s="4">
        <v>186.37038461538461</v>
      </c>
      <c r="T58" s="4">
        <v>80.868750000000006</v>
      </c>
      <c r="U58" s="6">
        <v>241.17075</v>
      </c>
      <c r="V58" s="6">
        <v>224.79483333333334</v>
      </c>
      <c r="W58" s="4">
        <v>119.11533333333334</v>
      </c>
      <c r="X58" s="4">
        <v>98.683285714285716</v>
      </c>
      <c r="Y58" s="4">
        <v>51.29644444444444</v>
      </c>
      <c r="Z58" s="6">
        <f>AVERAGE(Q58:Y58)</f>
        <v>127.56596645638312</v>
      </c>
      <c r="AA58" s="6">
        <f>STDEV(Q58:Y58)/SQRT(9)</f>
        <v>23.910374510841692</v>
      </c>
      <c r="AC58" s="6">
        <v>10.005000000000001</v>
      </c>
      <c r="AD58" s="4">
        <v>1055.6585</v>
      </c>
      <c r="AE58" s="4">
        <v>474.20699999999999</v>
      </c>
      <c r="AF58" s="4">
        <v>91.857500000000002</v>
      </c>
      <c r="AG58" s="4">
        <v>706.96749999999997</v>
      </c>
      <c r="AH58" s="4">
        <v>540.00600000000009</v>
      </c>
      <c r="AI58" s="4">
        <v>649.20749999999998</v>
      </c>
      <c r="AJ58" s="4">
        <v>748.81400000000008</v>
      </c>
      <c r="AK58" s="4">
        <v>374.505</v>
      </c>
      <c r="AL58" s="6">
        <f>AVERAGE(AD58:AK58)</f>
        <v>580.15287499999999</v>
      </c>
      <c r="AM58" s="6">
        <f>STDEV(AD58:AK58)/SQRT(8)</f>
        <v>100.79703674967647</v>
      </c>
      <c r="AO58" s="6">
        <v>10.005000000000001</v>
      </c>
      <c r="AP58" s="4">
        <v>66.888750000000002</v>
      </c>
      <c r="AQ58" s="4">
        <v>22.744</v>
      </c>
      <c r="AR58" s="4">
        <v>4.0136666666666665</v>
      </c>
      <c r="AS58" s="4">
        <v>33.911800000000007</v>
      </c>
      <c r="AT58" s="4">
        <v>31.455666666666669</v>
      </c>
      <c r="AU58" s="4">
        <v>34.864000000000004</v>
      </c>
      <c r="AV58" s="4">
        <v>28.198399999999999</v>
      </c>
      <c r="AW58" s="4">
        <v>15.027833333333334</v>
      </c>
      <c r="AX58" s="6">
        <f>AVERAGE(AP58:AW58)</f>
        <v>29.638014583333337</v>
      </c>
      <c r="AY58" s="6">
        <f>STDEV(AP58:AW58)/SQRT(8)</f>
        <v>6.4864719706773801</v>
      </c>
    </row>
    <row r="59" spans="3:51" x14ac:dyDescent="0.3">
      <c r="C59" s="6">
        <v>10.505000000000001</v>
      </c>
      <c r="D59" s="4">
        <v>109.884</v>
      </c>
      <c r="E59" s="4">
        <v>184.36450000000002</v>
      </c>
      <c r="F59" s="4">
        <v>301.291</v>
      </c>
      <c r="G59" s="4">
        <v>207.03300000000002</v>
      </c>
      <c r="H59" s="4">
        <v>419.17600000000004</v>
      </c>
      <c r="I59" s="4">
        <v>232.76</v>
      </c>
      <c r="J59" s="4">
        <v>489.18650000000002</v>
      </c>
      <c r="K59" s="4">
        <v>233.33199999999999</v>
      </c>
      <c r="L59" s="4">
        <v>217.19099999999997</v>
      </c>
      <c r="M59" s="6">
        <f>AVERAGE(D59:L59)</f>
        <v>266.02422222222219</v>
      </c>
      <c r="N59" s="6">
        <f>STDEV(D59:L59)/SQRT(9)</f>
        <v>39.719263425574972</v>
      </c>
      <c r="P59" s="6">
        <v>10.505000000000001</v>
      </c>
      <c r="Q59" s="4">
        <v>55.095624999999998</v>
      </c>
      <c r="R59" s="4">
        <v>106.88733333333333</v>
      </c>
      <c r="S59" s="4">
        <v>210.44538461538463</v>
      </c>
      <c r="T59" s="4">
        <v>120.1585</v>
      </c>
      <c r="U59" s="6">
        <v>218.0855</v>
      </c>
      <c r="V59" s="6">
        <v>207.7106666666667</v>
      </c>
      <c r="W59" s="4">
        <v>136.79900000000001</v>
      </c>
      <c r="X59" s="4">
        <v>105.91514285714288</v>
      </c>
      <c r="Y59" s="4">
        <v>48.110666666666667</v>
      </c>
      <c r="Z59" s="6">
        <f>AVERAGE(Q59:Y59)</f>
        <v>134.35642434879935</v>
      </c>
      <c r="AA59" s="6">
        <f>STDEV(Q59:Y59)/SQRT(9)</f>
        <v>21.625776340331914</v>
      </c>
      <c r="AC59" s="6">
        <v>10.505000000000001</v>
      </c>
      <c r="AD59" s="4">
        <v>1060.202</v>
      </c>
      <c r="AE59" s="4">
        <v>473.25800000000004</v>
      </c>
      <c r="AF59" s="4">
        <v>91.394499999999994</v>
      </c>
      <c r="AG59" s="4">
        <v>768.55700000000002</v>
      </c>
      <c r="AH59" s="4">
        <v>574.53950000000009</v>
      </c>
      <c r="AI59" s="4">
        <v>687.06899999999996</v>
      </c>
      <c r="AJ59" s="4">
        <v>797.37850000000003</v>
      </c>
      <c r="AK59" s="4">
        <v>409.4255</v>
      </c>
      <c r="AL59" s="6">
        <f>AVERAGE(AD59:AK59)</f>
        <v>607.72800000000007</v>
      </c>
      <c r="AM59" s="6">
        <f>STDEV(AD59:AK59)/SQRT(8)</f>
        <v>103.33447914669071</v>
      </c>
      <c r="AO59" s="6">
        <v>10.505000000000001</v>
      </c>
      <c r="AP59" s="4">
        <v>72.28649999999999</v>
      </c>
      <c r="AQ59" s="4">
        <v>24.099833333333336</v>
      </c>
      <c r="AR59" s="4">
        <v>4.1606666666666667</v>
      </c>
      <c r="AS59" s="4">
        <v>36.055199999999999</v>
      </c>
      <c r="AT59" s="4">
        <v>34.151333333333334</v>
      </c>
      <c r="AU59" s="4">
        <v>37.144199999999998</v>
      </c>
      <c r="AV59" s="4">
        <v>28.9832</v>
      </c>
      <c r="AW59" s="4">
        <v>16.084500000000002</v>
      </c>
      <c r="AX59" s="6">
        <f>AVERAGE(AP59:AW59)</f>
        <v>31.620679166666662</v>
      </c>
      <c r="AY59" s="6">
        <f>STDEV(AP59:AW59)/SQRT(8)</f>
        <v>7.0321100521361757</v>
      </c>
    </row>
    <row r="60" spans="3:51" x14ac:dyDescent="0.3">
      <c r="C60" s="6">
        <v>11.005000000000001</v>
      </c>
      <c r="D60" s="4">
        <v>120.51650000000001</v>
      </c>
      <c r="E60" s="4">
        <v>202.80199999999999</v>
      </c>
      <c r="F60" s="4">
        <v>327.30900000000003</v>
      </c>
      <c r="G60" s="4">
        <v>224.95350000000002</v>
      </c>
      <c r="H60" s="4">
        <v>433.5575</v>
      </c>
      <c r="I60" s="4">
        <v>215.01</v>
      </c>
      <c r="J60" s="4">
        <v>517.61450000000002</v>
      </c>
      <c r="K60" s="4">
        <v>254.16550000000001</v>
      </c>
      <c r="L60" s="4">
        <v>238.345</v>
      </c>
      <c r="M60" s="6">
        <f>AVERAGE(D60:L60)</f>
        <v>281.58594444444441</v>
      </c>
      <c r="N60" s="6">
        <f>STDEV(D60:L60)/SQRT(9)</f>
        <v>41.383530770978588</v>
      </c>
      <c r="P60" s="6">
        <v>11.005000000000001</v>
      </c>
      <c r="Q60" s="4">
        <v>50.750750000000004</v>
      </c>
      <c r="R60" s="4">
        <v>100.77883333333334</v>
      </c>
      <c r="S60" s="4">
        <v>228.93784615384615</v>
      </c>
      <c r="T60" s="4">
        <v>140.45374999999999</v>
      </c>
      <c r="U60" s="6">
        <v>225.51575</v>
      </c>
      <c r="V60" s="6">
        <v>229.53033333333335</v>
      </c>
      <c r="W60" s="4">
        <v>146.43600000000004</v>
      </c>
      <c r="X60" s="4">
        <v>107.95814285714286</v>
      </c>
      <c r="Y60" s="4">
        <v>54.752777777777773</v>
      </c>
      <c r="Z60" s="6">
        <f>AVERAGE(Q60:Y60)</f>
        <v>142.79046482838149</v>
      </c>
      <c r="AA60" s="6">
        <f>STDEV(Q60:Y60)/SQRT(9)</f>
        <v>23.865249710261903</v>
      </c>
      <c r="AC60" s="6">
        <v>11.005000000000001</v>
      </c>
      <c r="AD60" s="4">
        <v>1130.356</v>
      </c>
      <c r="AE60" s="4">
        <v>530.92899999999997</v>
      </c>
      <c r="AF60" s="4">
        <v>94.484999999999999</v>
      </c>
      <c r="AG60" s="4">
        <v>817.03</v>
      </c>
      <c r="AH60" s="4">
        <v>600.34950000000003</v>
      </c>
      <c r="AI60" s="4">
        <v>712.47250000000008</v>
      </c>
      <c r="AJ60" s="4">
        <v>842.97550000000001</v>
      </c>
      <c r="AK60" s="4">
        <v>445.45</v>
      </c>
      <c r="AL60" s="6">
        <f>AVERAGE(AD60:AK60)</f>
        <v>646.75593749999996</v>
      </c>
      <c r="AM60" s="6">
        <f>STDEV(AD60:AK60)/SQRT(8)</f>
        <v>109.11819982712716</v>
      </c>
      <c r="AO60" s="6">
        <v>11.005000000000001</v>
      </c>
      <c r="AP60" s="4">
        <v>73.997500000000002</v>
      </c>
      <c r="AQ60" s="4">
        <v>24.939000000000004</v>
      </c>
      <c r="AR60" s="4">
        <v>4.4298333333333337</v>
      </c>
      <c r="AS60" s="4">
        <v>37.8934</v>
      </c>
      <c r="AT60" s="4">
        <v>35.198666666666661</v>
      </c>
      <c r="AU60" s="4">
        <v>36.983399999999996</v>
      </c>
      <c r="AV60" s="4">
        <v>31.1572</v>
      </c>
      <c r="AW60" s="4">
        <v>16.172999999999998</v>
      </c>
      <c r="AX60" s="6">
        <f>AVERAGE(AP60:AW60)</f>
        <v>32.596499999999999</v>
      </c>
      <c r="AY60" s="6">
        <f>STDEV(AP60:AW60)/SQRT(8)</f>
        <v>7.1861939405688355</v>
      </c>
    </row>
    <row r="61" spans="3:51" x14ac:dyDescent="0.3">
      <c r="C61" s="6">
        <v>11.505000000000001</v>
      </c>
      <c r="D61" s="4">
        <v>132.57599999999999</v>
      </c>
      <c r="E61" s="4">
        <v>201.6705</v>
      </c>
      <c r="F61" s="4">
        <v>347.35199999999998</v>
      </c>
      <c r="G61" s="4">
        <v>236.61750000000001</v>
      </c>
      <c r="H61" s="4">
        <v>450.2355</v>
      </c>
      <c r="I61" s="4">
        <v>239.71199999999999</v>
      </c>
      <c r="J61" s="4">
        <v>548.53749999999991</v>
      </c>
      <c r="K61" s="4">
        <v>277.11149999999998</v>
      </c>
      <c r="L61" s="4">
        <v>257.98900000000003</v>
      </c>
      <c r="M61" s="6">
        <f>AVERAGE(D61:L61)</f>
        <v>299.08905555555555</v>
      </c>
      <c r="N61" s="6">
        <f>STDEV(D61:L61)/SQRT(9)</f>
        <v>43.175452137216617</v>
      </c>
      <c r="P61" s="6">
        <v>11.505000000000001</v>
      </c>
      <c r="Q61" s="4">
        <v>52.259375000000006</v>
      </c>
      <c r="R61" s="4">
        <v>101.06933333333332</v>
      </c>
      <c r="S61" s="4">
        <v>224.45953846153847</v>
      </c>
      <c r="T61" s="4">
        <v>148.68350000000001</v>
      </c>
      <c r="U61" s="6">
        <v>216.733</v>
      </c>
      <c r="V61" s="6">
        <v>278.31433333333331</v>
      </c>
      <c r="W61" s="4">
        <v>159.68516666666665</v>
      </c>
      <c r="X61" s="4">
        <v>114.01157142857144</v>
      </c>
      <c r="Y61" s="4">
        <v>59.068999999999996</v>
      </c>
      <c r="Z61" s="6">
        <f>AVERAGE(Q61:Y61)</f>
        <v>150.47609091371589</v>
      </c>
      <c r="AA61" s="6">
        <f>STDEV(Q61:Y61)/SQRT(9)</f>
        <v>25.837804351308307</v>
      </c>
      <c r="AC61" s="6">
        <v>11.505000000000001</v>
      </c>
      <c r="AD61" s="4">
        <v>1163.3834999999999</v>
      </c>
      <c r="AE61" s="4">
        <v>553.95849999999996</v>
      </c>
      <c r="AF61" s="4">
        <v>103.18950000000001</v>
      </c>
      <c r="AG61" s="4">
        <v>864.61249999999995</v>
      </c>
      <c r="AH61" s="4">
        <v>619.01749999999993</v>
      </c>
      <c r="AI61" s="4">
        <v>760.149</v>
      </c>
      <c r="AJ61" s="4">
        <v>877.93499999999995</v>
      </c>
      <c r="AK61" s="4">
        <v>472.81700000000001</v>
      </c>
      <c r="AL61" s="6">
        <f>AVERAGE(AD61:AK61)</f>
        <v>676.88281249999989</v>
      </c>
      <c r="AM61" s="6">
        <f>STDEV(AD61:AK61)/SQRT(8)</f>
        <v>112.48065295696172</v>
      </c>
      <c r="AO61" s="6">
        <v>11.505000000000001</v>
      </c>
      <c r="AP61" s="4">
        <v>66.45675</v>
      </c>
      <c r="AQ61" s="4">
        <v>24.078333333333333</v>
      </c>
      <c r="AR61" s="4">
        <v>4.2673333333333341</v>
      </c>
      <c r="AS61" s="4">
        <v>41.363000000000007</v>
      </c>
      <c r="AT61" s="4">
        <v>37.337666666666671</v>
      </c>
      <c r="AU61" s="4">
        <v>38.281600000000005</v>
      </c>
      <c r="AV61" s="4">
        <v>32.738399999999999</v>
      </c>
      <c r="AW61" s="4">
        <v>16.555000000000003</v>
      </c>
      <c r="AX61" s="6">
        <f>AVERAGE(AP61:AW61)</f>
        <v>32.634760416666673</v>
      </c>
      <c r="AY61" s="6">
        <f>STDEV(AP61:AW61)/SQRT(8)</f>
        <v>6.56098597508766</v>
      </c>
    </row>
    <row r="62" spans="3:51" x14ac:dyDescent="0.3">
      <c r="C62" s="6">
        <v>12.005000000000001</v>
      </c>
      <c r="D62" s="4">
        <v>140.73149999999998</v>
      </c>
      <c r="E62" s="4">
        <v>208.72</v>
      </c>
      <c r="F62" s="4">
        <v>385.56799999999998</v>
      </c>
      <c r="G62" s="4">
        <v>253.452</v>
      </c>
      <c r="H62" s="4">
        <v>463.77649999999994</v>
      </c>
      <c r="I62" s="4">
        <v>271.26366666666667</v>
      </c>
      <c r="J62" s="4">
        <v>571.90650000000005</v>
      </c>
      <c r="K62" s="4">
        <v>296.24299999999999</v>
      </c>
      <c r="L62" s="4">
        <v>269.37099999999998</v>
      </c>
      <c r="M62" s="6">
        <f>AVERAGE(D62:L62)</f>
        <v>317.89246296296301</v>
      </c>
      <c r="N62" s="6">
        <f>STDEV(D62:L62)/SQRT(9)</f>
        <v>44.540827803180456</v>
      </c>
      <c r="P62" s="6">
        <v>12.005000000000001</v>
      </c>
      <c r="Q62" s="4">
        <v>50.344875000000002</v>
      </c>
      <c r="R62" s="4">
        <v>136.71116666666668</v>
      </c>
      <c r="S62" s="4">
        <v>261.62823076923081</v>
      </c>
      <c r="T62" s="4">
        <v>145.297</v>
      </c>
      <c r="U62" s="6">
        <v>250.5385</v>
      </c>
      <c r="V62" s="6">
        <v>307.86966666666666</v>
      </c>
      <c r="W62" s="4">
        <v>169.31733333333335</v>
      </c>
      <c r="X62" s="4">
        <v>118.45942857142857</v>
      </c>
      <c r="Y62" s="4">
        <v>65.232222222222219</v>
      </c>
      <c r="Z62" s="6">
        <f>AVERAGE(Q62:Y62)</f>
        <v>167.26649146994981</v>
      </c>
      <c r="AA62" s="6">
        <f>STDEV(Q62:Y62)/SQRT(9)</f>
        <v>29.695654469057647</v>
      </c>
      <c r="AC62" s="6">
        <v>12.005000000000001</v>
      </c>
      <c r="AD62" s="4">
        <v>1154.8924999999999</v>
      </c>
      <c r="AE62" s="4">
        <v>571.70900000000006</v>
      </c>
      <c r="AF62" s="4">
        <v>107.70699999999999</v>
      </c>
      <c r="AG62" s="4">
        <v>899.7645</v>
      </c>
      <c r="AH62" s="4">
        <v>643.76499999999999</v>
      </c>
      <c r="AI62" s="4">
        <v>780.40949999999998</v>
      </c>
      <c r="AJ62" s="4">
        <v>924.60799999999995</v>
      </c>
      <c r="AK62" s="4">
        <v>507.40899999999999</v>
      </c>
      <c r="AL62" s="6">
        <f>AVERAGE(AD62:AK62)</f>
        <v>698.78306250000003</v>
      </c>
      <c r="AM62" s="6">
        <f>STDEV(AD62:AK62)/SQRT(8)</f>
        <v>112.69894178991389</v>
      </c>
      <c r="AO62" s="6">
        <v>12.005000000000001</v>
      </c>
      <c r="AP62" s="4">
        <v>74.745249999999999</v>
      </c>
      <c r="AQ62" s="4">
        <v>24.955500000000001</v>
      </c>
      <c r="AR62" s="4">
        <v>4.4398333333333335</v>
      </c>
      <c r="AS62" s="4">
        <v>44.786799999999999</v>
      </c>
      <c r="AT62" s="4">
        <v>39.483333333333327</v>
      </c>
      <c r="AU62" s="4">
        <v>40.191200000000002</v>
      </c>
      <c r="AV62" s="4">
        <v>33.523000000000003</v>
      </c>
      <c r="AW62" s="4">
        <v>18.120499999999996</v>
      </c>
      <c r="AX62" s="6">
        <f>AVERAGE(AP62:AW62)</f>
        <v>35.030677083333337</v>
      </c>
      <c r="AY62" s="6">
        <f>STDEV(AP62:AW62)/SQRT(8)</f>
        <v>7.3732412849089259</v>
      </c>
    </row>
    <row r="63" spans="3:51" x14ac:dyDescent="0.3">
      <c r="C63" s="6">
        <v>12.506</v>
      </c>
      <c r="D63" s="4">
        <v>152.881</v>
      </c>
      <c r="E63" s="4">
        <v>203.18600000000001</v>
      </c>
      <c r="F63" s="4">
        <v>365.75900000000001</v>
      </c>
      <c r="G63" s="4">
        <v>271.17899999999997</v>
      </c>
      <c r="H63" s="4">
        <v>484.767</v>
      </c>
      <c r="I63" s="4">
        <v>307.23899999999998</v>
      </c>
      <c r="J63" s="4">
        <v>596.98849999999993</v>
      </c>
      <c r="K63" s="4">
        <v>305.21450000000004</v>
      </c>
      <c r="L63" s="4">
        <v>286.56549999999999</v>
      </c>
      <c r="M63" s="6">
        <f>AVERAGE(D63:L63)</f>
        <v>330.41994444444447</v>
      </c>
      <c r="N63" s="6">
        <f>STDEV(D63:L63)/SQRT(9)</f>
        <v>45.711137568449253</v>
      </c>
      <c r="P63" s="6">
        <v>12.506</v>
      </c>
      <c r="Q63" s="4">
        <v>49.922750000000001</v>
      </c>
      <c r="R63" s="4">
        <v>165.70000000000002</v>
      </c>
      <c r="S63" s="4">
        <v>276.47815384615382</v>
      </c>
      <c r="T63" s="4">
        <v>164.87662499999999</v>
      </c>
      <c r="U63" s="6">
        <v>293.58199999999999</v>
      </c>
      <c r="V63" s="6">
        <v>325.10433333333333</v>
      </c>
      <c r="W63" s="4">
        <v>188.5565</v>
      </c>
      <c r="X63" s="4">
        <v>126.25842857142857</v>
      </c>
      <c r="Y63" s="4">
        <v>72.111111111111114</v>
      </c>
      <c r="Z63" s="6">
        <f>AVERAGE(Q63:Y63)</f>
        <v>184.73221131800298</v>
      </c>
      <c r="AA63" s="6">
        <f>STDEV(Q63:Y63)/SQRT(9)</f>
        <v>32.278585093625708</v>
      </c>
      <c r="AC63" s="6">
        <v>12.506</v>
      </c>
      <c r="AD63" s="4">
        <v>1160.5844999999999</v>
      </c>
      <c r="AE63" s="4">
        <v>605.88249999999994</v>
      </c>
      <c r="AF63" s="4">
        <v>111.1065</v>
      </c>
      <c r="AG63" s="4">
        <v>940.13549999999998</v>
      </c>
      <c r="AH63" s="4">
        <v>660.38499999999999</v>
      </c>
      <c r="AI63" s="4">
        <v>817.05150000000003</v>
      </c>
      <c r="AJ63" s="4">
        <v>958.97299999999996</v>
      </c>
      <c r="AK63" s="4">
        <v>532.66200000000003</v>
      </c>
      <c r="AL63" s="6">
        <f>AVERAGE(AD63:AK63)</f>
        <v>723.34756250000009</v>
      </c>
      <c r="AM63" s="6">
        <f>STDEV(AD63:AK63)/SQRT(8)</f>
        <v>114.28624398551372</v>
      </c>
      <c r="AO63" s="6">
        <v>12.506</v>
      </c>
      <c r="AP63" s="4">
        <v>81.160250000000005</v>
      </c>
      <c r="AQ63" s="4">
        <v>27.53233333333333</v>
      </c>
      <c r="AR63" s="4">
        <v>4.5226666666666668</v>
      </c>
      <c r="AS63" s="4">
        <v>45.720600000000005</v>
      </c>
      <c r="AT63" s="4">
        <v>39.357999999999997</v>
      </c>
      <c r="AU63" s="4">
        <v>43.595199999999998</v>
      </c>
      <c r="AV63" s="4">
        <v>35.419200000000004</v>
      </c>
      <c r="AW63" s="4">
        <v>17.91</v>
      </c>
      <c r="AX63" s="6">
        <f>AVERAGE(AP63:AW63)</f>
        <v>36.902281250000009</v>
      </c>
      <c r="AY63" s="6">
        <f>STDEV(AP63:AW63)/SQRT(8)</f>
        <v>8.0027873503830289</v>
      </c>
    </row>
    <row r="64" spans="3:51" x14ac:dyDescent="0.3">
      <c r="C64" s="6">
        <v>13.006</v>
      </c>
      <c r="D64" s="4">
        <v>158.76850000000002</v>
      </c>
      <c r="E64" s="4">
        <v>213.96299999999999</v>
      </c>
      <c r="F64" s="4">
        <v>385.05899999999997</v>
      </c>
      <c r="G64" s="4">
        <v>285.41300000000001</v>
      </c>
      <c r="H64" s="4">
        <v>532.322</v>
      </c>
      <c r="I64" s="4">
        <v>356.92733333333337</v>
      </c>
      <c r="J64" s="4">
        <v>633.15200000000004</v>
      </c>
      <c r="K64" s="4">
        <v>317.81349999999998</v>
      </c>
      <c r="L64" s="4">
        <v>300.48500000000001</v>
      </c>
      <c r="M64" s="6">
        <f>AVERAGE(D64:L64)</f>
        <v>353.76703703703714</v>
      </c>
      <c r="N64" s="6">
        <f>STDEV(D64:L64)/SQRT(9)</f>
        <v>49.623654703464517</v>
      </c>
      <c r="P64" s="6">
        <v>13.006</v>
      </c>
      <c r="Q64" s="4">
        <v>55.555875</v>
      </c>
      <c r="R64" s="4">
        <v>174.57916666666665</v>
      </c>
      <c r="S64" s="4">
        <v>303.74892307692312</v>
      </c>
      <c r="T64" s="4">
        <v>184.23937500000002</v>
      </c>
      <c r="U64" s="6">
        <v>315.83800000000002</v>
      </c>
      <c r="V64" s="6">
        <v>356.69766666666669</v>
      </c>
      <c r="W64" s="4">
        <v>215.41916666666668</v>
      </c>
      <c r="X64" s="4">
        <v>128.57542857142855</v>
      </c>
      <c r="Y64" s="4">
        <v>73.904444444444451</v>
      </c>
      <c r="Z64" s="6">
        <f>AVERAGE(Q64:Y64)</f>
        <v>200.95089401031066</v>
      </c>
      <c r="AA64" s="6">
        <f>STDEV(Q64:Y64)/SQRT(9)</f>
        <v>35.692812219477339</v>
      </c>
      <c r="AC64" s="6">
        <v>13.006</v>
      </c>
      <c r="AD64" s="4">
        <v>1222.4404999999999</v>
      </c>
      <c r="AE64" s="4">
        <v>606.20349999999996</v>
      </c>
      <c r="AF64" s="4">
        <v>121.51349999999999</v>
      </c>
      <c r="AG64" s="4">
        <v>986.35249999999996</v>
      </c>
      <c r="AH64" s="4">
        <v>673.12</v>
      </c>
      <c r="AI64" s="4">
        <v>845.33850000000007</v>
      </c>
      <c r="AJ64" s="4">
        <v>976.46499999999992</v>
      </c>
      <c r="AK64" s="4">
        <v>546.77049999999997</v>
      </c>
      <c r="AL64" s="6">
        <f>AVERAGE(AD64:AK64)</f>
        <v>747.27549999999997</v>
      </c>
      <c r="AM64" s="6">
        <f>STDEV(AD64:AK64)/SQRT(8)</f>
        <v>119.69189994273538</v>
      </c>
      <c r="AO64" s="6">
        <v>13.006</v>
      </c>
      <c r="AP64" s="4">
        <v>82.914000000000001</v>
      </c>
      <c r="AQ64" s="4">
        <v>25.990333333333336</v>
      </c>
      <c r="AR64" s="4">
        <v>4.8851666666666667</v>
      </c>
      <c r="AS64" s="4">
        <v>52.137999999999998</v>
      </c>
      <c r="AT64" s="4">
        <v>44.75333333333333</v>
      </c>
      <c r="AU64" s="4">
        <v>43.885200000000005</v>
      </c>
      <c r="AV64" s="4">
        <v>36.217600000000004</v>
      </c>
      <c r="AW64" s="4">
        <v>18.52</v>
      </c>
      <c r="AX64" s="6">
        <f>AVERAGE(AP64:AW64)</f>
        <v>38.662954166666665</v>
      </c>
      <c r="AY64" s="6">
        <f>STDEV(AP64:AW64)/SQRT(8)</f>
        <v>8.3637708240375233</v>
      </c>
    </row>
    <row r="65" spans="2:51" x14ac:dyDescent="0.3">
      <c r="C65" s="6">
        <v>13.506</v>
      </c>
      <c r="D65" s="4">
        <v>159.518</v>
      </c>
      <c r="E65" s="4">
        <v>207.642</v>
      </c>
      <c r="F65" s="4">
        <v>392.38400000000001</v>
      </c>
      <c r="G65" s="4">
        <v>295.89250000000004</v>
      </c>
      <c r="H65" s="4">
        <v>558.10799999999995</v>
      </c>
      <c r="I65" s="4">
        <v>388.80899999999997</v>
      </c>
      <c r="J65" s="4">
        <v>663.4905</v>
      </c>
      <c r="K65" s="4">
        <v>326.24400000000003</v>
      </c>
      <c r="L65" s="4">
        <v>319.5575</v>
      </c>
      <c r="M65" s="6">
        <f>AVERAGE(D65:L65)</f>
        <v>367.96061111111112</v>
      </c>
      <c r="N65" s="6">
        <f>STDEV(D65:L65)/SQRT(9)</f>
        <v>53.092219378485026</v>
      </c>
      <c r="P65" s="6">
        <v>13.506</v>
      </c>
      <c r="Q65" s="4">
        <v>68.794499999999999</v>
      </c>
      <c r="R65" s="4">
        <v>202.74516666666668</v>
      </c>
      <c r="S65" s="4">
        <v>323.89569230769223</v>
      </c>
      <c r="T65" s="4">
        <v>175.27324999999999</v>
      </c>
      <c r="U65" s="6">
        <v>333.11649999999997</v>
      </c>
      <c r="V65" s="6">
        <v>383.00749999999999</v>
      </c>
      <c r="W65" s="4">
        <v>219.47883333333334</v>
      </c>
      <c r="X65" s="4">
        <v>135.50114285714284</v>
      </c>
      <c r="Y65" s="4">
        <v>78.223888888888894</v>
      </c>
      <c r="Z65" s="6">
        <f>AVERAGE(Q65:Y65)</f>
        <v>213.33738600596934</v>
      </c>
      <c r="AA65" s="6">
        <f>STDEV(Q65:Y65)/SQRT(9)</f>
        <v>37.668823224695288</v>
      </c>
      <c r="AC65" s="6">
        <v>13.506</v>
      </c>
      <c r="AD65" s="4">
        <v>1263.364</v>
      </c>
      <c r="AE65" s="4">
        <v>644.53449999999998</v>
      </c>
      <c r="AF65" s="4">
        <v>140.67400000000001</v>
      </c>
      <c r="AG65" s="4">
        <v>1037.24</v>
      </c>
      <c r="AH65" s="4">
        <v>698.79700000000003</v>
      </c>
      <c r="AI65" s="4">
        <v>872.39799999999991</v>
      </c>
      <c r="AJ65" s="4">
        <v>997.46600000000001</v>
      </c>
      <c r="AK65" s="4">
        <v>575.38650000000007</v>
      </c>
      <c r="AL65" s="6">
        <f>AVERAGE(AD65:AK65)</f>
        <v>778.73250000000007</v>
      </c>
      <c r="AM65" s="6">
        <f>STDEV(AD65:AK65)/SQRT(8)</f>
        <v>121.82968357238803</v>
      </c>
      <c r="AO65" s="6">
        <v>13.506</v>
      </c>
      <c r="AP65" s="4">
        <v>85.024750000000012</v>
      </c>
      <c r="AQ65" s="4">
        <v>25.41333333333333</v>
      </c>
      <c r="AR65" s="4">
        <v>4.4513333333333334</v>
      </c>
      <c r="AS65" s="4">
        <v>56.130399999999995</v>
      </c>
      <c r="AT65" s="4">
        <v>48.084333333333326</v>
      </c>
      <c r="AU65" s="4">
        <v>46.6616</v>
      </c>
      <c r="AV65" s="4">
        <v>36.485599999999998</v>
      </c>
      <c r="AW65" s="4">
        <v>19.304833333333335</v>
      </c>
      <c r="AX65" s="6">
        <f>AVERAGE(AP65:AW65)</f>
        <v>40.194522916666656</v>
      </c>
      <c r="AY65" s="6">
        <f>STDEV(AP65:AW65)/SQRT(8)</f>
        <v>8.7769666501399062</v>
      </c>
    </row>
    <row r="66" spans="2:51" x14ac:dyDescent="0.3">
      <c r="C66" s="6">
        <v>14.006</v>
      </c>
      <c r="D66" s="4">
        <v>164.68450000000001</v>
      </c>
      <c r="E66" s="4">
        <v>210.45150000000001</v>
      </c>
      <c r="F66" s="4">
        <v>381.38099999999997</v>
      </c>
      <c r="G66" s="4">
        <v>312.99549999999999</v>
      </c>
      <c r="H66" s="4">
        <v>594.06099999999992</v>
      </c>
      <c r="I66" s="4">
        <v>442.37466666666666</v>
      </c>
      <c r="J66" s="4">
        <v>694.39300000000003</v>
      </c>
      <c r="K66" s="4">
        <v>338.09300000000002</v>
      </c>
      <c r="L66" s="4">
        <v>333.64249999999998</v>
      </c>
      <c r="M66" s="6">
        <f>AVERAGE(D66:L66)</f>
        <v>385.78629629629626</v>
      </c>
      <c r="N66" s="6">
        <f>STDEV(D66:L66)/SQRT(9)</f>
        <v>56.735071606904398</v>
      </c>
      <c r="P66" s="6">
        <v>14.006</v>
      </c>
      <c r="Q66" s="4">
        <v>65.40487499999999</v>
      </c>
      <c r="R66" s="4">
        <v>218.19200000000001</v>
      </c>
      <c r="S66" s="4">
        <v>353.56007692307685</v>
      </c>
      <c r="T66" s="4">
        <v>152.51337500000002</v>
      </c>
      <c r="U66" s="6">
        <v>324.05</v>
      </c>
      <c r="V66" s="6">
        <v>440.4878333333333</v>
      </c>
      <c r="W66" s="4">
        <v>234.85149999999999</v>
      </c>
      <c r="X66" s="4">
        <v>135.18971428571427</v>
      </c>
      <c r="Y66" s="4">
        <v>87.426000000000002</v>
      </c>
      <c r="Z66" s="6">
        <f>AVERAGE(Q66:Y66)</f>
        <v>223.51948606023603</v>
      </c>
      <c r="AA66" s="6">
        <f>STDEV(Q66:Y66)/SQRT(9)</f>
        <v>42.592168594090879</v>
      </c>
      <c r="AC66" s="6">
        <v>14.006</v>
      </c>
      <c r="AD66" s="4">
        <v>1309.789</v>
      </c>
      <c r="AE66" s="4">
        <v>666.06349999999998</v>
      </c>
      <c r="AF66" s="4">
        <v>157.738</v>
      </c>
      <c r="AG66" s="4">
        <v>1062.105</v>
      </c>
      <c r="AH66" s="4">
        <v>721.78250000000003</v>
      </c>
      <c r="AI66" s="4">
        <v>890.22149999999999</v>
      </c>
      <c r="AJ66" s="4">
        <v>1024.586</v>
      </c>
      <c r="AK66" s="4">
        <v>589.57600000000002</v>
      </c>
      <c r="AL66" s="6">
        <f>AVERAGE(AD66:AK66)</f>
        <v>802.7326875</v>
      </c>
      <c r="AM66" s="6">
        <f>STDEV(AD66:AK66)/SQRT(8)</f>
        <v>124.49459290574555</v>
      </c>
      <c r="AO66" s="6">
        <v>14.006</v>
      </c>
      <c r="AP66" s="4">
        <v>85.616250000000008</v>
      </c>
      <c r="AQ66" s="4">
        <v>25.658500000000004</v>
      </c>
      <c r="AR66" s="4">
        <v>5.0341666666666658</v>
      </c>
      <c r="AS66" s="4">
        <v>61.185200000000009</v>
      </c>
      <c r="AT66" s="4">
        <v>49.402666666666669</v>
      </c>
      <c r="AU66" s="4">
        <v>50.605400000000003</v>
      </c>
      <c r="AV66" s="4">
        <v>38.382799999999996</v>
      </c>
      <c r="AW66" s="4">
        <v>19.519499999999997</v>
      </c>
      <c r="AX66" s="6">
        <f>AVERAGE(AP66:AW66)</f>
        <v>41.92556041666667</v>
      </c>
      <c r="AY66" s="6">
        <f>STDEV(AP66:AW66)/SQRT(8)</f>
        <v>9.0150981378814912</v>
      </c>
    </row>
    <row r="67" spans="2:51" x14ac:dyDescent="0.3">
      <c r="C67" s="6">
        <v>14.507</v>
      </c>
      <c r="D67" s="4">
        <v>167.90199999999999</v>
      </c>
      <c r="E67" s="4">
        <v>214.16249999999999</v>
      </c>
      <c r="F67" s="4">
        <v>380.63350000000003</v>
      </c>
      <c r="G67" s="4">
        <v>319.01599999999996</v>
      </c>
      <c r="H67" s="4">
        <v>623.10300000000007</v>
      </c>
      <c r="I67" s="4">
        <v>474.92966666666666</v>
      </c>
      <c r="J67" s="4">
        <v>714.60500000000002</v>
      </c>
      <c r="K67" s="4">
        <v>349.37200000000001</v>
      </c>
      <c r="L67" s="4">
        <v>338.52800000000002</v>
      </c>
      <c r="M67" s="6">
        <f>AVERAGE(D67:L67)</f>
        <v>398.02796296296299</v>
      </c>
      <c r="N67" s="6">
        <f>STDEV(D67:L67)/SQRT(9)</f>
        <v>59.629788180279341</v>
      </c>
      <c r="P67" s="6">
        <v>14.507</v>
      </c>
      <c r="Q67" s="4">
        <v>83.066000000000003</v>
      </c>
      <c r="R67" s="4">
        <v>236.67583333333334</v>
      </c>
      <c r="S67" s="4">
        <v>358.82792307692307</v>
      </c>
      <c r="T67" s="4">
        <v>166.66737500000002</v>
      </c>
      <c r="U67" s="6">
        <v>340.37750000000005</v>
      </c>
      <c r="V67" s="6">
        <v>504.88000000000011</v>
      </c>
      <c r="W67" s="4">
        <v>262.12666666666672</v>
      </c>
      <c r="X67" s="4">
        <v>134.17928571428573</v>
      </c>
      <c r="Y67" s="4">
        <v>93.195888888888874</v>
      </c>
      <c r="Z67" s="6">
        <f>AVERAGE(Q67:Y67)</f>
        <v>242.22183029778867</v>
      </c>
      <c r="AA67" s="6">
        <f>STDEV(Q67:Y67)/SQRT(9)</f>
        <v>46.780926751786659</v>
      </c>
      <c r="AC67" s="6">
        <v>14.507</v>
      </c>
      <c r="AD67" s="4">
        <v>1354.1534999999999</v>
      </c>
      <c r="AE67" s="4">
        <v>674.31799999999998</v>
      </c>
      <c r="AF67" s="4">
        <v>171.35449999999997</v>
      </c>
      <c r="AG67" s="4">
        <v>1090.2130000000002</v>
      </c>
      <c r="AH67" s="4">
        <v>715.06449999999995</v>
      </c>
      <c r="AI67" s="4">
        <v>924.27449999999999</v>
      </c>
      <c r="AJ67" s="4">
        <v>1025.4475</v>
      </c>
      <c r="AK67" s="4">
        <v>604.65650000000005</v>
      </c>
      <c r="AL67" s="6">
        <f>AVERAGE(AD67:AK67)</f>
        <v>819.93525000000011</v>
      </c>
      <c r="AM67" s="6">
        <f>STDEV(AD67:AK67)/SQRT(8)</f>
        <v>127.52908295365403</v>
      </c>
      <c r="AO67" s="6">
        <v>14.507</v>
      </c>
      <c r="AP67" s="4">
        <v>83.373999999999995</v>
      </c>
      <c r="AQ67" s="4">
        <v>25.401499999999999</v>
      </c>
      <c r="AR67" s="4">
        <v>4.9990000000000006</v>
      </c>
      <c r="AS67" s="4">
        <v>67.071600000000004</v>
      </c>
      <c r="AT67" s="4">
        <v>52.234999999999992</v>
      </c>
      <c r="AU67" s="4">
        <v>53.15</v>
      </c>
      <c r="AV67" s="4">
        <v>40.486600000000003</v>
      </c>
      <c r="AW67" s="4">
        <v>20.298666666666666</v>
      </c>
      <c r="AX67" s="6">
        <f>AVERAGE(AP67:AW67)</f>
        <v>43.377045833333334</v>
      </c>
      <c r="AY67" s="6">
        <f>STDEV(AP67:AW67)/SQRT(8)</f>
        <v>9.1340445752979136</v>
      </c>
    </row>
    <row r="68" spans="2:51" x14ac:dyDescent="0.3">
      <c r="C68" s="6">
        <v>15.007</v>
      </c>
      <c r="D68" s="4">
        <v>167.91899999999998</v>
      </c>
      <c r="E68" s="4">
        <v>212.5</v>
      </c>
      <c r="F68" s="4">
        <v>379.97800000000001</v>
      </c>
      <c r="G68" s="4">
        <v>325.25300000000004</v>
      </c>
      <c r="H68" s="4">
        <v>643.77199999999993</v>
      </c>
      <c r="I68" s="4">
        <v>503.83699999999999</v>
      </c>
      <c r="J68" s="4">
        <v>721.45749999999998</v>
      </c>
      <c r="K68" s="4">
        <v>342.6345</v>
      </c>
      <c r="L68" s="4">
        <v>346.24299999999999</v>
      </c>
      <c r="M68" s="6">
        <f>AVERAGE(D68:L68)</f>
        <v>404.8437777777778</v>
      </c>
      <c r="N68" s="6">
        <f>STDEV(D68:L68)/SQRT(9)</f>
        <v>61.74737127828638</v>
      </c>
      <c r="P68" s="6">
        <v>15.007</v>
      </c>
      <c r="Q68" s="4">
        <v>102.27324999999999</v>
      </c>
      <c r="R68" s="4">
        <v>242.42283333333333</v>
      </c>
      <c r="S68" s="4">
        <v>372.98400000000004</v>
      </c>
      <c r="T68" s="4">
        <v>187.99475000000001</v>
      </c>
      <c r="U68" s="6">
        <v>349.77224999999999</v>
      </c>
      <c r="V68" s="6">
        <v>509.40699999999998</v>
      </c>
      <c r="W68" s="4">
        <v>272.91983333333332</v>
      </c>
      <c r="X68" s="4">
        <v>144.32242857142859</v>
      </c>
      <c r="Y68" s="4">
        <v>106.06044444444446</v>
      </c>
      <c r="Z68" s="6">
        <f>AVERAGE(Q68:Y68)</f>
        <v>254.23964329805995</v>
      </c>
      <c r="AA68" s="6">
        <f>STDEV(Q68:Y68)/SQRT(9)</f>
        <v>45.696265842734221</v>
      </c>
      <c r="AC68" s="6">
        <v>15.007</v>
      </c>
      <c r="AD68" s="4">
        <v>1434.0079999999998</v>
      </c>
      <c r="AE68" s="4">
        <v>699.25350000000003</v>
      </c>
      <c r="AF68" s="4">
        <v>179.46899999999999</v>
      </c>
      <c r="AG68" s="4">
        <v>1114.4760000000001</v>
      </c>
      <c r="AH68" s="4">
        <v>712.45749999999998</v>
      </c>
      <c r="AI68" s="4">
        <v>944.70350000000008</v>
      </c>
      <c r="AJ68" s="4">
        <v>1039.134</v>
      </c>
      <c r="AK68" s="4">
        <v>618.97499999999991</v>
      </c>
      <c r="AL68" s="6">
        <f>AVERAGE(AD68:AK68)</f>
        <v>842.80956250000008</v>
      </c>
      <c r="AM68" s="6">
        <f>STDEV(AD68:AK68)/SQRT(8)</f>
        <v>133.62838406320407</v>
      </c>
      <c r="AO68" s="6">
        <v>15.007</v>
      </c>
      <c r="AP68" s="4">
        <v>79.225250000000003</v>
      </c>
      <c r="AQ68" s="4">
        <v>25.132500000000004</v>
      </c>
      <c r="AR68" s="4">
        <v>4.8796666666666662</v>
      </c>
      <c r="AS68" s="4">
        <v>69.621799999999979</v>
      </c>
      <c r="AT68" s="4">
        <v>54.976666666666667</v>
      </c>
      <c r="AU68" s="4">
        <v>54.814</v>
      </c>
      <c r="AV68" s="4">
        <v>41.756799999999998</v>
      </c>
      <c r="AW68" s="4">
        <v>21.844000000000005</v>
      </c>
      <c r="AX68" s="6">
        <f>AVERAGE(AP68:AW68)</f>
        <v>44.031335416666664</v>
      </c>
      <c r="AY68" s="6">
        <f>STDEV(AP68:AW68)/SQRT(8)</f>
        <v>8.9811510390690898</v>
      </c>
    </row>
    <row r="69" spans="2:51" x14ac:dyDescent="0.3"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2:51" ht="18" x14ac:dyDescent="0.3">
      <c r="B70" s="14" t="s">
        <v>458</v>
      </c>
      <c r="C70" s="34" t="s">
        <v>136</v>
      </c>
      <c r="D70" s="34"/>
      <c r="E70" s="34"/>
      <c r="F70" s="34"/>
      <c r="G70" s="34"/>
      <c r="H70" s="34"/>
      <c r="I70" s="34"/>
      <c r="J70" s="34"/>
      <c r="K70" s="34"/>
      <c r="L70" s="34"/>
      <c r="M70" s="3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2:51" x14ac:dyDescent="0.3">
      <c r="C71" s="3" t="s">
        <v>393</v>
      </c>
      <c r="D71" s="3" t="s">
        <v>3</v>
      </c>
      <c r="E71" s="3" t="s">
        <v>4</v>
      </c>
      <c r="F71" s="3" t="s">
        <v>128</v>
      </c>
      <c r="G71" s="3" t="s">
        <v>65</v>
      </c>
      <c r="H71" s="3" t="s">
        <v>7</v>
      </c>
      <c r="I71" s="3" t="s">
        <v>8</v>
      </c>
      <c r="J71" s="3" t="s">
        <v>9</v>
      </c>
      <c r="K71" s="3" t="s">
        <v>10</v>
      </c>
      <c r="L71" s="3" t="s">
        <v>1</v>
      </c>
      <c r="M71" s="3" t="s">
        <v>2</v>
      </c>
    </row>
    <row r="72" spans="2:51" s="14" customFormat="1" x14ac:dyDescent="0.3">
      <c r="C72" s="3" t="s">
        <v>151</v>
      </c>
      <c r="D72" s="6">
        <v>1.6097600000000001</v>
      </c>
      <c r="E72" s="6">
        <v>0.459507</v>
      </c>
      <c r="F72" s="6">
        <v>0.58666499999999999</v>
      </c>
      <c r="G72" s="6">
        <v>1.4158900000000001</v>
      </c>
      <c r="H72" s="6">
        <v>0.34884999999999999</v>
      </c>
      <c r="I72" s="6">
        <v>0.29422100000000001</v>
      </c>
      <c r="J72" s="6">
        <v>0.36236200000000002</v>
      </c>
      <c r="K72" s="6">
        <v>0.52772799999999997</v>
      </c>
      <c r="L72" s="3">
        <f>AVERAGE(D72:K72)</f>
        <v>0.70062287499999998</v>
      </c>
      <c r="M72" s="3">
        <f>STDEV(D72:K72)/SQRT(8)</f>
        <v>0.18138752573450875</v>
      </c>
      <c r="N72" s="8"/>
    </row>
    <row r="73" spans="2:51" x14ac:dyDescent="0.3">
      <c r="C73" s="32" t="s">
        <v>197</v>
      </c>
      <c r="D73" s="6">
        <v>9.6570600000000006E-2</v>
      </c>
      <c r="E73" s="6">
        <v>4.9841099999999999E-2</v>
      </c>
      <c r="F73" s="6">
        <v>6.7086199999999999E-2</v>
      </c>
      <c r="G73" s="6">
        <v>4.19415E-2</v>
      </c>
      <c r="H73" s="6">
        <v>1.5496299999999999E-2</v>
      </c>
      <c r="I73" s="6">
        <v>4.5452100000000002E-2</v>
      </c>
      <c r="J73" s="6">
        <v>4.3385800000000002E-2</v>
      </c>
      <c r="K73" s="6">
        <v>3.2148900000000001E-2</v>
      </c>
      <c r="L73" s="3">
        <f>AVERAGE(D73:K73)</f>
        <v>4.8990312500000001E-2</v>
      </c>
      <c r="M73" s="3">
        <f>STDEV(D73:K73)/SQRT(8)</f>
        <v>8.547311666362821E-3</v>
      </c>
    </row>
    <row r="74" spans="2:51" x14ac:dyDescent="0.3">
      <c r="L74" s="14"/>
      <c r="M74" s="14"/>
    </row>
    <row r="76" spans="2:51" ht="18" x14ac:dyDescent="0.3">
      <c r="C76" s="34" t="s">
        <v>136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51" x14ac:dyDescent="0.3">
      <c r="C77" s="3" t="s">
        <v>392</v>
      </c>
      <c r="D77" s="3" t="s">
        <v>3</v>
      </c>
      <c r="E77" s="3" t="s">
        <v>4</v>
      </c>
      <c r="F77" s="3" t="s">
        <v>128</v>
      </c>
      <c r="G77" s="3" t="s">
        <v>65</v>
      </c>
      <c r="H77" s="3" t="s">
        <v>7</v>
      </c>
      <c r="I77" s="3" t="s">
        <v>8</v>
      </c>
      <c r="J77" s="3" t="s">
        <v>9</v>
      </c>
      <c r="K77" s="3" t="s">
        <v>10</v>
      </c>
      <c r="L77" s="3" t="s">
        <v>11</v>
      </c>
      <c r="M77" s="3" t="s">
        <v>1</v>
      </c>
      <c r="N77" s="3" t="s">
        <v>2</v>
      </c>
    </row>
    <row r="78" spans="2:51" x14ac:dyDescent="0.3">
      <c r="C78" s="3" t="s">
        <v>151</v>
      </c>
      <c r="D78" s="6">
        <v>0.60906300000000002</v>
      </c>
      <c r="E78" s="6">
        <v>1.1408100000000001</v>
      </c>
      <c r="F78" s="6">
        <v>0.98159399999999997</v>
      </c>
      <c r="G78" s="6">
        <v>0.57799500000000004</v>
      </c>
      <c r="H78" s="6">
        <v>0.54331700000000005</v>
      </c>
      <c r="I78" s="6">
        <v>1.0110600000000001</v>
      </c>
      <c r="J78" s="6">
        <v>0.37829000000000002</v>
      </c>
      <c r="K78" s="6">
        <v>0.42121399999999998</v>
      </c>
      <c r="L78" s="6">
        <v>0.30631799999999998</v>
      </c>
      <c r="M78" s="3">
        <f>AVERAGE(D78:L78)</f>
        <v>0.66329566666666673</v>
      </c>
      <c r="N78" s="3">
        <f>STDEV(D78:L78)/SQRT(9)</f>
        <v>0.10152660319604799</v>
      </c>
    </row>
    <row r="79" spans="2:51" x14ac:dyDescent="0.3">
      <c r="C79" s="32" t="s">
        <v>197</v>
      </c>
      <c r="D79" s="6">
        <v>5.5247400000000002E-2</v>
      </c>
      <c r="E79" s="6">
        <v>3.5941899999999999E-2</v>
      </c>
      <c r="F79" s="6">
        <v>2.7189499999999998E-2</v>
      </c>
      <c r="G79" s="6">
        <v>6.2470400000000002E-2</v>
      </c>
      <c r="H79" s="6">
        <v>7.7164800000000006E-2</v>
      </c>
      <c r="I79" s="6">
        <v>5.8022400000000002E-2</v>
      </c>
      <c r="J79" s="6">
        <v>4.0184200000000003E-2</v>
      </c>
      <c r="K79" s="6">
        <v>3.5290599999999998E-2</v>
      </c>
      <c r="L79" s="6"/>
      <c r="M79" s="3">
        <f>AVERAGE(D79:L79)</f>
        <v>4.89389E-2</v>
      </c>
      <c r="N79" s="3">
        <f>STDEV(D79:L79)/SQRT(8)</f>
        <v>5.9865762662035292E-3</v>
      </c>
    </row>
    <row r="105" spans="2:2" ht="16.5" customHeight="1" x14ac:dyDescent="0.3"/>
    <row r="107" spans="2:2" s="14" customFormat="1" x14ac:dyDescent="0.3">
      <c r="B107" s="95"/>
    </row>
    <row r="139" spans="16:30" x14ac:dyDescent="0.3"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6:30" x14ac:dyDescent="0.3"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6:30" x14ac:dyDescent="0.3"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6:30" x14ac:dyDescent="0.3"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6:30" x14ac:dyDescent="0.3">
      <c r="P143"/>
      <c r="Q143"/>
      <c r="R143"/>
      <c r="S143"/>
      <c r="T143"/>
      <c r="U143"/>
      <c r="V143"/>
      <c r="W143"/>
      <c r="X143"/>
      <c r="Y143"/>
      <c r="Z143" s="62"/>
      <c r="AA143"/>
      <c r="AB143"/>
      <c r="AC143"/>
      <c r="AD143"/>
    </row>
    <row r="144" spans="16:30" x14ac:dyDescent="0.3">
      <c r="P144"/>
      <c r="Q144"/>
      <c r="R144"/>
      <c r="S144"/>
      <c r="T144"/>
      <c r="U144"/>
      <c r="V144"/>
      <c r="W144"/>
      <c r="X144"/>
      <c r="Y144"/>
      <c r="Z144" s="62"/>
      <c r="AA144"/>
      <c r="AB144"/>
      <c r="AC144"/>
      <c r="AD144"/>
    </row>
    <row r="145" spans="16:30" x14ac:dyDescent="0.3">
      <c r="P145"/>
      <c r="Q145"/>
      <c r="R145"/>
      <c r="S145"/>
      <c r="T145"/>
      <c r="U145"/>
      <c r="V145"/>
      <c r="W145"/>
      <c r="X145"/>
      <c r="Y145"/>
      <c r="Z145" s="62"/>
      <c r="AA145"/>
      <c r="AB145"/>
      <c r="AC145"/>
      <c r="AD145"/>
    </row>
    <row r="146" spans="16:30" x14ac:dyDescent="0.3">
      <c r="P146"/>
      <c r="Q146"/>
      <c r="R146"/>
      <c r="S146"/>
      <c r="T146"/>
      <c r="U146"/>
      <c r="V146"/>
      <c r="W146"/>
      <c r="X146"/>
      <c r="Y146"/>
      <c r="Z146" s="62"/>
      <c r="AA146"/>
      <c r="AB146"/>
      <c r="AC146"/>
      <c r="AD146"/>
    </row>
  </sheetData>
  <mergeCells count="12">
    <mergeCell ref="C70:M70"/>
    <mergeCell ref="C76:N76"/>
    <mergeCell ref="Z145:Z146"/>
    <mergeCell ref="C36:N36"/>
    <mergeCell ref="P36:AA36"/>
    <mergeCell ref="AC36:AM36"/>
    <mergeCell ref="AO36:AY36"/>
    <mergeCell ref="C2:M2"/>
    <mergeCell ref="P2:Z2"/>
    <mergeCell ref="AB2:AL2"/>
    <mergeCell ref="AN2:AX2"/>
    <mergeCell ref="Z143:Z14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76D3-86CB-4778-ABD2-5F9A6673F444}">
  <dimension ref="B2:AX102"/>
  <sheetViews>
    <sheetView topLeftCell="A82" zoomScale="70" zoomScaleNormal="70" workbookViewId="0">
      <selection activeCell="I118" sqref="I118"/>
    </sheetView>
  </sheetViews>
  <sheetFormatPr defaultColWidth="9.625" defaultRowHeight="16.5" x14ac:dyDescent="0.3"/>
  <cols>
    <col min="1" max="1" width="9.625" style="8"/>
    <col min="2" max="2" width="9.625" style="14"/>
    <col min="3" max="16384" width="9.625" style="8"/>
  </cols>
  <sheetData>
    <row r="2" spans="2:50" x14ac:dyDescent="0.3">
      <c r="B2" s="14" t="s">
        <v>459</v>
      </c>
      <c r="C2" s="34" t="s">
        <v>399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AB2" s="34" t="s">
        <v>398</v>
      </c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0" x14ac:dyDescent="0.3">
      <c r="C3" s="6" t="s">
        <v>0</v>
      </c>
      <c r="D3" s="6" t="s">
        <v>3</v>
      </c>
      <c r="E3" s="6" t="s">
        <v>4</v>
      </c>
      <c r="F3" s="6" t="s">
        <v>128</v>
      </c>
      <c r="G3" s="6" t="s">
        <v>65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50</v>
      </c>
      <c r="O3" s="6" t="s">
        <v>66</v>
      </c>
      <c r="P3" s="6" t="s">
        <v>67</v>
      </c>
      <c r="Q3" s="6" t="s">
        <v>68</v>
      </c>
      <c r="R3" s="6" t="s">
        <v>69</v>
      </c>
      <c r="S3" s="6" t="s">
        <v>70</v>
      </c>
      <c r="T3" s="6" t="s">
        <v>71</v>
      </c>
      <c r="U3" s="6" t="s">
        <v>72</v>
      </c>
      <c r="V3" s="6" t="s">
        <v>73</v>
      </c>
      <c r="W3" s="6" t="s">
        <v>74</v>
      </c>
      <c r="X3" s="3" t="s">
        <v>1</v>
      </c>
      <c r="Y3" s="3" t="s">
        <v>2</v>
      </c>
      <c r="AB3" s="6" t="s">
        <v>0</v>
      </c>
      <c r="AC3" s="6" t="s">
        <v>3</v>
      </c>
      <c r="AD3" s="6" t="s">
        <v>4</v>
      </c>
      <c r="AE3" s="6" t="s">
        <v>128</v>
      </c>
      <c r="AF3" s="6" t="s">
        <v>65</v>
      </c>
      <c r="AG3" s="6" t="s">
        <v>7</v>
      </c>
      <c r="AH3" s="6" t="s">
        <v>8</v>
      </c>
      <c r="AI3" s="6" t="s">
        <v>9</v>
      </c>
      <c r="AJ3" s="6" t="s">
        <v>10</v>
      </c>
      <c r="AK3" s="6" t="s">
        <v>11</v>
      </c>
      <c r="AL3" s="6" t="s">
        <v>12</v>
      </c>
      <c r="AM3" s="6" t="s">
        <v>50</v>
      </c>
      <c r="AN3" s="6" t="s">
        <v>66</v>
      </c>
      <c r="AO3" s="6" t="s">
        <v>67</v>
      </c>
      <c r="AP3" s="6" t="s">
        <v>68</v>
      </c>
      <c r="AQ3" s="6" t="s">
        <v>69</v>
      </c>
      <c r="AR3" s="6" t="s">
        <v>70</v>
      </c>
      <c r="AS3" s="6" t="s">
        <v>71</v>
      </c>
      <c r="AT3" s="6" t="s">
        <v>72</v>
      </c>
      <c r="AU3" s="6" t="s">
        <v>73</v>
      </c>
      <c r="AV3" s="6" t="s">
        <v>74</v>
      </c>
      <c r="AW3" s="3" t="s">
        <v>1</v>
      </c>
      <c r="AX3" s="3" t="s">
        <v>2</v>
      </c>
    </row>
    <row r="4" spans="2:50" x14ac:dyDescent="0.3">
      <c r="C4" s="6">
        <v>0</v>
      </c>
      <c r="D4" s="6">
        <v>0.54600000000000004</v>
      </c>
      <c r="E4" s="6">
        <v>1.1100000000000001</v>
      </c>
      <c r="F4" s="6">
        <v>1.6775</v>
      </c>
      <c r="G4" s="6">
        <v>4.2789999999999999</v>
      </c>
      <c r="H4" s="6">
        <v>2.1819999999999999</v>
      </c>
      <c r="I4" s="6">
        <v>2.2574999999999998</v>
      </c>
      <c r="J4" s="6">
        <v>0.443</v>
      </c>
      <c r="K4" s="6">
        <v>0.66549999999999998</v>
      </c>
      <c r="L4" s="6">
        <v>2.7606666666666668</v>
      </c>
      <c r="M4" s="6">
        <v>2.3959999999999999</v>
      </c>
      <c r="N4" s="6">
        <v>1.2970000000000002</v>
      </c>
      <c r="O4" s="6">
        <v>1.8380000000000001</v>
      </c>
      <c r="P4" s="6">
        <v>1.1255000000000002</v>
      </c>
      <c r="Q4" s="6">
        <v>0.51833333333333331</v>
      </c>
      <c r="R4" s="6">
        <v>2.1859999999999999</v>
      </c>
      <c r="S4" s="6">
        <v>0.81899999999999995</v>
      </c>
      <c r="T4" s="6">
        <v>0.85199999999999998</v>
      </c>
      <c r="U4" s="6">
        <v>0.62949999999999995</v>
      </c>
      <c r="V4" s="6">
        <v>0.9375</v>
      </c>
      <c r="W4" s="6">
        <v>0.86149999999999993</v>
      </c>
      <c r="X4" s="6">
        <f>AVERAGE(D4:W4)</f>
        <v>1.4690749999999999</v>
      </c>
      <c r="Y4" s="6">
        <f>STDEV(D4:W4)/SQRT(20)</f>
        <v>0.21847313773448149</v>
      </c>
      <c r="AB4" s="6">
        <v>0</v>
      </c>
      <c r="AC4" s="6">
        <v>0.46159999999999995</v>
      </c>
      <c r="AD4" s="6">
        <v>1.1067499999999999</v>
      </c>
      <c r="AE4" s="6">
        <v>1.6264999999999998</v>
      </c>
      <c r="AF4" s="6">
        <v>1.627</v>
      </c>
      <c r="AG4" s="6">
        <v>2.41025</v>
      </c>
      <c r="AH4" s="6">
        <v>4.1938571428571434</v>
      </c>
      <c r="AI4" s="6">
        <v>0.42749999999999999</v>
      </c>
      <c r="AJ4" s="6">
        <v>1.7208333333333332</v>
      </c>
      <c r="AK4" s="6">
        <v>2.4391818181818183</v>
      </c>
      <c r="AL4" s="6">
        <v>2.359</v>
      </c>
      <c r="AM4" s="6">
        <v>1.226375</v>
      </c>
      <c r="AN4" s="6">
        <v>2.0051538461538461</v>
      </c>
      <c r="AO4" s="6">
        <v>1.178857142857143</v>
      </c>
      <c r="AP4" s="6">
        <v>1.6353333333333335</v>
      </c>
      <c r="AQ4" s="6">
        <v>2.5097500000000004</v>
      </c>
      <c r="AR4" s="6">
        <v>1.1379166666666667</v>
      </c>
      <c r="AS4" s="6">
        <v>0.70419999999999994</v>
      </c>
      <c r="AT4" s="6">
        <v>0.71649999999999991</v>
      </c>
      <c r="AU4" s="6">
        <v>0.96144444444444432</v>
      </c>
      <c r="AV4" s="6">
        <v>1.2647692307692304</v>
      </c>
      <c r="AW4" s="6">
        <f>AVERAGE(AC4:AV4)</f>
        <v>1.585638597929848</v>
      </c>
      <c r="AX4" s="6">
        <f>STDEV(AC4:AV4)/SQRT(20)</f>
        <v>0.20011512633477488</v>
      </c>
    </row>
    <row r="5" spans="2:50" x14ac:dyDescent="0.3">
      <c r="C5" s="6">
        <v>0.5</v>
      </c>
      <c r="D5" s="6">
        <v>1.0355000000000001</v>
      </c>
      <c r="E5" s="6">
        <v>9.0564999999999998</v>
      </c>
      <c r="F5" s="6">
        <v>7.9580000000000002</v>
      </c>
      <c r="G5" s="6">
        <v>8.7185000000000006</v>
      </c>
      <c r="H5" s="6">
        <v>3.0356666666666663</v>
      </c>
      <c r="I5" s="6">
        <v>18.008499999999998</v>
      </c>
      <c r="J5" s="6">
        <v>0.4325</v>
      </c>
      <c r="K5" s="6">
        <v>1.0035000000000001</v>
      </c>
      <c r="L5" s="6">
        <v>3.4593333333333334</v>
      </c>
      <c r="M5" s="6">
        <v>2.4035000000000002</v>
      </c>
      <c r="N5" s="6">
        <v>1.3705000000000001</v>
      </c>
      <c r="O5" s="6">
        <v>1.8784999999999998</v>
      </c>
      <c r="P5" s="6">
        <v>1.5680000000000001</v>
      </c>
      <c r="Q5" s="6">
        <v>0.75866666666666671</v>
      </c>
      <c r="R5" s="6">
        <v>2.4300000000000002</v>
      </c>
      <c r="S5" s="6">
        <v>7.5289999999999999</v>
      </c>
      <c r="T5" s="6">
        <v>6.424666666666667</v>
      </c>
      <c r="U5" s="6">
        <v>5.4180000000000001</v>
      </c>
      <c r="V5" s="6">
        <v>1.9295</v>
      </c>
      <c r="W5" s="6">
        <v>1.5775000000000001</v>
      </c>
      <c r="X5" s="6">
        <f>AVERAGE(D5:W5)</f>
        <v>4.2997916666666676</v>
      </c>
      <c r="Y5" s="6">
        <f>STDEV(D5:W5)/SQRT(20)</f>
        <v>0.96382464326462469</v>
      </c>
      <c r="AB5" s="6">
        <v>0.5</v>
      </c>
      <c r="AC5" s="6">
        <v>0.86899999999999999</v>
      </c>
      <c r="AD5" s="6">
        <v>7.4282500000000002</v>
      </c>
      <c r="AE5" s="6">
        <v>4.1437499999999998</v>
      </c>
      <c r="AF5" s="6">
        <v>2.4636666666666667</v>
      </c>
      <c r="AG5" s="6">
        <v>2.7010000000000005</v>
      </c>
      <c r="AH5" s="6">
        <v>9.31</v>
      </c>
      <c r="AI5" s="6">
        <v>0.59750000000000003</v>
      </c>
      <c r="AJ5" s="6">
        <v>1.3758333333333332</v>
      </c>
      <c r="AK5" s="6">
        <v>2.8541363636363637</v>
      </c>
      <c r="AL5" s="6">
        <v>2.2985000000000002</v>
      </c>
      <c r="AM5" s="6">
        <v>1.3028750000000002</v>
      </c>
      <c r="AN5" s="6">
        <v>1.9386923076923077</v>
      </c>
      <c r="AO5" s="6">
        <v>1.1965714285714288</v>
      </c>
      <c r="AP5" s="6">
        <v>1.7321111111111109</v>
      </c>
      <c r="AQ5" s="6">
        <v>2.8072500000000002</v>
      </c>
      <c r="AR5" s="6">
        <v>1.5818333333333336</v>
      </c>
      <c r="AS5" s="6">
        <v>1.4469000000000001</v>
      </c>
      <c r="AT5" s="6">
        <v>1.8092142857142857</v>
      </c>
      <c r="AU5" s="6">
        <v>1.3678888888888889</v>
      </c>
      <c r="AV5" s="6">
        <v>1.5156153846153846</v>
      </c>
      <c r="AW5" s="6">
        <f>AVERAGE(AC5:AV5)</f>
        <v>2.5370294051781555</v>
      </c>
      <c r="AX5" s="6">
        <f>STDEV(AC5:AV5)/SQRT(20)</f>
        <v>0.48639509654259477</v>
      </c>
    </row>
    <row r="6" spans="2:50" x14ac:dyDescent="0.3">
      <c r="C6" s="6">
        <v>1.0009999999999999</v>
      </c>
      <c r="D6" s="6">
        <v>3.23</v>
      </c>
      <c r="E6" s="6">
        <v>28.395</v>
      </c>
      <c r="F6" s="6">
        <v>23.488500000000002</v>
      </c>
      <c r="G6" s="6">
        <v>14.654</v>
      </c>
      <c r="H6" s="6">
        <v>5.6749999999999998</v>
      </c>
      <c r="I6" s="6">
        <v>47.230999999999995</v>
      </c>
      <c r="J6" s="6">
        <v>0.67999999999999994</v>
      </c>
      <c r="K6" s="6">
        <v>4.0229999999999997</v>
      </c>
      <c r="L6" s="6">
        <v>13.622666666666666</v>
      </c>
      <c r="M6" s="6">
        <v>5.8680000000000003</v>
      </c>
      <c r="N6" s="6">
        <v>1.9304999999999999</v>
      </c>
      <c r="O6" s="6">
        <v>2.0389999999999997</v>
      </c>
      <c r="P6" s="6">
        <v>8.2125000000000004</v>
      </c>
      <c r="Q6" s="6">
        <v>2.5669999999999997</v>
      </c>
      <c r="R6" s="6">
        <v>2.9805000000000001</v>
      </c>
      <c r="S6" s="6">
        <v>45.045500000000004</v>
      </c>
      <c r="T6" s="6">
        <v>18.912333333333333</v>
      </c>
      <c r="U6" s="6">
        <v>29.859500000000001</v>
      </c>
      <c r="V6" s="6">
        <v>3.7714999999999996</v>
      </c>
      <c r="W6" s="6">
        <v>7.9510000000000005</v>
      </c>
      <c r="X6" s="6">
        <f>AVERAGE(D6:W6)</f>
        <v>13.506825000000001</v>
      </c>
      <c r="Y6" s="6">
        <f>STDEV(D6:W6)/SQRT(20)</f>
        <v>3.195683923323573</v>
      </c>
      <c r="AB6" s="6">
        <v>1.0009999999999999</v>
      </c>
      <c r="AC6" s="6">
        <v>2.5133999999999999</v>
      </c>
      <c r="AD6" s="6">
        <v>15.733250000000002</v>
      </c>
      <c r="AE6" s="6">
        <v>10.7225</v>
      </c>
      <c r="AF6" s="6">
        <v>3.3013333333333335</v>
      </c>
      <c r="AG6" s="6">
        <v>4.0947499999999994</v>
      </c>
      <c r="AH6" s="6">
        <v>22.285142857142858</v>
      </c>
      <c r="AI6" s="6">
        <v>0.58399999999999996</v>
      </c>
      <c r="AJ6" s="6">
        <v>3.6786666666666665</v>
      </c>
      <c r="AK6" s="6">
        <v>6.234318181818181</v>
      </c>
      <c r="AL6" s="6">
        <v>2.4028333333333336</v>
      </c>
      <c r="AM6" s="6">
        <v>1.5811249999999999</v>
      </c>
      <c r="AN6" s="6">
        <v>2.0505384615384616</v>
      </c>
      <c r="AO6" s="6">
        <v>1.6584285714285714</v>
      </c>
      <c r="AP6" s="6">
        <v>2.1694444444444443</v>
      </c>
      <c r="AQ6" s="6">
        <v>3.1818750000000002</v>
      </c>
      <c r="AR6" s="6">
        <v>5.2435</v>
      </c>
      <c r="AS6" s="6">
        <v>3.0943000000000001</v>
      </c>
      <c r="AT6" s="6">
        <v>8.4211428571428559</v>
      </c>
      <c r="AU6" s="6">
        <v>1.1307777777777779</v>
      </c>
      <c r="AV6" s="6">
        <v>1.7095384615384612</v>
      </c>
      <c r="AW6" s="6">
        <f>AVERAGE(AC6:AV6)</f>
        <v>5.0895432473082476</v>
      </c>
      <c r="AX6" s="6">
        <f>STDEV(AC6:AV6)/SQRT(20)</f>
        <v>1.2247817833545931</v>
      </c>
    </row>
    <row r="7" spans="2:50" x14ac:dyDescent="0.3">
      <c r="C7" s="6">
        <v>1.5009999999999999</v>
      </c>
      <c r="D7" s="6">
        <v>7.9154999999999998</v>
      </c>
      <c r="E7" s="6">
        <v>44.954000000000001</v>
      </c>
      <c r="F7" s="6">
        <v>34.735500000000002</v>
      </c>
      <c r="G7" s="6">
        <v>19.704999999999998</v>
      </c>
      <c r="H7" s="6">
        <v>8.5419999999999998</v>
      </c>
      <c r="I7" s="6">
        <v>56.663499999999999</v>
      </c>
      <c r="J7" s="6">
        <v>2.4095</v>
      </c>
      <c r="K7" s="6">
        <v>9.0660000000000007</v>
      </c>
      <c r="L7" s="6">
        <v>26.047666666666668</v>
      </c>
      <c r="M7" s="6">
        <v>12.355</v>
      </c>
      <c r="N7" s="6">
        <v>2.4710000000000001</v>
      </c>
      <c r="O7" s="6">
        <v>2.3834999999999997</v>
      </c>
      <c r="P7" s="6">
        <v>19.997</v>
      </c>
      <c r="Q7" s="6">
        <v>6.7063333333333333</v>
      </c>
      <c r="R7" s="6">
        <v>4.4314999999999998</v>
      </c>
      <c r="S7" s="6">
        <v>89.639499999999998</v>
      </c>
      <c r="T7" s="6">
        <v>29.264666666666667</v>
      </c>
      <c r="U7" s="6">
        <v>47.730000000000004</v>
      </c>
      <c r="V7" s="6">
        <v>5.3345000000000002</v>
      </c>
      <c r="W7" s="6">
        <v>17.829499999999999</v>
      </c>
      <c r="X7" s="6">
        <f>AVERAGE(D7:W7)</f>
        <v>22.409058333333331</v>
      </c>
      <c r="Y7" s="6">
        <f>STDEV(D7:W7)/SQRT(20)</f>
        <v>5.0861850808631219</v>
      </c>
      <c r="AB7" s="6">
        <v>1.5009999999999999</v>
      </c>
      <c r="AC7" s="6">
        <v>5.4812000000000003</v>
      </c>
      <c r="AD7" s="6">
        <v>22.863499999999998</v>
      </c>
      <c r="AE7" s="6">
        <v>16.776</v>
      </c>
      <c r="AF7" s="6">
        <v>3.222</v>
      </c>
      <c r="AG7" s="6">
        <v>4.5412499999999998</v>
      </c>
      <c r="AH7" s="6">
        <v>27.534714285714291</v>
      </c>
      <c r="AI7" s="6">
        <v>0.99250000000000005</v>
      </c>
      <c r="AJ7" s="6">
        <v>10.637333333333332</v>
      </c>
      <c r="AK7" s="6">
        <v>11.443772727272727</v>
      </c>
      <c r="AL7" s="6">
        <v>3.0254999999999996</v>
      </c>
      <c r="AM7" s="6">
        <v>1.6657500000000001</v>
      </c>
      <c r="AN7" s="6">
        <v>2.1676923076923078</v>
      </c>
      <c r="AO7" s="6">
        <v>2.6722857142857142</v>
      </c>
      <c r="AP7" s="6">
        <v>3.5387777777777774</v>
      </c>
      <c r="AQ7" s="6">
        <v>3.2730000000000001</v>
      </c>
      <c r="AR7" s="6">
        <v>11.110500000000002</v>
      </c>
      <c r="AS7" s="6">
        <v>4.6201999999999996</v>
      </c>
      <c r="AT7" s="6">
        <v>14.352785714285716</v>
      </c>
      <c r="AU7" s="6">
        <v>1.5388888888888888</v>
      </c>
      <c r="AV7" s="6">
        <v>1.9937692307692307</v>
      </c>
      <c r="AW7" s="6">
        <f>AVERAGE(AC7:AV7)</f>
        <v>7.6725709990010005</v>
      </c>
      <c r="AX7" s="6">
        <f>STDEV(AC7:AV7)/SQRT(20)</f>
        <v>1.6977167999240219</v>
      </c>
    </row>
    <row r="8" spans="2:50" x14ac:dyDescent="0.3">
      <c r="C8" s="6">
        <v>2.0009999999999999</v>
      </c>
      <c r="D8" s="6">
        <v>14.031000000000001</v>
      </c>
      <c r="E8" s="6">
        <v>57.278999999999996</v>
      </c>
      <c r="F8" s="6">
        <v>41.866</v>
      </c>
      <c r="G8" s="6">
        <v>24.344000000000001</v>
      </c>
      <c r="H8" s="6">
        <v>13.716333333333333</v>
      </c>
      <c r="I8" s="6">
        <v>54.922000000000004</v>
      </c>
      <c r="J8" s="6">
        <v>5.4524999999999997</v>
      </c>
      <c r="K8" s="6">
        <v>13.910499999999999</v>
      </c>
      <c r="L8" s="6">
        <v>37.154000000000003</v>
      </c>
      <c r="M8" s="6">
        <v>19.707000000000001</v>
      </c>
      <c r="N8" s="6">
        <v>3.0225</v>
      </c>
      <c r="O8" s="6">
        <v>2.4325000000000001</v>
      </c>
      <c r="P8" s="6">
        <v>22.088000000000001</v>
      </c>
      <c r="Q8" s="6">
        <v>13.345999999999998</v>
      </c>
      <c r="R8" s="6">
        <v>6.427999999999999</v>
      </c>
      <c r="S8" s="6">
        <v>108.23400000000001</v>
      </c>
      <c r="T8" s="6">
        <v>39.053333333333335</v>
      </c>
      <c r="U8" s="6">
        <v>58.3095</v>
      </c>
      <c r="V8" s="6">
        <v>6.3515000000000006</v>
      </c>
      <c r="W8" s="6">
        <v>25.142499999999998</v>
      </c>
      <c r="X8" s="6">
        <f>AVERAGE(D8:W8)</f>
        <v>28.339508333333335</v>
      </c>
      <c r="Y8" s="6">
        <f>STDEV(D8:W8)/SQRT(20)</f>
        <v>5.8471282005974086</v>
      </c>
      <c r="AB8" s="6">
        <v>2.0009999999999999</v>
      </c>
      <c r="AC8" s="6">
        <v>10.231</v>
      </c>
      <c r="AD8" s="6">
        <v>31.146000000000001</v>
      </c>
      <c r="AE8" s="6">
        <v>19.018249999999998</v>
      </c>
      <c r="AF8" s="6">
        <v>4.5826666666666664</v>
      </c>
      <c r="AG8" s="6">
        <v>5.3036250000000003</v>
      </c>
      <c r="AH8" s="6">
        <v>32.232857142857149</v>
      </c>
      <c r="AI8" s="6">
        <v>1.6711666666666669</v>
      </c>
      <c r="AJ8" s="6">
        <v>15.744333333333335</v>
      </c>
      <c r="AK8" s="6">
        <v>19.334090909090911</v>
      </c>
      <c r="AL8" s="6">
        <v>3.6401666666666661</v>
      </c>
      <c r="AM8" s="6">
        <v>2.1088749999999998</v>
      </c>
      <c r="AN8" s="6">
        <v>1.9816923076923074</v>
      </c>
      <c r="AO8" s="6">
        <v>7.0422857142857138</v>
      </c>
      <c r="AP8" s="6">
        <v>4.9140000000000006</v>
      </c>
      <c r="AQ8" s="6">
        <v>3.8878749999999997</v>
      </c>
      <c r="AR8" s="6">
        <v>14.907583333333333</v>
      </c>
      <c r="AS8" s="6">
        <v>5.988900000000001</v>
      </c>
      <c r="AT8" s="6">
        <v>18.411214285714287</v>
      </c>
      <c r="AU8" s="6">
        <v>1.3797777777777778</v>
      </c>
      <c r="AV8" s="6">
        <v>2.2430000000000003</v>
      </c>
      <c r="AW8" s="6">
        <f>AVERAGE(AC8:AV8)</f>
        <v>10.288467990204239</v>
      </c>
      <c r="AX8" s="6">
        <f>STDEV(AC8:AV8)/SQRT(20)</f>
        <v>2.1438111232045145</v>
      </c>
    </row>
    <row r="9" spans="2:50" x14ac:dyDescent="0.3">
      <c r="C9" s="6">
        <v>2.5009999999999999</v>
      </c>
      <c r="D9" s="6">
        <v>19.990000000000002</v>
      </c>
      <c r="E9" s="6">
        <v>75.177500000000009</v>
      </c>
      <c r="F9" s="6">
        <v>46.776499999999999</v>
      </c>
      <c r="G9" s="6">
        <v>26.988999999999997</v>
      </c>
      <c r="H9" s="6">
        <v>18.851666666666667</v>
      </c>
      <c r="I9" s="6">
        <v>57.945500000000003</v>
      </c>
      <c r="J9" s="6">
        <v>8.6024999999999991</v>
      </c>
      <c r="K9" s="6">
        <v>19.211000000000002</v>
      </c>
      <c r="L9" s="6">
        <v>49.814</v>
      </c>
      <c r="M9" s="6">
        <v>22.55</v>
      </c>
      <c r="N9" s="6">
        <v>4.1485000000000003</v>
      </c>
      <c r="O9" s="6">
        <v>3.4255000000000004</v>
      </c>
      <c r="P9" s="6">
        <v>23.740500000000001</v>
      </c>
      <c r="Q9" s="6">
        <v>20.988666666666667</v>
      </c>
      <c r="R9" s="6">
        <v>8.4290000000000003</v>
      </c>
      <c r="S9" s="6">
        <v>120.4965</v>
      </c>
      <c r="T9" s="6">
        <v>48.672333333333334</v>
      </c>
      <c r="U9" s="6">
        <v>65.268499999999989</v>
      </c>
      <c r="V9" s="6">
        <v>7.4409999999999998</v>
      </c>
      <c r="W9" s="6">
        <v>35.147500000000001</v>
      </c>
      <c r="X9" s="6">
        <f>AVERAGE(D9:W9)</f>
        <v>34.183283333333335</v>
      </c>
      <c r="Y9" s="6">
        <f>STDEV(D9:W9)/SQRT(20)</f>
        <v>6.5468067560146741</v>
      </c>
      <c r="AB9" s="6">
        <v>2.5009999999999999</v>
      </c>
      <c r="AC9" s="6">
        <v>15.0518</v>
      </c>
      <c r="AD9" s="6">
        <v>34.736499999999999</v>
      </c>
      <c r="AE9" s="6">
        <v>23.199874999999999</v>
      </c>
      <c r="AF9" s="6">
        <v>4.5339999999999998</v>
      </c>
      <c r="AG9" s="6">
        <v>6.0066250000000005</v>
      </c>
      <c r="AH9" s="6">
        <v>33.265428571428572</v>
      </c>
      <c r="AI9" s="6">
        <v>2.8203333333333336</v>
      </c>
      <c r="AJ9" s="6">
        <v>20.396166666666666</v>
      </c>
      <c r="AK9" s="6">
        <v>28.352363636363634</v>
      </c>
      <c r="AL9" s="6">
        <v>4.7153333333333336</v>
      </c>
      <c r="AM9" s="6">
        <v>2.1675000000000004</v>
      </c>
      <c r="AN9" s="6">
        <v>2.0874615384615387</v>
      </c>
      <c r="AO9" s="6">
        <v>11.671714285714286</v>
      </c>
      <c r="AP9" s="6">
        <v>6.6928888888888887</v>
      </c>
      <c r="AQ9" s="6">
        <v>4.5013749999999995</v>
      </c>
      <c r="AR9" s="6">
        <v>17.680583333333331</v>
      </c>
      <c r="AS9" s="6">
        <v>7.7984000000000009</v>
      </c>
      <c r="AT9" s="6">
        <v>22.760428571428573</v>
      </c>
      <c r="AU9" s="6">
        <v>1.5566666666666666</v>
      </c>
      <c r="AV9" s="6">
        <v>3.1559230769230764</v>
      </c>
      <c r="AW9" s="6">
        <f>AVERAGE(AC9:AV9)</f>
        <v>12.657568345127096</v>
      </c>
      <c r="AX9" s="6">
        <f>STDEV(AC9:AV9)/SQRT(20)</f>
        <v>2.4573138185010412</v>
      </c>
    </row>
    <row r="10" spans="2:50" x14ac:dyDescent="0.3">
      <c r="C10" s="6">
        <v>3.0009999999999999</v>
      </c>
      <c r="D10" s="6">
        <v>22.669499999999999</v>
      </c>
      <c r="E10" s="6">
        <v>97.393499999999989</v>
      </c>
      <c r="F10" s="6">
        <v>57.886000000000003</v>
      </c>
      <c r="G10" s="6">
        <v>32.32</v>
      </c>
      <c r="H10" s="6">
        <v>23.685000000000002</v>
      </c>
      <c r="I10" s="6">
        <v>66.918500000000009</v>
      </c>
      <c r="J10" s="6">
        <v>11.523499999999999</v>
      </c>
      <c r="K10" s="6">
        <v>23.536999999999999</v>
      </c>
      <c r="L10" s="6">
        <v>60.229333333333329</v>
      </c>
      <c r="M10" s="6">
        <v>29.408000000000001</v>
      </c>
      <c r="N10" s="6">
        <v>5.5609999999999999</v>
      </c>
      <c r="O10" s="6">
        <v>6.9670000000000005</v>
      </c>
      <c r="P10" s="6">
        <v>27.2485</v>
      </c>
      <c r="Q10" s="6">
        <v>27.385333333333335</v>
      </c>
      <c r="R10" s="6">
        <v>11.215</v>
      </c>
      <c r="S10" s="6">
        <v>140.34</v>
      </c>
      <c r="T10" s="6">
        <v>64.354333333333329</v>
      </c>
      <c r="U10" s="6">
        <v>75.984999999999999</v>
      </c>
      <c r="V10" s="6">
        <v>9.0045000000000002</v>
      </c>
      <c r="W10" s="6">
        <v>45.243000000000002</v>
      </c>
      <c r="X10" s="6">
        <f>AVERAGE(D10:W10)</f>
        <v>41.9437</v>
      </c>
      <c r="Y10" s="6">
        <f>STDEV(D10:W10)/SQRT(20)</f>
        <v>7.7567873170318808</v>
      </c>
      <c r="AB10" s="6">
        <v>3.0009999999999999</v>
      </c>
      <c r="AC10" s="6">
        <v>18.383399999999998</v>
      </c>
      <c r="AD10" s="6">
        <v>30.484250000000003</v>
      </c>
      <c r="AE10" s="6">
        <v>26.974499999999999</v>
      </c>
      <c r="AF10" s="6">
        <v>5.1543333333333328</v>
      </c>
      <c r="AG10" s="6">
        <v>7.0315000000000003</v>
      </c>
      <c r="AH10" s="6">
        <v>31.966285714285711</v>
      </c>
      <c r="AI10" s="6">
        <v>5.5144999999999991</v>
      </c>
      <c r="AJ10" s="6">
        <v>24.780666666666665</v>
      </c>
      <c r="AK10" s="6">
        <v>35.431818181818194</v>
      </c>
      <c r="AL10" s="6">
        <v>6.8063333333333338</v>
      </c>
      <c r="AM10" s="6">
        <v>2.7168750000000004</v>
      </c>
      <c r="AN10" s="6">
        <v>2.3779230769230768</v>
      </c>
      <c r="AO10" s="6">
        <v>13.173142857142855</v>
      </c>
      <c r="AP10" s="6">
        <v>8.0958888888888882</v>
      </c>
      <c r="AQ10" s="6">
        <v>6.0231250000000003</v>
      </c>
      <c r="AR10" s="6">
        <v>26.970916666666664</v>
      </c>
      <c r="AS10" s="6">
        <v>11.8004</v>
      </c>
      <c r="AT10" s="6">
        <v>28.117785714285713</v>
      </c>
      <c r="AU10" s="6">
        <v>1.8406666666666669</v>
      </c>
      <c r="AV10" s="6">
        <v>3.9497692307692307</v>
      </c>
      <c r="AW10" s="6">
        <f>AVERAGE(AC10:AV10)</f>
        <v>14.879704016539014</v>
      </c>
      <c r="AX10" s="6">
        <f>STDEV(AC10:AV10)/SQRT(20)</f>
        <v>2.6033893922755778</v>
      </c>
    </row>
    <row r="11" spans="2:50" x14ac:dyDescent="0.3">
      <c r="C11" s="6">
        <v>3.5019999999999998</v>
      </c>
      <c r="D11" s="6">
        <v>27.689500000000002</v>
      </c>
      <c r="E11" s="6">
        <v>113.11150000000001</v>
      </c>
      <c r="F11" s="6">
        <v>69.945999999999998</v>
      </c>
      <c r="G11" s="6">
        <v>35.499000000000002</v>
      </c>
      <c r="H11" s="6">
        <v>30.108666666666664</v>
      </c>
      <c r="I11" s="6">
        <v>75.98</v>
      </c>
      <c r="J11" s="6">
        <v>17.380499999999998</v>
      </c>
      <c r="K11" s="6">
        <v>27.461500000000001</v>
      </c>
      <c r="L11" s="6">
        <v>68.430333333333337</v>
      </c>
      <c r="M11" s="6">
        <v>33.041499999999999</v>
      </c>
      <c r="N11" s="6">
        <v>7.6169999999999991</v>
      </c>
      <c r="O11" s="6">
        <v>13.5055</v>
      </c>
      <c r="P11" s="6">
        <v>26.7515</v>
      </c>
      <c r="Q11" s="6">
        <v>35.618000000000002</v>
      </c>
      <c r="R11" s="6">
        <v>15.423500000000001</v>
      </c>
      <c r="S11" s="6">
        <v>151.17599999999999</v>
      </c>
      <c r="T11" s="6">
        <v>74.650999999999996</v>
      </c>
      <c r="U11" s="6">
        <v>94.158500000000004</v>
      </c>
      <c r="V11" s="6">
        <v>11.82</v>
      </c>
      <c r="W11" s="6">
        <v>52.805499999999995</v>
      </c>
      <c r="X11" s="6">
        <f>AVERAGE(D11:W11)</f>
        <v>49.108750000000001</v>
      </c>
      <c r="Y11" s="6">
        <f>STDEV(D11:W11)/SQRT(20)</f>
        <v>8.5338045780181844</v>
      </c>
      <c r="AB11" s="6">
        <v>3.5019999999999998</v>
      </c>
      <c r="AC11" s="6">
        <v>22.434999999999995</v>
      </c>
      <c r="AD11" s="6">
        <v>27.771250000000002</v>
      </c>
      <c r="AE11" s="6">
        <v>27.200624999999999</v>
      </c>
      <c r="AF11" s="6">
        <v>5.708333333333333</v>
      </c>
      <c r="AG11" s="6">
        <v>8.177999999999999</v>
      </c>
      <c r="AH11" s="6">
        <v>31.95571428571429</v>
      </c>
      <c r="AI11" s="6">
        <v>7.3908333333333323</v>
      </c>
      <c r="AJ11" s="6">
        <v>26.006</v>
      </c>
      <c r="AK11" s="6">
        <v>51.93386363636364</v>
      </c>
      <c r="AL11" s="6">
        <v>10.776666666666666</v>
      </c>
      <c r="AM11" s="6">
        <v>3.2086250000000005</v>
      </c>
      <c r="AN11" s="6">
        <v>2.8763076923076927</v>
      </c>
      <c r="AO11" s="6">
        <v>12.716571428571427</v>
      </c>
      <c r="AP11" s="6">
        <v>8.9258888888888901</v>
      </c>
      <c r="AQ11" s="6">
        <v>9.0607499999999987</v>
      </c>
      <c r="AR11" s="6">
        <v>34.372416666666659</v>
      </c>
      <c r="AS11" s="6">
        <v>13.1555</v>
      </c>
      <c r="AT11" s="6">
        <v>32.872785714285712</v>
      </c>
      <c r="AU11" s="6">
        <v>2.2596666666666665</v>
      </c>
      <c r="AV11" s="6">
        <v>6.6448461538461547</v>
      </c>
      <c r="AW11" s="6">
        <f>AVERAGE(AC11:AV11)</f>
        <v>17.272482223332226</v>
      </c>
      <c r="AX11" s="6">
        <f>STDEV(AC11:AV11)/SQRT(20)</f>
        <v>3.051730717876123</v>
      </c>
    </row>
    <row r="12" spans="2:50" x14ac:dyDescent="0.3">
      <c r="C12" s="6">
        <v>4.0019999999999998</v>
      </c>
      <c r="D12" s="6">
        <v>29.289499999999997</v>
      </c>
      <c r="E12" s="6">
        <v>136.97550000000001</v>
      </c>
      <c r="F12" s="6">
        <v>76.881</v>
      </c>
      <c r="G12" s="6">
        <v>44.448999999999998</v>
      </c>
      <c r="H12" s="6">
        <v>35.766666666666666</v>
      </c>
      <c r="I12" s="6">
        <v>80.932500000000005</v>
      </c>
      <c r="J12" s="6">
        <v>28.315999999999999</v>
      </c>
      <c r="K12" s="6">
        <v>31.287500000000001</v>
      </c>
      <c r="L12" s="6">
        <v>71.507000000000005</v>
      </c>
      <c r="M12" s="6">
        <v>37.241500000000002</v>
      </c>
      <c r="N12" s="6">
        <v>10.792999999999999</v>
      </c>
      <c r="O12" s="6">
        <v>21.235500000000002</v>
      </c>
      <c r="P12" s="6">
        <v>30.398</v>
      </c>
      <c r="Q12" s="6">
        <v>41.962333333333333</v>
      </c>
      <c r="R12" s="6">
        <v>19.906500000000001</v>
      </c>
      <c r="S12" s="6">
        <v>164.6395</v>
      </c>
      <c r="T12" s="6">
        <v>86.646666666666661</v>
      </c>
      <c r="U12" s="6">
        <v>103.50450000000001</v>
      </c>
      <c r="V12" s="6">
        <v>15.506</v>
      </c>
      <c r="W12" s="6">
        <v>62.599999999999994</v>
      </c>
      <c r="X12" s="6">
        <f>AVERAGE(D12:W12)</f>
        <v>56.491908333333335</v>
      </c>
      <c r="Y12" s="6">
        <f>STDEV(D12:W12)/SQRT(20)</f>
        <v>9.3082907511588999</v>
      </c>
      <c r="AB12" s="6">
        <v>4.0019999999999998</v>
      </c>
      <c r="AC12" s="6">
        <v>31.526600000000002</v>
      </c>
      <c r="AD12" s="6">
        <v>31.737500000000001</v>
      </c>
      <c r="AE12" s="6">
        <v>30.522250000000003</v>
      </c>
      <c r="AF12" s="6">
        <v>6.3243333333333327</v>
      </c>
      <c r="AG12" s="6">
        <v>9.3668750000000003</v>
      </c>
      <c r="AH12" s="6">
        <v>29.587714285714288</v>
      </c>
      <c r="AI12" s="6">
        <v>11.598000000000001</v>
      </c>
      <c r="AJ12" s="6">
        <v>29.561999999999998</v>
      </c>
      <c r="AK12" s="6">
        <v>63.95063636363637</v>
      </c>
      <c r="AL12" s="6">
        <v>12.763499999999999</v>
      </c>
      <c r="AM12" s="6">
        <v>4.0981250000000005</v>
      </c>
      <c r="AN12" s="6">
        <v>4.7025384615384622</v>
      </c>
      <c r="AO12" s="6">
        <v>19.274428571428569</v>
      </c>
      <c r="AP12" s="6">
        <v>10.364333333333335</v>
      </c>
      <c r="AQ12" s="6">
        <v>10.649375000000001</v>
      </c>
      <c r="AR12" s="6">
        <v>43.581333333333333</v>
      </c>
      <c r="AS12" s="6">
        <v>16.545799999999996</v>
      </c>
      <c r="AT12" s="6">
        <v>38.010214285714291</v>
      </c>
      <c r="AU12" s="6">
        <v>2.3633333333333333</v>
      </c>
      <c r="AV12" s="6">
        <v>9.3048461538461531</v>
      </c>
      <c r="AW12" s="6">
        <f>AVERAGE(AC12:AV12)</f>
        <v>20.791686822760575</v>
      </c>
      <c r="AX12" s="6">
        <f>STDEV(AC12:AV12)/SQRT(20)</f>
        <v>3.5881316365013469</v>
      </c>
    </row>
    <row r="13" spans="2:50" x14ac:dyDescent="0.3">
      <c r="C13" s="6">
        <v>4.5019999999999998</v>
      </c>
      <c r="D13" s="6">
        <v>32.8825</v>
      </c>
      <c r="E13" s="6">
        <v>155.55450000000002</v>
      </c>
      <c r="F13" s="6">
        <v>85.656999999999996</v>
      </c>
      <c r="G13" s="6">
        <v>51.033500000000004</v>
      </c>
      <c r="H13" s="6">
        <v>42.155000000000001</v>
      </c>
      <c r="I13" s="6">
        <v>98.066999999999993</v>
      </c>
      <c r="J13" s="6">
        <v>38.3735</v>
      </c>
      <c r="K13" s="6">
        <v>22.520499999999998</v>
      </c>
      <c r="L13" s="6">
        <v>77.907666666666657</v>
      </c>
      <c r="M13" s="6">
        <v>39.524000000000001</v>
      </c>
      <c r="N13" s="6">
        <v>14.526</v>
      </c>
      <c r="O13" s="6">
        <v>34.058</v>
      </c>
      <c r="P13" s="6">
        <v>33.713499999999996</v>
      </c>
      <c r="Q13" s="6">
        <v>50.704000000000001</v>
      </c>
      <c r="R13" s="6">
        <v>25.6175</v>
      </c>
      <c r="S13" s="6">
        <v>176.46199999999999</v>
      </c>
      <c r="T13" s="6">
        <v>102.38133333333333</v>
      </c>
      <c r="U13" s="6">
        <v>110.6515</v>
      </c>
      <c r="V13" s="6">
        <v>20.393000000000001</v>
      </c>
      <c r="W13" s="6">
        <v>77.209000000000003</v>
      </c>
      <c r="X13" s="6">
        <f>AVERAGE(D13:W13)</f>
        <v>64.469549999999998</v>
      </c>
      <c r="Y13" s="6">
        <f>STDEV(D13:W13)/SQRT(20)</f>
        <v>10.140527213988738</v>
      </c>
      <c r="AB13" s="6">
        <v>4.5019999999999998</v>
      </c>
      <c r="AC13" s="6">
        <v>33.023600000000002</v>
      </c>
      <c r="AD13" s="6">
        <v>26.869</v>
      </c>
      <c r="AE13" s="6">
        <v>30.579125000000001</v>
      </c>
      <c r="AF13" s="6">
        <v>6.8033333333333346</v>
      </c>
      <c r="AG13" s="6">
        <v>11.150124999999999</v>
      </c>
      <c r="AH13" s="6">
        <v>30.53085714285714</v>
      </c>
      <c r="AI13" s="6">
        <v>16.0915</v>
      </c>
      <c r="AJ13" s="6">
        <v>36.204000000000001</v>
      </c>
      <c r="AK13" s="6">
        <v>67.793318181818179</v>
      </c>
      <c r="AL13" s="6">
        <v>17.692</v>
      </c>
      <c r="AM13" s="6">
        <v>5.6397500000000003</v>
      </c>
      <c r="AN13" s="6">
        <v>5.6732307692307691</v>
      </c>
      <c r="AO13" s="6">
        <v>29.833857142857145</v>
      </c>
      <c r="AP13" s="6">
        <v>11.274777777777778</v>
      </c>
      <c r="AQ13" s="6">
        <v>11.465375</v>
      </c>
      <c r="AR13" s="6">
        <v>39.696666666666673</v>
      </c>
      <c r="AS13" s="6">
        <v>20.078300000000002</v>
      </c>
      <c r="AT13" s="6">
        <v>44.098642857142863</v>
      </c>
      <c r="AU13" s="6">
        <v>2.7346666666666666</v>
      </c>
      <c r="AV13" s="6">
        <v>11.650538461538462</v>
      </c>
      <c r="AW13" s="6">
        <f>AVERAGE(AC13:AV13)</f>
        <v>22.94413319999445</v>
      </c>
      <c r="AX13" s="6">
        <f>STDEV(AC13:AV13)/SQRT(20)</f>
        <v>3.6562002034767613</v>
      </c>
    </row>
    <row r="14" spans="2:50" x14ac:dyDescent="0.3">
      <c r="C14" s="6">
        <v>5.0030000000000001</v>
      </c>
      <c r="D14" s="6">
        <v>36.709499999999998</v>
      </c>
      <c r="E14" s="6">
        <v>179.655</v>
      </c>
      <c r="F14" s="6">
        <v>93.278499999999994</v>
      </c>
      <c r="G14" s="6">
        <v>55.128999999999998</v>
      </c>
      <c r="H14" s="6">
        <v>44.480666666666671</v>
      </c>
      <c r="I14" s="6">
        <v>111.97399999999999</v>
      </c>
      <c r="J14" s="6">
        <v>47.702500000000001</v>
      </c>
      <c r="K14" s="6">
        <v>23.0335</v>
      </c>
      <c r="L14" s="6">
        <v>83.879000000000005</v>
      </c>
      <c r="M14" s="6">
        <v>38.002499999999998</v>
      </c>
      <c r="N14" s="6">
        <v>21.327500000000001</v>
      </c>
      <c r="O14" s="6">
        <v>48.231999999999999</v>
      </c>
      <c r="P14" s="6">
        <v>42.003500000000003</v>
      </c>
      <c r="Q14" s="6">
        <v>60.458666666666666</v>
      </c>
      <c r="R14" s="6">
        <v>30.242000000000001</v>
      </c>
      <c r="S14" s="6">
        <v>194.01100000000002</v>
      </c>
      <c r="T14" s="6">
        <v>117.57733333333333</v>
      </c>
      <c r="U14" s="6">
        <v>108.937</v>
      </c>
      <c r="V14" s="6">
        <v>27.975000000000001</v>
      </c>
      <c r="W14" s="6">
        <v>86.372</v>
      </c>
      <c r="X14" s="6">
        <f>AVERAGE(D14:W14)</f>
        <v>72.549008333333333</v>
      </c>
      <c r="Y14" s="6">
        <f>STDEV(D14:W14)/SQRT(20)</f>
        <v>11.072616117292119</v>
      </c>
      <c r="AB14" s="6">
        <v>5.0030000000000001</v>
      </c>
      <c r="AC14" s="6">
        <v>41.060600000000008</v>
      </c>
      <c r="AD14" s="6">
        <v>24.206750000000003</v>
      </c>
      <c r="AE14" s="6">
        <v>31.63625</v>
      </c>
      <c r="AF14" s="6">
        <v>6.9179999999999993</v>
      </c>
      <c r="AG14" s="6">
        <v>12.753749999999998</v>
      </c>
      <c r="AH14" s="6">
        <v>31.966428571428569</v>
      </c>
      <c r="AI14" s="6">
        <v>19.66183333333333</v>
      </c>
      <c r="AJ14" s="6">
        <v>46.318999999999996</v>
      </c>
      <c r="AK14" s="6">
        <v>76.727045454545461</v>
      </c>
      <c r="AL14" s="6">
        <v>24.62766666666667</v>
      </c>
      <c r="AM14" s="6">
        <v>6.7087500000000002</v>
      </c>
      <c r="AN14" s="6">
        <v>8.5207692307692309</v>
      </c>
      <c r="AO14" s="6">
        <v>32.880857142857145</v>
      </c>
      <c r="AP14" s="6">
        <v>12.750888888888888</v>
      </c>
      <c r="AQ14" s="6">
        <v>14.17625</v>
      </c>
      <c r="AR14" s="6">
        <v>50.923083333333324</v>
      </c>
      <c r="AS14" s="6">
        <v>25.801599999999997</v>
      </c>
      <c r="AT14" s="6">
        <v>49.42</v>
      </c>
      <c r="AU14" s="6">
        <v>2.9742222222222225</v>
      </c>
      <c r="AV14" s="6">
        <v>15.776153846153848</v>
      </c>
      <c r="AW14" s="6">
        <f>AVERAGE(AC14:AV14)</f>
        <v>26.79049493450994</v>
      </c>
      <c r="AX14" s="6">
        <f>STDEV(AC14:AV14)/SQRT(20)</f>
        <v>4.1981866806580834</v>
      </c>
    </row>
    <row r="15" spans="2:50" x14ac:dyDescent="0.3">
      <c r="C15" s="6">
        <v>5.5030000000000001</v>
      </c>
      <c r="D15" s="6">
        <v>39.746000000000002</v>
      </c>
      <c r="E15" s="6">
        <v>196.63249999999999</v>
      </c>
      <c r="F15" s="6">
        <v>100.2705</v>
      </c>
      <c r="G15" s="6">
        <v>56.893500000000003</v>
      </c>
      <c r="H15" s="6">
        <v>47.18033333333333</v>
      </c>
      <c r="I15" s="6">
        <v>100.8685</v>
      </c>
      <c r="J15" s="6">
        <v>64.063999999999993</v>
      </c>
      <c r="K15" s="6">
        <v>24.748000000000001</v>
      </c>
      <c r="L15" s="6">
        <v>85.781333333333336</v>
      </c>
      <c r="M15" s="6">
        <v>39.781999999999996</v>
      </c>
      <c r="N15" s="6">
        <v>27.278500000000001</v>
      </c>
      <c r="O15" s="6">
        <v>62.063500000000005</v>
      </c>
      <c r="P15" s="6">
        <v>46.338999999999999</v>
      </c>
      <c r="Q15" s="6">
        <v>70.360333333333344</v>
      </c>
      <c r="R15" s="6">
        <v>35.281999999999996</v>
      </c>
      <c r="S15" s="6">
        <v>223.30099999999999</v>
      </c>
      <c r="T15" s="6">
        <v>136.124</v>
      </c>
      <c r="U15" s="6">
        <v>110.41500000000001</v>
      </c>
      <c r="V15" s="6">
        <v>36.219000000000001</v>
      </c>
      <c r="W15" s="6">
        <v>105.789</v>
      </c>
      <c r="X15" s="6">
        <f>AVERAGE(D15:W15)</f>
        <v>80.456900000000005</v>
      </c>
      <c r="Y15" s="6">
        <f>STDEV(D15:W15)/SQRT(20)</f>
        <v>12.156153908397544</v>
      </c>
      <c r="AB15" s="6">
        <v>5.5030000000000001</v>
      </c>
      <c r="AC15" s="6">
        <v>47.741800000000005</v>
      </c>
      <c r="AD15" s="6">
        <v>27.186000000000003</v>
      </c>
      <c r="AE15" s="6">
        <v>30.176500000000001</v>
      </c>
      <c r="AF15" s="6">
        <v>7.362333333333333</v>
      </c>
      <c r="AG15" s="6">
        <v>13.618499999999999</v>
      </c>
      <c r="AH15" s="6">
        <v>31.181428571428576</v>
      </c>
      <c r="AI15" s="6">
        <v>25.335833333333337</v>
      </c>
      <c r="AJ15" s="6">
        <v>47.730500000000006</v>
      </c>
      <c r="AK15" s="6">
        <v>99.101227272727272</v>
      </c>
      <c r="AL15" s="6">
        <v>29.974999999999994</v>
      </c>
      <c r="AM15" s="6">
        <v>7.453125</v>
      </c>
      <c r="AN15" s="6">
        <v>12.484615384615385</v>
      </c>
      <c r="AO15" s="6">
        <v>36.544714285714285</v>
      </c>
      <c r="AP15" s="6">
        <v>13.405333333333333</v>
      </c>
      <c r="AQ15" s="6">
        <v>15.679874999999999</v>
      </c>
      <c r="AR15" s="6">
        <v>55.591166666666673</v>
      </c>
      <c r="AS15" s="6">
        <v>29.938499999999998</v>
      </c>
      <c r="AT15" s="6">
        <v>59.252357142857129</v>
      </c>
      <c r="AU15" s="6">
        <v>3.8174444444444444</v>
      </c>
      <c r="AV15" s="6">
        <v>17.632615384615384</v>
      </c>
      <c r="AW15" s="6">
        <f>AVERAGE(AC15:AV15)</f>
        <v>30.560443457653452</v>
      </c>
      <c r="AX15" s="6">
        <f>STDEV(AC15:AV15)/SQRT(20)</f>
        <v>5.1034768255809846</v>
      </c>
    </row>
    <row r="16" spans="2:50" x14ac:dyDescent="0.3">
      <c r="C16" s="6">
        <v>6.0030000000000001</v>
      </c>
      <c r="D16" s="6">
        <v>42.971499999999999</v>
      </c>
      <c r="E16" s="6">
        <v>213.197</v>
      </c>
      <c r="F16" s="6">
        <v>112.084</v>
      </c>
      <c r="G16" s="6">
        <v>56.972999999999999</v>
      </c>
      <c r="H16" s="6">
        <v>49.808</v>
      </c>
      <c r="I16" s="6">
        <v>92.122</v>
      </c>
      <c r="J16" s="6">
        <v>73.867000000000004</v>
      </c>
      <c r="K16" s="6">
        <v>27.492999999999999</v>
      </c>
      <c r="L16" s="6">
        <v>77.518666666666661</v>
      </c>
      <c r="M16" s="6">
        <v>47.817500000000003</v>
      </c>
      <c r="N16" s="6">
        <v>32.127000000000002</v>
      </c>
      <c r="O16" s="6">
        <v>74.067499999999995</v>
      </c>
      <c r="P16" s="6">
        <v>52.740499999999997</v>
      </c>
      <c r="Q16" s="6">
        <v>79.914000000000001</v>
      </c>
      <c r="R16" s="6">
        <v>41.894999999999996</v>
      </c>
      <c r="S16" s="6">
        <v>256.9495</v>
      </c>
      <c r="T16" s="6">
        <v>156.14366666666669</v>
      </c>
      <c r="U16" s="6">
        <v>117.7825</v>
      </c>
      <c r="V16" s="6">
        <v>47.274500000000003</v>
      </c>
      <c r="W16" s="6">
        <v>118.2835</v>
      </c>
      <c r="X16" s="6">
        <f>AVERAGE(D16:W16)</f>
        <v>88.551466666666656</v>
      </c>
      <c r="Y16" s="6">
        <f>STDEV(D16:W16)/SQRT(20)</f>
        <v>13.543281162874329</v>
      </c>
      <c r="AB16" s="6">
        <v>6.0030000000000001</v>
      </c>
      <c r="AC16" s="6">
        <v>52.191800000000001</v>
      </c>
      <c r="AD16" s="6">
        <v>23.850750000000001</v>
      </c>
      <c r="AE16" s="6">
        <v>29.498625000000004</v>
      </c>
      <c r="AF16" s="6">
        <v>7.9796666666666667</v>
      </c>
      <c r="AG16" s="6">
        <v>14.821124999999999</v>
      </c>
      <c r="AH16" s="6">
        <v>30.690714285714289</v>
      </c>
      <c r="AI16" s="6">
        <v>29.067666666666668</v>
      </c>
      <c r="AJ16" s="6">
        <v>47.008833333333335</v>
      </c>
      <c r="AK16" s="6">
        <v>83.632590909090908</v>
      </c>
      <c r="AL16" s="6">
        <v>28.997499999999999</v>
      </c>
      <c r="AM16" s="6">
        <v>10.79125</v>
      </c>
      <c r="AN16" s="6">
        <v>18.682923076923075</v>
      </c>
      <c r="AO16" s="6">
        <v>54.948428571428572</v>
      </c>
      <c r="AP16" s="6">
        <v>14.813666666666665</v>
      </c>
      <c r="AQ16" s="6">
        <v>18.9405</v>
      </c>
      <c r="AR16" s="6">
        <v>65.071749999999994</v>
      </c>
      <c r="AS16" s="6">
        <v>36.786699999999996</v>
      </c>
      <c r="AT16" s="6">
        <v>67.113285714285709</v>
      </c>
      <c r="AU16" s="6">
        <v>5.1303333333333336</v>
      </c>
      <c r="AV16" s="6">
        <v>19.758461538461543</v>
      </c>
      <c r="AW16" s="6">
        <f>AVERAGE(AC16:AV16)</f>
        <v>32.988828538128537</v>
      </c>
      <c r="AX16" s="6">
        <f>STDEV(AC16:AV16)/SQRT(20)</f>
        <v>4.8894528294634512</v>
      </c>
    </row>
    <row r="17" spans="3:50" x14ac:dyDescent="0.3">
      <c r="C17" s="6">
        <v>6.5030000000000001</v>
      </c>
      <c r="D17" s="6">
        <v>47.468500000000006</v>
      </c>
      <c r="E17" s="6">
        <v>225.52350000000001</v>
      </c>
      <c r="F17" s="6">
        <v>115.8715</v>
      </c>
      <c r="G17" s="6">
        <v>62.8095</v>
      </c>
      <c r="H17" s="6">
        <v>50.508999999999993</v>
      </c>
      <c r="I17" s="6">
        <v>109.35749999999999</v>
      </c>
      <c r="J17" s="6">
        <v>76.395499999999998</v>
      </c>
      <c r="K17" s="6">
        <v>38.225499999999997</v>
      </c>
      <c r="L17" s="6">
        <v>77.974333333333334</v>
      </c>
      <c r="M17" s="6">
        <v>52.115000000000002</v>
      </c>
      <c r="N17" s="6">
        <v>34.513500000000001</v>
      </c>
      <c r="O17" s="6">
        <v>95.535499999999999</v>
      </c>
      <c r="P17" s="6">
        <v>77.517499999999998</v>
      </c>
      <c r="Q17" s="6">
        <v>96.396000000000001</v>
      </c>
      <c r="R17" s="6">
        <v>53.667000000000002</v>
      </c>
      <c r="S17" s="6">
        <v>266.92700000000002</v>
      </c>
      <c r="T17" s="6">
        <v>177.94533333333334</v>
      </c>
      <c r="U17" s="6">
        <v>126.483</v>
      </c>
      <c r="V17" s="6">
        <v>62.280500000000004</v>
      </c>
      <c r="W17" s="6">
        <v>131.71549999999999</v>
      </c>
      <c r="X17" s="6">
        <f>AVERAGE(D17:W17)</f>
        <v>98.961533333333335</v>
      </c>
      <c r="Y17" s="6">
        <f>STDEV(D17:W17)/SQRT(20)</f>
        <v>13.941716710932504</v>
      </c>
      <c r="AB17" s="6">
        <v>6.5030000000000001</v>
      </c>
      <c r="AC17" s="6">
        <v>47.418999999999997</v>
      </c>
      <c r="AD17" s="6">
        <v>25.937750000000001</v>
      </c>
      <c r="AE17" s="6">
        <v>34.239750000000001</v>
      </c>
      <c r="AF17" s="6">
        <v>8.586333333333334</v>
      </c>
      <c r="AG17" s="6">
        <v>16.098500000000001</v>
      </c>
      <c r="AH17" s="6">
        <v>29.879571428571428</v>
      </c>
      <c r="AI17" s="6">
        <v>30.490166666666667</v>
      </c>
      <c r="AJ17" s="6">
        <v>44.737666666666676</v>
      </c>
      <c r="AK17" s="6">
        <v>87.212954545454522</v>
      </c>
      <c r="AL17" s="6">
        <v>38.398666666666664</v>
      </c>
      <c r="AM17" s="6">
        <v>12.168750000000001</v>
      </c>
      <c r="AN17" s="6">
        <v>21.026076923076918</v>
      </c>
      <c r="AO17" s="6">
        <v>66.134285714285724</v>
      </c>
      <c r="AP17" s="6">
        <v>23.696555555555552</v>
      </c>
      <c r="AQ17" s="6">
        <v>21.283999999999999</v>
      </c>
      <c r="AR17" s="6">
        <v>67.14224999999999</v>
      </c>
      <c r="AS17" s="6">
        <v>44.891399999999997</v>
      </c>
      <c r="AT17" s="6">
        <v>72.731857142857137</v>
      </c>
      <c r="AU17" s="6">
        <v>6.7061111111111105</v>
      </c>
      <c r="AV17" s="6">
        <v>28.845538461538464</v>
      </c>
      <c r="AW17" s="6">
        <f>AVERAGE(AC17:AV17)</f>
        <v>36.381359210789213</v>
      </c>
      <c r="AX17" s="6">
        <f>STDEV(AC17:AV17)/SQRT(20)</f>
        <v>5.0072835934876272</v>
      </c>
    </row>
    <row r="18" spans="3:50" x14ac:dyDescent="0.3">
      <c r="C18" s="6">
        <v>7.0030000000000001</v>
      </c>
      <c r="D18" s="6">
        <v>50.608000000000004</v>
      </c>
      <c r="E18" s="6">
        <v>235.15449999999998</v>
      </c>
      <c r="F18" s="6">
        <v>115.9025</v>
      </c>
      <c r="G18" s="6">
        <v>65.108000000000004</v>
      </c>
      <c r="H18" s="6">
        <v>53.202999999999996</v>
      </c>
      <c r="I18" s="6">
        <v>134.917</v>
      </c>
      <c r="J18" s="6">
        <v>86.460499999999996</v>
      </c>
      <c r="K18" s="6">
        <v>51.085000000000001</v>
      </c>
      <c r="L18" s="6">
        <v>73.788333333333341</v>
      </c>
      <c r="M18" s="6">
        <v>49.097999999999999</v>
      </c>
      <c r="N18" s="6">
        <v>39.177999999999997</v>
      </c>
      <c r="O18" s="6">
        <v>102.354</v>
      </c>
      <c r="P18" s="6">
        <v>97.373500000000007</v>
      </c>
      <c r="Q18" s="6">
        <v>117.48366666666668</v>
      </c>
      <c r="R18" s="6">
        <v>58.387500000000003</v>
      </c>
      <c r="S18" s="6">
        <v>275.65600000000001</v>
      </c>
      <c r="T18" s="6">
        <v>199.42866666666669</v>
      </c>
      <c r="U18" s="6">
        <v>134.34049999999999</v>
      </c>
      <c r="V18" s="6">
        <v>76.686999999999998</v>
      </c>
      <c r="W18" s="6">
        <v>142.14350000000002</v>
      </c>
      <c r="X18" s="6">
        <f>AVERAGE(D18:W18)</f>
        <v>107.91785833333333</v>
      </c>
      <c r="Y18" s="6">
        <f>STDEV(D18:W18)/SQRT(20)</f>
        <v>14.525384441029072</v>
      </c>
      <c r="AB18" s="6">
        <v>7.0030000000000001</v>
      </c>
      <c r="AC18" s="6">
        <v>47.430999999999997</v>
      </c>
      <c r="AD18" s="6">
        <v>28.470749999999999</v>
      </c>
      <c r="AE18" s="6">
        <v>34.651249999999997</v>
      </c>
      <c r="AF18" s="6">
        <v>8.8983333333333334</v>
      </c>
      <c r="AG18" s="6">
        <v>16.524000000000001</v>
      </c>
      <c r="AH18" s="6">
        <v>30.735285714285713</v>
      </c>
      <c r="AI18" s="6">
        <v>27.614500000000003</v>
      </c>
      <c r="AJ18" s="6">
        <v>40.796666666666667</v>
      </c>
      <c r="AK18" s="6">
        <v>93.780954545454549</v>
      </c>
      <c r="AL18" s="6">
        <v>43.215166666666669</v>
      </c>
      <c r="AM18" s="6">
        <v>16.934750000000001</v>
      </c>
      <c r="AN18" s="6">
        <v>27.449153846153841</v>
      </c>
      <c r="AO18" s="6">
        <v>69.015000000000001</v>
      </c>
      <c r="AP18" s="6">
        <v>28.948111111111114</v>
      </c>
      <c r="AQ18" s="6">
        <v>24.469375000000003</v>
      </c>
      <c r="AR18" s="6">
        <v>72.21883333333335</v>
      </c>
      <c r="AS18" s="6">
        <v>51.979900000000001</v>
      </c>
      <c r="AT18" s="6">
        <v>76.62407142857144</v>
      </c>
      <c r="AU18" s="6">
        <v>9.4067777777777781</v>
      </c>
      <c r="AV18" s="6">
        <v>33.635846153846153</v>
      </c>
      <c r="AW18" s="6">
        <f>AVERAGE(AC18:AV18)</f>
        <v>39.139986278860036</v>
      </c>
      <c r="AX18" s="6">
        <f>STDEV(AC18:AV18)/SQRT(20)</f>
        <v>5.1954131262793082</v>
      </c>
    </row>
    <row r="19" spans="3:50" x14ac:dyDescent="0.3">
      <c r="C19" s="6">
        <v>7.5030000000000001</v>
      </c>
      <c r="D19" s="6">
        <v>55.9465</v>
      </c>
      <c r="E19" s="6">
        <v>243.79349999999999</v>
      </c>
      <c r="F19" s="6">
        <v>125.7055</v>
      </c>
      <c r="G19" s="6">
        <v>75.296999999999997</v>
      </c>
      <c r="H19" s="6">
        <v>59.375666666666667</v>
      </c>
      <c r="I19" s="6">
        <v>154.58150000000001</v>
      </c>
      <c r="J19" s="6">
        <v>108.68600000000001</v>
      </c>
      <c r="K19" s="6">
        <v>60.248500000000007</v>
      </c>
      <c r="L19" s="6">
        <v>72.535000000000011</v>
      </c>
      <c r="M19" s="6">
        <v>46.900500000000001</v>
      </c>
      <c r="N19" s="6">
        <v>41.643500000000003</v>
      </c>
      <c r="O19" s="6">
        <v>115.9615</v>
      </c>
      <c r="P19" s="6">
        <v>120.51150000000001</v>
      </c>
      <c r="Q19" s="6">
        <v>134.33900000000003</v>
      </c>
      <c r="R19" s="6">
        <v>61.939000000000007</v>
      </c>
      <c r="S19" s="6">
        <v>276.75299999999999</v>
      </c>
      <c r="T19" s="6">
        <v>219.36066666666667</v>
      </c>
      <c r="U19" s="6">
        <v>146.08850000000001</v>
      </c>
      <c r="V19" s="6">
        <v>95.432000000000002</v>
      </c>
      <c r="W19" s="6">
        <v>150.06299999999999</v>
      </c>
      <c r="X19" s="6">
        <f>AVERAGE(D19:W19)</f>
        <v>118.25806666666668</v>
      </c>
      <c r="Y19" s="6">
        <f>STDEV(D19:W19)/SQRT(20)</f>
        <v>14.861539162009674</v>
      </c>
      <c r="AB19" s="6">
        <v>7.5030000000000001</v>
      </c>
      <c r="AC19" s="6">
        <v>50.323400000000007</v>
      </c>
      <c r="AD19" s="6">
        <v>27.727499999999999</v>
      </c>
      <c r="AE19" s="6">
        <v>38.52525</v>
      </c>
      <c r="AF19" s="6">
        <v>8.9833333333333325</v>
      </c>
      <c r="AG19" s="6">
        <v>21.681999999999999</v>
      </c>
      <c r="AH19" s="6">
        <v>28.38485714285714</v>
      </c>
      <c r="AI19" s="6">
        <v>27.65750000000001</v>
      </c>
      <c r="AJ19" s="6">
        <v>44.231833333333327</v>
      </c>
      <c r="AK19" s="6">
        <v>92.644909090909081</v>
      </c>
      <c r="AL19" s="6">
        <v>43.512333333333324</v>
      </c>
      <c r="AM19" s="6">
        <v>19.588374999999999</v>
      </c>
      <c r="AN19" s="6">
        <v>32.108615384615391</v>
      </c>
      <c r="AO19" s="6">
        <v>79.068857142857155</v>
      </c>
      <c r="AP19" s="6">
        <v>28.175777777777782</v>
      </c>
      <c r="AQ19" s="6">
        <v>30.213374999999999</v>
      </c>
      <c r="AR19" s="6">
        <v>82.683750000000018</v>
      </c>
      <c r="AS19" s="6">
        <v>56.837499999999999</v>
      </c>
      <c r="AT19" s="6">
        <v>82.479214285714292</v>
      </c>
      <c r="AU19" s="6">
        <v>11.274777777777778</v>
      </c>
      <c r="AV19" s="6">
        <v>37.437615384615377</v>
      </c>
      <c r="AW19" s="6">
        <f>AVERAGE(AC19:AV19)</f>
        <v>42.177038699356203</v>
      </c>
      <c r="AX19" s="6">
        <f>STDEV(AC19:AV19)/SQRT(20)</f>
        <v>5.509226886352419</v>
      </c>
    </row>
    <row r="20" spans="3:50" x14ac:dyDescent="0.3">
      <c r="C20" s="6">
        <v>8.0039999999999996</v>
      </c>
      <c r="D20" s="6">
        <v>68.322500000000005</v>
      </c>
      <c r="E20" s="6">
        <v>250.869</v>
      </c>
      <c r="F20" s="6">
        <v>129.27199999999999</v>
      </c>
      <c r="G20" s="6">
        <v>91.66</v>
      </c>
      <c r="H20" s="6">
        <v>63.084666666666671</v>
      </c>
      <c r="I20" s="6">
        <v>173.31950000000001</v>
      </c>
      <c r="J20" s="6">
        <v>152.09199999999998</v>
      </c>
      <c r="K20" s="6">
        <v>67.832999999999998</v>
      </c>
      <c r="L20" s="6">
        <v>77.460666666666654</v>
      </c>
      <c r="M20" s="6">
        <v>48.621499999999997</v>
      </c>
      <c r="N20" s="6">
        <v>47.495999999999995</v>
      </c>
      <c r="O20" s="6">
        <v>127.1765</v>
      </c>
      <c r="P20" s="6">
        <v>123.69199999999999</v>
      </c>
      <c r="Q20" s="6">
        <v>152.16633333333331</v>
      </c>
      <c r="R20" s="6">
        <v>64.126000000000005</v>
      </c>
      <c r="S20" s="6">
        <v>287.5505</v>
      </c>
      <c r="T20" s="6">
        <v>228.40233333333333</v>
      </c>
      <c r="U20" s="6">
        <v>163.88849999999999</v>
      </c>
      <c r="V20" s="6">
        <v>115.86500000000001</v>
      </c>
      <c r="W20" s="6">
        <v>157.66899999999998</v>
      </c>
      <c r="X20" s="6">
        <f>AVERAGE(D20:W20)</f>
        <v>129.52834999999999</v>
      </c>
      <c r="Y20" s="6">
        <f>STDEV(D20:W20)/SQRT(20)</f>
        <v>15.241367312451183</v>
      </c>
      <c r="AB20" s="6">
        <v>8.0039999999999996</v>
      </c>
      <c r="AC20" s="6">
        <v>46.046000000000006</v>
      </c>
      <c r="AD20" s="6">
        <v>28.292750000000002</v>
      </c>
      <c r="AE20" s="6">
        <v>40.214624999999998</v>
      </c>
      <c r="AF20" s="6">
        <v>9.9680000000000017</v>
      </c>
      <c r="AG20" s="6">
        <v>22.609624999999998</v>
      </c>
      <c r="AH20" s="6">
        <v>28.360142857142858</v>
      </c>
      <c r="AI20" s="6">
        <v>29.951999999999998</v>
      </c>
      <c r="AJ20" s="6">
        <v>43.034833333333331</v>
      </c>
      <c r="AK20" s="6">
        <v>87.328999999999994</v>
      </c>
      <c r="AL20" s="6">
        <v>47.520666666666664</v>
      </c>
      <c r="AM20" s="6">
        <v>21.525625000000002</v>
      </c>
      <c r="AN20" s="6">
        <v>38.611923076923077</v>
      </c>
      <c r="AO20" s="6">
        <v>91.071000000000012</v>
      </c>
      <c r="AP20" s="6">
        <v>32.046999999999997</v>
      </c>
      <c r="AQ20" s="6">
        <v>39.486374999999995</v>
      </c>
      <c r="AR20" s="6">
        <v>86.859166666666681</v>
      </c>
      <c r="AS20" s="6">
        <v>60.367899999999999</v>
      </c>
      <c r="AT20" s="6">
        <v>84.994571428571447</v>
      </c>
      <c r="AU20" s="6">
        <v>14.400444444444446</v>
      </c>
      <c r="AV20" s="6">
        <v>41.791000000000004</v>
      </c>
      <c r="AW20" s="6">
        <f>AVERAGE(AC20:AV20)</f>
        <v>44.724132423687422</v>
      </c>
      <c r="AX20" s="6">
        <f>STDEV(AC20:AV20)/SQRT(20)</f>
        <v>5.568376535200759</v>
      </c>
    </row>
    <row r="21" spans="3:50" x14ac:dyDescent="0.3">
      <c r="C21" s="6">
        <v>8.5039999999999996</v>
      </c>
      <c r="D21" s="6">
        <v>76.013499999999993</v>
      </c>
      <c r="E21" s="6">
        <v>253.2</v>
      </c>
      <c r="F21" s="6">
        <v>130.22199999999998</v>
      </c>
      <c r="G21" s="6">
        <v>105.41800000000001</v>
      </c>
      <c r="H21" s="6">
        <v>68.027333333333331</v>
      </c>
      <c r="I21" s="6">
        <v>193.68</v>
      </c>
      <c r="J21" s="6">
        <v>187.53</v>
      </c>
      <c r="K21" s="6">
        <v>85.717500000000001</v>
      </c>
      <c r="L21" s="6">
        <v>79.701999999999998</v>
      </c>
      <c r="M21" s="6">
        <v>51.394000000000005</v>
      </c>
      <c r="N21" s="6">
        <v>60.445999999999998</v>
      </c>
      <c r="O21" s="6">
        <v>139.60050000000001</v>
      </c>
      <c r="P21" s="6">
        <v>133.22899999999998</v>
      </c>
      <c r="Q21" s="6">
        <v>167.90366666666668</v>
      </c>
      <c r="R21" s="6">
        <v>71.194999999999993</v>
      </c>
      <c r="S21" s="6">
        <v>300.572</v>
      </c>
      <c r="T21" s="6">
        <v>242.80633333333336</v>
      </c>
      <c r="U21" s="6">
        <v>180.1335</v>
      </c>
      <c r="V21" s="6">
        <v>136.8305</v>
      </c>
      <c r="W21" s="6">
        <v>169.96850000000001</v>
      </c>
      <c r="X21" s="6">
        <f>AVERAGE(D21:W21)</f>
        <v>141.67946666666666</v>
      </c>
      <c r="Y21" s="6">
        <f>STDEV(D21:W21)/SQRT(20)</f>
        <v>15.699207607879224</v>
      </c>
      <c r="AB21" s="6">
        <v>8.5039999999999996</v>
      </c>
      <c r="AC21" s="6">
        <v>45.394600000000004</v>
      </c>
      <c r="AD21" s="6">
        <v>26.842750000000002</v>
      </c>
      <c r="AE21" s="6">
        <v>42.87512499999999</v>
      </c>
      <c r="AF21" s="6">
        <v>12.648666666666665</v>
      </c>
      <c r="AG21" s="6">
        <v>20.885625000000001</v>
      </c>
      <c r="AH21" s="6">
        <v>28.365285714285708</v>
      </c>
      <c r="AI21" s="6">
        <v>35.319166666666668</v>
      </c>
      <c r="AJ21" s="6">
        <v>44.033833333333341</v>
      </c>
      <c r="AK21" s="6">
        <v>96.997318181818187</v>
      </c>
      <c r="AL21" s="6">
        <v>65.297166666666669</v>
      </c>
      <c r="AM21" s="6">
        <v>24.475749999999998</v>
      </c>
      <c r="AN21" s="6">
        <v>45.615307692307695</v>
      </c>
      <c r="AO21" s="6">
        <v>88.530428571428573</v>
      </c>
      <c r="AP21" s="6">
        <v>30.81122222222222</v>
      </c>
      <c r="AQ21" s="6">
        <v>41.709124999999993</v>
      </c>
      <c r="AR21" s="6">
        <v>93.380666666666684</v>
      </c>
      <c r="AS21" s="6">
        <v>64.431399999999996</v>
      </c>
      <c r="AT21" s="6">
        <v>87.658285714285739</v>
      </c>
      <c r="AU21" s="6">
        <v>16.937000000000001</v>
      </c>
      <c r="AV21" s="6">
        <v>45.117384615384601</v>
      </c>
      <c r="AW21" s="6">
        <f>AVERAGE(AC21:AV21)</f>
        <v>47.866305385586635</v>
      </c>
      <c r="AX21" s="6">
        <f>STDEV(AC21:AV21)/SQRT(20)</f>
        <v>5.8802596346964462</v>
      </c>
    </row>
    <row r="22" spans="3:50" x14ac:dyDescent="0.3">
      <c r="C22" s="6">
        <v>9.0039999999999996</v>
      </c>
      <c r="D22" s="6">
        <v>81.958500000000001</v>
      </c>
      <c r="E22" s="6">
        <v>254.75900000000001</v>
      </c>
      <c r="F22" s="6">
        <v>136.999</v>
      </c>
      <c r="G22" s="6">
        <v>115.99000000000001</v>
      </c>
      <c r="H22" s="6">
        <v>71.328000000000003</v>
      </c>
      <c r="I22" s="6">
        <v>220.95949999999999</v>
      </c>
      <c r="J22" s="6">
        <v>201.78199999999998</v>
      </c>
      <c r="K22" s="6">
        <v>94.44</v>
      </c>
      <c r="L22" s="6">
        <v>85.444666666666663</v>
      </c>
      <c r="M22" s="6">
        <v>60.854500000000002</v>
      </c>
      <c r="N22" s="6">
        <v>64.377499999999998</v>
      </c>
      <c r="O22" s="6">
        <v>154.5095</v>
      </c>
      <c r="P22" s="6">
        <v>143.13149999999999</v>
      </c>
      <c r="Q22" s="6">
        <v>180.06199999999998</v>
      </c>
      <c r="R22" s="6">
        <v>73.506499999999988</v>
      </c>
      <c r="S22" s="6">
        <v>304.89549999999997</v>
      </c>
      <c r="T22" s="6">
        <v>258.245</v>
      </c>
      <c r="U22" s="6">
        <v>185.28100000000001</v>
      </c>
      <c r="V22" s="6">
        <v>162.77199999999999</v>
      </c>
      <c r="W22" s="6">
        <v>182.66749999999999</v>
      </c>
      <c r="X22" s="6">
        <f>AVERAGE(D22:W22)</f>
        <v>151.69815833333331</v>
      </c>
      <c r="Y22" s="6">
        <f>STDEV(D22:W22)/SQRT(20)</f>
        <v>16.085102446504447</v>
      </c>
      <c r="AB22" s="6">
        <v>9.0039999999999996</v>
      </c>
      <c r="AC22" s="6">
        <v>45.427999999999997</v>
      </c>
      <c r="AD22" s="6">
        <v>28.682250000000003</v>
      </c>
      <c r="AE22" s="6">
        <v>43.222124999999998</v>
      </c>
      <c r="AF22" s="6">
        <v>21.733000000000001</v>
      </c>
      <c r="AG22" s="6">
        <v>22.456874999999993</v>
      </c>
      <c r="AH22" s="6">
        <v>30.131142857142859</v>
      </c>
      <c r="AI22" s="6">
        <v>37.030666666666662</v>
      </c>
      <c r="AJ22" s="6">
        <v>49.467666666666666</v>
      </c>
      <c r="AK22" s="6">
        <v>101.91540909090908</v>
      </c>
      <c r="AL22" s="6">
        <v>60.792666666666662</v>
      </c>
      <c r="AM22" s="6">
        <v>27.509625000000003</v>
      </c>
      <c r="AN22" s="6">
        <v>51.517153846153853</v>
      </c>
      <c r="AO22" s="6">
        <v>99.823571428571427</v>
      </c>
      <c r="AP22" s="6">
        <v>29.996888888888886</v>
      </c>
      <c r="AQ22" s="6">
        <v>47.519625000000005</v>
      </c>
      <c r="AR22" s="6">
        <v>97.187666666666658</v>
      </c>
      <c r="AS22" s="6">
        <v>71.636999999999986</v>
      </c>
      <c r="AT22" s="6">
        <v>95.419499999999999</v>
      </c>
      <c r="AU22" s="6">
        <v>21.477666666666668</v>
      </c>
      <c r="AV22" s="6">
        <v>52.19684615384616</v>
      </c>
      <c r="AW22" s="6">
        <f>AVERAGE(AC22:AV22)</f>
        <v>51.757267279942276</v>
      </c>
      <c r="AX22" s="6">
        <f>STDEV(AC22:AV22)/SQRT(20)</f>
        <v>6.1483900964053131</v>
      </c>
    </row>
    <row r="23" spans="3:50" x14ac:dyDescent="0.3">
      <c r="C23" s="6">
        <v>9.5039999999999996</v>
      </c>
      <c r="D23" s="6">
        <v>96.296999999999997</v>
      </c>
      <c r="E23" s="6">
        <v>264.15800000000002</v>
      </c>
      <c r="F23" s="6">
        <v>151.32849999999999</v>
      </c>
      <c r="G23" s="6">
        <v>133.023</v>
      </c>
      <c r="H23" s="6">
        <v>73.826000000000008</v>
      </c>
      <c r="I23" s="6">
        <v>233.80099999999999</v>
      </c>
      <c r="J23" s="6">
        <v>191.17399999999998</v>
      </c>
      <c r="K23" s="6">
        <v>112.20400000000001</v>
      </c>
      <c r="L23" s="6">
        <v>96.233000000000004</v>
      </c>
      <c r="M23" s="6">
        <v>51.228999999999999</v>
      </c>
      <c r="N23" s="6">
        <v>65.852500000000006</v>
      </c>
      <c r="O23" s="6">
        <v>167.7645</v>
      </c>
      <c r="P23" s="6">
        <v>154.64699999999999</v>
      </c>
      <c r="Q23" s="6">
        <v>192.14133333333334</v>
      </c>
      <c r="R23" s="6">
        <v>80.209500000000006</v>
      </c>
      <c r="S23" s="6">
        <v>320.53149999999999</v>
      </c>
      <c r="T23" s="6">
        <v>277.90966666666662</v>
      </c>
      <c r="U23" s="6">
        <v>184.2705</v>
      </c>
      <c r="V23" s="6">
        <v>189.91050000000001</v>
      </c>
      <c r="W23" s="6">
        <v>191.68299999999999</v>
      </c>
      <c r="X23" s="6">
        <f>AVERAGE(D23:W23)</f>
        <v>161.40967499999999</v>
      </c>
      <c r="Y23" s="6">
        <f>STDEV(D23:W23)/SQRT(20)</f>
        <v>16.718190228840591</v>
      </c>
      <c r="AB23" s="6">
        <v>9.5039999999999996</v>
      </c>
      <c r="AC23" s="6">
        <v>47.837200000000003</v>
      </c>
      <c r="AD23" s="6">
        <v>30.147749999999998</v>
      </c>
      <c r="AE23" s="6">
        <v>43.347500000000004</v>
      </c>
      <c r="AF23" s="6">
        <v>39.914999999999999</v>
      </c>
      <c r="AG23" s="6">
        <v>21.642250000000001</v>
      </c>
      <c r="AH23" s="6">
        <v>27.751571428571427</v>
      </c>
      <c r="AI23" s="6">
        <v>40.082833333333333</v>
      </c>
      <c r="AJ23" s="6">
        <v>48.598833333333339</v>
      </c>
      <c r="AK23" s="6">
        <v>110.58918181818181</v>
      </c>
      <c r="AL23" s="6">
        <v>64.567833333333326</v>
      </c>
      <c r="AM23" s="6">
        <v>34.592750000000002</v>
      </c>
      <c r="AN23" s="6">
        <v>55.173769230769231</v>
      </c>
      <c r="AO23" s="6">
        <v>116.90785714285713</v>
      </c>
      <c r="AP23" s="6">
        <v>29.258444444444446</v>
      </c>
      <c r="AQ23" s="6">
        <v>53.247749999999996</v>
      </c>
      <c r="AR23" s="6">
        <v>110.67433333333332</v>
      </c>
      <c r="AS23" s="6">
        <v>78.671700000000001</v>
      </c>
      <c r="AT23" s="6">
        <v>103.58814285714286</v>
      </c>
      <c r="AU23" s="6">
        <v>26.37166666666667</v>
      </c>
      <c r="AV23" s="6">
        <v>54.885153846153862</v>
      </c>
      <c r="AW23" s="6">
        <f>AVERAGE(AC23:AV23)</f>
        <v>56.892576038406027</v>
      </c>
      <c r="AX23" s="6">
        <f>STDEV(AC23:AV23)/SQRT(20)</f>
        <v>6.8855693472826536</v>
      </c>
    </row>
    <row r="24" spans="3:50" x14ac:dyDescent="0.3">
      <c r="C24" s="6">
        <v>10.005000000000001</v>
      </c>
      <c r="D24" s="6">
        <v>116.64400000000001</v>
      </c>
      <c r="E24" s="6">
        <v>267.02949999999998</v>
      </c>
      <c r="F24" s="6">
        <v>175.06100000000001</v>
      </c>
      <c r="G24" s="6">
        <v>143.4025</v>
      </c>
      <c r="H24" s="6">
        <v>75.435999999999993</v>
      </c>
      <c r="I24" s="6">
        <v>249.494</v>
      </c>
      <c r="J24" s="6">
        <v>201.20499999999998</v>
      </c>
      <c r="K24" s="6">
        <v>126.0325</v>
      </c>
      <c r="L24" s="6">
        <v>102.908</v>
      </c>
      <c r="M24" s="6">
        <v>57.841999999999999</v>
      </c>
      <c r="N24" s="6">
        <v>72.97999999999999</v>
      </c>
      <c r="O24" s="6">
        <v>182.827</v>
      </c>
      <c r="P24" s="6">
        <v>163.649</v>
      </c>
      <c r="Q24" s="6">
        <v>205.7346666666667</v>
      </c>
      <c r="R24" s="6">
        <v>87.855500000000006</v>
      </c>
      <c r="S24" s="6">
        <v>337.346</v>
      </c>
      <c r="T24" s="6">
        <v>298.47033333333337</v>
      </c>
      <c r="U24" s="6">
        <v>194.834</v>
      </c>
      <c r="V24" s="6">
        <v>225.68100000000001</v>
      </c>
      <c r="W24" s="6">
        <v>200.358</v>
      </c>
      <c r="X24" s="6">
        <f>AVERAGE(D24:W24)</f>
        <v>174.23949999999999</v>
      </c>
      <c r="Y24" s="6">
        <f>STDEV(D24:W24)/SQRT(20)</f>
        <v>17.37170304392172</v>
      </c>
      <c r="AB24" s="6">
        <v>10.005000000000001</v>
      </c>
      <c r="AC24" s="6">
        <v>42.501400000000004</v>
      </c>
      <c r="AD24" s="6">
        <v>26.796999999999997</v>
      </c>
      <c r="AE24" s="6">
        <v>44.425625000000004</v>
      </c>
      <c r="AF24" s="6">
        <v>56.869666666666667</v>
      </c>
      <c r="AG24" s="6">
        <v>24.526874999999997</v>
      </c>
      <c r="AH24" s="6">
        <v>30.278285714285715</v>
      </c>
      <c r="AI24" s="6">
        <v>41.817999999999991</v>
      </c>
      <c r="AJ24" s="6">
        <v>50.37583333333334</v>
      </c>
      <c r="AK24" s="6">
        <v>119.72918181818183</v>
      </c>
      <c r="AL24" s="6">
        <v>68.570999999999998</v>
      </c>
      <c r="AM24" s="6">
        <v>34.511000000000003</v>
      </c>
      <c r="AN24" s="6">
        <v>61.708615384615392</v>
      </c>
      <c r="AO24" s="6">
        <v>121.51214285714286</v>
      </c>
      <c r="AP24" s="6">
        <v>29.399000000000008</v>
      </c>
      <c r="AQ24" s="6">
        <v>55.742125000000001</v>
      </c>
      <c r="AR24" s="6">
        <v>105.11116666666665</v>
      </c>
      <c r="AS24" s="6">
        <v>81.045000000000002</v>
      </c>
      <c r="AT24" s="6">
        <v>107.0275</v>
      </c>
      <c r="AU24" s="6">
        <v>29.580222222222218</v>
      </c>
      <c r="AV24" s="6">
        <v>64.131</v>
      </c>
      <c r="AW24" s="6">
        <f>AVERAGE(AC24:AV24)</f>
        <v>59.78303198315573</v>
      </c>
      <c r="AX24" s="6">
        <f>STDEV(AC24:AV24)/SQRT(20)</f>
        <v>7.0503554867951035</v>
      </c>
    </row>
    <row r="25" spans="3:50" x14ac:dyDescent="0.3">
      <c r="C25" s="6">
        <v>10.505000000000001</v>
      </c>
      <c r="D25" s="6">
        <v>121.02350000000001</v>
      </c>
      <c r="E25" s="6">
        <v>270.3655</v>
      </c>
      <c r="F25" s="6">
        <v>194.5855</v>
      </c>
      <c r="G25" s="6">
        <v>159.01900000000001</v>
      </c>
      <c r="H25" s="6">
        <v>84.465999999999994</v>
      </c>
      <c r="I25" s="6">
        <v>255.7055</v>
      </c>
      <c r="J25" s="6">
        <v>213.358</v>
      </c>
      <c r="K25" s="6">
        <v>134.63550000000001</v>
      </c>
      <c r="L25" s="6">
        <v>112.565</v>
      </c>
      <c r="M25" s="6">
        <v>55.948</v>
      </c>
      <c r="N25" s="6">
        <v>72.0685</v>
      </c>
      <c r="O25" s="6">
        <v>189.6705</v>
      </c>
      <c r="P25" s="6">
        <v>177.88550000000001</v>
      </c>
      <c r="Q25" s="6">
        <v>223.80466666666666</v>
      </c>
      <c r="R25" s="6">
        <v>95.8065</v>
      </c>
      <c r="S25" s="6">
        <v>358.62950000000001</v>
      </c>
      <c r="T25" s="6">
        <v>321.20300000000003</v>
      </c>
      <c r="U25" s="6">
        <v>202.39400000000001</v>
      </c>
      <c r="V25" s="6">
        <v>265.108</v>
      </c>
      <c r="W25" s="6">
        <v>212.4195</v>
      </c>
      <c r="X25" s="6">
        <f>AVERAGE(D25:W25)</f>
        <v>186.03305833333337</v>
      </c>
      <c r="Y25" s="6">
        <f>STDEV(D25:W25)/SQRT(20)</f>
        <v>18.562238074881424</v>
      </c>
      <c r="AB25" s="6">
        <v>10.505000000000001</v>
      </c>
      <c r="AC25" s="6">
        <v>46.286999999999992</v>
      </c>
      <c r="AD25" s="6">
        <v>25.561500000000002</v>
      </c>
      <c r="AE25" s="6">
        <v>40.613999999999997</v>
      </c>
      <c r="AF25" s="6">
        <v>62.299666666666667</v>
      </c>
      <c r="AG25" s="6">
        <v>26.02</v>
      </c>
      <c r="AH25" s="6">
        <v>32.530571428571427</v>
      </c>
      <c r="AI25" s="6">
        <v>43.094166666666666</v>
      </c>
      <c r="AJ25" s="6">
        <v>50.086000000000006</v>
      </c>
      <c r="AK25" s="6">
        <v>119.18940909090908</v>
      </c>
      <c r="AL25" s="6">
        <v>71.196833333333345</v>
      </c>
      <c r="AM25" s="6">
        <v>40.624500000000005</v>
      </c>
      <c r="AN25" s="6">
        <v>67.972615384615381</v>
      </c>
      <c r="AO25" s="6">
        <v>122.61614285714283</v>
      </c>
      <c r="AP25" s="6">
        <v>30.529444444444451</v>
      </c>
      <c r="AQ25" s="6">
        <v>62.951500000000003</v>
      </c>
      <c r="AR25" s="6">
        <v>120.15558333333335</v>
      </c>
      <c r="AS25" s="6">
        <v>89.594999999999999</v>
      </c>
      <c r="AT25" s="6">
        <v>111.0545</v>
      </c>
      <c r="AU25" s="6">
        <v>34.117777777777775</v>
      </c>
      <c r="AV25" s="6">
        <v>73.51369230769231</v>
      </c>
      <c r="AW25" s="6">
        <f>AVERAGE(AC25:AV25)</f>
        <v>63.500495164557663</v>
      </c>
      <c r="AX25" s="6">
        <f>STDEV(AC25:AV25)/SQRT(20)</f>
        <v>7.3668462441085794</v>
      </c>
    </row>
    <row r="26" spans="3:50" x14ac:dyDescent="0.3">
      <c r="C26" s="6">
        <v>11.005000000000001</v>
      </c>
      <c r="D26" s="6">
        <v>133.18</v>
      </c>
      <c r="E26" s="6">
        <v>274.65899999999999</v>
      </c>
      <c r="F26" s="6">
        <v>217.03899999999999</v>
      </c>
      <c r="G26" s="6">
        <v>175.32599999999999</v>
      </c>
      <c r="H26" s="6">
        <v>90.843666666666664</v>
      </c>
      <c r="I26" s="6">
        <v>269.83500000000004</v>
      </c>
      <c r="J26" s="6">
        <v>240.6465</v>
      </c>
      <c r="K26" s="6">
        <v>150.8845</v>
      </c>
      <c r="L26" s="6">
        <v>117.64366666666666</v>
      </c>
      <c r="M26" s="6">
        <v>61.247500000000002</v>
      </c>
      <c r="N26" s="6">
        <v>80.188999999999993</v>
      </c>
      <c r="O26" s="6">
        <v>198.21299999999999</v>
      </c>
      <c r="P26" s="6">
        <v>181.3725</v>
      </c>
      <c r="Q26" s="6">
        <v>235.42866666666669</v>
      </c>
      <c r="R26" s="6">
        <v>95.102000000000004</v>
      </c>
      <c r="S26" s="6">
        <v>370.85950000000003</v>
      </c>
      <c r="T26" s="6">
        <v>344.59400000000005</v>
      </c>
      <c r="U26" s="6">
        <v>215.749</v>
      </c>
      <c r="V26" s="6">
        <v>292.69799999999998</v>
      </c>
      <c r="W26" s="6">
        <v>225.58949999999999</v>
      </c>
      <c r="X26" s="6">
        <f>AVERAGE(D26:W26)</f>
        <v>198.55500000000001</v>
      </c>
      <c r="Y26" s="6">
        <f>STDEV(D26:W26)/SQRT(20)</f>
        <v>19.490036352762857</v>
      </c>
      <c r="AB26" s="6">
        <v>11.005000000000001</v>
      </c>
      <c r="AC26" s="6">
        <v>55.997200000000007</v>
      </c>
      <c r="AD26" s="6">
        <v>26.651249999999997</v>
      </c>
      <c r="AE26" s="6">
        <v>36.45975</v>
      </c>
      <c r="AF26" s="6">
        <v>71.38000000000001</v>
      </c>
      <c r="AG26" s="6">
        <v>31.336124999999999</v>
      </c>
      <c r="AH26" s="6">
        <v>31.004428571428573</v>
      </c>
      <c r="AI26" s="6">
        <v>42.066333333333326</v>
      </c>
      <c r="AJ26" s="6">
        <v>49.31033333333334</v>
      </c>
      <c r="AK26" s="6">
        <v>129.65281818181816</v>
      </c>
      <c r="AL26" s="6">
        <v>67.850833333333341</v>
      </c>
      <c r="AM26" s="6">
        <v>47.995249999999999</v>
      </c>
      <c r="AN26" s="6">
        <v>70.65553846153847</v>
      </c>
      <c r="AO26" s="6">
        <v>130.87142857142859</v>
      </c>
      <c r="AP26" s="6">
        <v>31.70066666666666</v>
      </c>
      <c r="AQ26" s="6">
        <v>70.117000000000004</v>
      </c>
      <c r="AR26" s="6">
        <v>137.16674999999998</v>
      </c>
      <c r="AS26" s="6">
        <v>85.133499999999998</v>
      </c>
      <c r="AT26" s="6">
        <v>119.83300000000001</v>
      </c>
      <c r="AU26" s="6">
        <v>41.312222222222218</v>
      </c>
      <c r="AV26" s="6">
        <v>84.468538461538472</v>
      </c>
      <c r="AW26" s="6">
        <f>AVERAGE(AC26:AV26)</f>
        <v>68.048148306832047</v>
      </c>
      <c r="AX26" s="6">
        <f>STDEV(AC26:AV26)/SQRT(20)</f>
        <v>8.0827468474017383</v>
      </c>
    </row>
    <row r="27" spans="3:50" x14ac:dyDescent="0.3">
      <c r="C27" s="6">
        <v>11.505000000000001</v>
      </c>
      <c r="D27" s="6">
        <v>153.3965</v>
      </c>
      <c r="E27" s="6">
        <v>271.37349999999998</v>
      </c>
      <c r="F27" s="6">
        <v>230.0215</v>
      </c>
      <c r="G27" s="6">
        <v>200.35550000000001</v>
      </c>
      <c r="H27" s="6">
        <v>99.950666666666663</v>
      </c>
      <c r="I27" s="6">
        <v>277.03250000000003</v>
      </c>
      <c r="J27" s="6">
        <v>242.70650000000001</v>
      </c>
      <c r="K27" s="6">
        <v>167.6045</v>
      </c>
      <c r="L27" s="6">
        <v>121.00533333333333</v>
      </c>
      <c r="M27" s="6">
        <v>68.540999999999997</v>
      </c>
      <c r="N27" s="6">
        <v>82.165500000000009</v>
      </c>
      <c r="O27" s="6">
        <v>203.66050000000001</v>
      </c>
      <c r="P27" s="6">
        <v>179.09899999999999</v>
      </c>
      <c r="Q27" s="6">
        <v>246.58933333333334</v>
      </c>
      <c r="R27" s="6">
        <v>91.636499999999998</v>
      </c>
      <c r="S27" s="6">
        <v>396.71199999999999</v>
      </c>
      <c r="T27" s="6">
        <v>374.74700000000001</v>
      </c>
      <c r="U27" s="6">
        <v>241.01650000000001</v>
      </c>
      <c r="V27" s="6">
        <v>324.22399999999999</v>
      </c>
      <c r="W27" s="6">
        <v>249.8485</v>
      </c>
      <c r="X27" s="6">
        <f>AVERAGE(D27:W27)</f>
        <v>211.08431666666669</v>
      </c>
      <c r="Y27" s="6">
        <f>STDEV(D27:W27)/SQRT(20)</f>
        <v>20.845827596991516</v>
      </c>
      <c r="AB27" s="6">
        <v>11.505000000000001</v>
      </c>
      <c r="AC27" s="6">
        <v>51.899199999999993</v>
      </c>
      <c r="AD27" s="6">
        <v>28.705750000000002</v>
      </c>
      <c r="AE27" s="6">
        <v>38.433124999999997</v>
      </c>
      <c r="AF27" s="6">
        <v>83.155000000000001</v>
      </c>
      <c r="AG27" s="6">
        <v>32.917874999999995</v>
      </c>
      <c r="AH27" s="6">
        <v>35.319714285714284</v>
      </c>
      <c r="AI27" s="6">
        <v>40.82233333333334</v>
      </c>
      <c r="AJ27" s="6">
        <v>51.445833333333333</v>
      </c>
      <c r="AK27" s="6">
        <v>143.48436363636367</v>
      </c>
      <c r="AL27" s="6">
        <v>67.546833333333339</v>
      </c>
      <c r="AM27" s="6">
        <v>55.176750000000006</v>
      </c>
      <c r="AN27" s="6">
        <v>72.076307692307694</v>
      </c>
      <c r="AO27" s="6">
        <v>134.70199999999997</v>
      </c>
      <c r="AP27" s="6">
        <v>29.921777777777777</v>
      </c>
      <c r="AQ27" s="6">
        <v>74.079624999999993</v>
      </c>
      <c r="AR27" s="6">
        <v>154.19516666666667</v>
      </c>
      <c r="AS27" s="6">
        <v>91.790300000000016</v>
      </c>
      <c r="AT27" s="6">
        <v>113.99828571428569</v>
      </c>
      <c r="AU27" s="6">
        <v>47.20366666666667</v>
      </c>
      <c r="AV27" s="6">
        <v>95.240615384615367</v>
      </c>
      <c r="AW27" s="6">
        <f>AVERAGE(AC27:AV27)</f>
        <v>72.105726141219904</v>
      </c>
      <c r="AX27" s="6">
        <f>STDEV(AC27:AV27)/SQRT(20)</f>
        <v>8.7332716796765659</v>
      </c>
    </row>
    <row r="28" spans="3:50" x14ac:dyDescent="0.3">
      <c r="C28" s="6">
        <v>12.005000000000001</v>
      </c>
      <c r="D28" s="6">
        <v>179.5505</v>
      </c>
      <c r="E28" s="6">
        <v>254.97199999999998</v>
      </c>
      <c r="F28" s="6">
        <v>253.03899999999999</v>
      </c>
      <c r="G28" s="6">
        <v>225.05500000000001</v>
      </c>
      <c r="H28" s="6">
        <v>110.38766666666668</v>
      </c>
      <c r="I28" s="6">
        <v>288.57499999999999</v>
      </c>
      <c r="J28" s="6">
        <v>249.708</v>
      </c>
      <c r="K28" s="6">
        <v>184.14449999999999</v>
      </c>
      <c r="L28" s="6">
        <v>136.12066666666666</v>
      </c>
      <c r="M28" s="6">
        <v>89.165999999999997</v>
      </c>
      <c r="N28" s="6">
        <v>86.611500000000007</v>
      </c>
      <c r="O28" s="6">
        <v>213.52</v>
      </c>
      <c r="P28" s="6">
        <v>181.78899999999999</v>
      </c>
      <c r="Q28" s="6">
        <v>264.18266666666665</v>
      </c>
      <c r="R28" s="6">
        <v>96.536000000000001</v>
      </c>
      <c r="S28" s="6">
        <v>412.42599999999999</v>
      </c>
      <c r="T28" s="6">
        <v>401.84099999999995</v>
      </c>
      <c r="U28" s="6">
        <v>256.43549999999999</v>
      </c>
      <c r="V28" s="6">
        <v>377.56450000000001</v>
      </c>
      <c r="W28" s="6">
        <v>286.99950000000001</v>
      </c>
      <c r="X28" s="6">
        <f>AVERAGE(D28:W28)</f>
        <v>227.43119999999999</v>
      </c>
      <c r="Y28" s="6">
        <f>STDEV(D28:W28)/SQRT(20)</f>
        <v>21.953163450058856</v>
      </c>
      <c r="AB28" s="6">
        <v>12.005000000000001</v>
      </c>
      <c r="AC28" s="6">
        <v>46.046799999999998</v>
      </c>
      <c r="AD28" s="6">
        <v>39.222750000000005</v>
      </c>
      <c r="AE28" s="6">
        <v>39.519625000000005</v>
      </c>
      <c r="AF28" s="6">
        <v>86.272666666666666</v>
      </c>
      <c r="AG28" s="6">
        <v>35.599999999999994</v>
      </c>
      <c r="AH28" s="6">
        <v>32.438428571428574</v>
      </c>
      <c r="AI28" s="6">
        <v>40.512833333333333</v>
      </c>
      <c r="AJ28" s="6">
        <v>66.014500000000012</v>
      </c>
      <c r="AK28" s="6">
        <v>153.32554545454548</v>
      </c>
      <c r="AL28" s="6">
        <v>73.833500000000001</v>
      </c>
      <c r="AM28" s="6">
        <v>58.897499999999994</v>
      </c>
      <c r="AN28" s="6">
        <v>82.538615384615397</v>
      </c>
      <c r="AO28" s="6">
        <v>135.10614285714286</v>
      </c>
      <c r="AP28" s="6">
        <v>30.770777777777774</v>
      </c>
      <c r="AQ28" s="6">
        <v>77.211375000000004</v>
      </c>
      <c r="AR28" s="6">
        <v>173.97291666666663</v>
      </c>
      <c r="AS28" s="6">
        <v>106.09180000000001</v>
      </c>
      <c r="AT28" s="6">
        <v>113.56364285714287</v>
      </c>
      <c r="AU28" s="6">
        <v>55.430222222222227</v>
      </c>
      <c r="AV28" s="6">
        <v>99.658230769230769</v>
      </c>
      <c r="AW28" s="6">
        <f>AVERAGE(AC28:AV28)</f>
        <v>77.301393628038639</v>
      </c>
      <c r="AX28" s="6">
        <f>STDEV(AC28:AV28)/SQRT(20)</f>
        <v>9.3610314156638736</v>
      </c>
    </row>
    <row r="29" spans="3:50" x14ac:dyDescent="0.3">
      <c r="C29" s="6">
        <v>12.506</v>
      </c>
      <c r="D29" s="6">
        <v>189.90350000000001</v>
      </c>
      <c r="E29" s="6">
        <v>270.05549999999999</v>
      </c>
      <c r="F29" s="6">
        <v>278.95949999999999</v>
      </c>
      <c r="G29" s="6">
        <v>246.66749999999999</v>
      </c>
      <c r="H29" s="6">
        <v>123.30233333333332</v>
      </c>
      <c r="I29" s="6">
        <v>315.84899999999999</v>
      </c>
      <c r="J29" s="6">
        <v>283.2235</v>
      </c>
      <c r="K29" s="6">
        <v>203.76599999999999</v>
      </c>
      <c r="L29" s="6">
        <v>137.488</v>
      </c>
      <c r="M29" s="6">
        <v>112.012</v>
      </c>
      <c r="N29" s="6">
        <v>90.260999999999996</v>
      </c>
      <c r="O29" s="6">
        <v>222.48050000000001</v>
      </c>
      <c r="P29" s="6">
        <v>192.25450000000001</v>
      </c>
      <c r="Q29" s="6">
        <v>273.62799999999999</v>
      </c>
      <c r="R29" s="6">
        <v>98.708500000000001</v>
      </c>
      <c r="S29" s="6">
        <v>431.62699999999995</v>
      </c>
      <c r="T29" s="6">
        <v>426.41733333333332</v>
      </c>
      <c r="U29" s="6">
        <v>266.1875</v>
      </c>
      <c r="V29" s="6">
        <v>423.69100000000003</v>
      </c>
      <c r="W29" s="6">
        <v>338.13099999999997</v>
      </c>
      <c r="X29" s="6">
        <f>AVERAGE(D29:W29)</f>
        <v>246.23065833333339</v>
      </c>
      <c r="Y29" s="6">
        <f>STDEV(D29:W29)/SQRT(20)</f>
        <v>23.801467886426792</v>
      </c>
      <c r="AB29" s="6">
        <v>12.506</v>
      </c>
      <c r="AC29" s="6">
        <v>43.913599999999995</v>
      </c>
      <c r="AD29" s="6">
        <v>52.864249999999998</v>
      </c>
      <c r="AE29" s="6">
        <v>39.175249999999998</v>
      </c>
      <c r="AF29" s="6">
        <v>92.14233333333334</v>
      </c>
      <c r="AG29" s="6">
        <v>38.055875000000007</v>
      </c>
      <c r="AH29" s="6">
        <v>30.103571428571424</v>
      </c>
      <c r="AI29" s="6">
        <v>41.16983333333333</v>
      </c>
      <c r="AJ29" s="6">
        <v>77.426500000000019</v>
      </c>
      <c r="AK29" s="6">
        <v>149.0325</v>
      </c>
      <c r="AL29" s="6">
        <v>84.04483333333333</v>
      </c>
      <c r="AM29" s="6">
        <v>67.297750000000008</v>
      </c>
      <c r="AN29" s="6">
        <v>85.508846153846179</v>
      </c>
      <c r="AO29" s="6">
        <v>132.00200000000001</v>
      </c>
      <c r="AP29" s="6">
        <v>30.67711111111111</v>
      </c>
      <c r="AQ29" s="6">
        <v>85.561250000000001</v>
      </c>
      <c r="AR29" s="6">
        <v>172.51283333333333</v>
      </c>
      <c r="AS29" s="6">
        <v>110.77179999999998</v>
      </c>
      <c r="AT29" s="6">
        <v>113.39264285714285</v>
      </c>
      <c r="AU29" s="6">
        <v>57.987666666666669</v>
      </c>
      <c r="AV29" s="6">
        <v>108.06123076923079</v>
      </c>
      <c r="AW29" s="6">
        <f>AVERAGE(AC29:AV29)</f>
        <v>80.585083865995131</v>
      </c>
      <c r="AX29" s="6">
        <f>STDEV(AC29:AV29)/SQRT(20)</f>
        <v>9.1253249972517505</v>
      </c>
    </row>
    <row r="30" spans="3:50" x14ac:dyDescent="0.3">
      <c r="C30" s="6">
        <v>13.006</v>
      </c>
      <c r="D30" s="6">
        <v>197.4965</v>
      </c>
      <c r="E30" s="6">
        <v>328.23199999999997</v>
      </c>
      <c r="F30" s="6">
        <v>324.995</v>
      </c>
      <c r="G30" s="6">
        <v>265.8365</v>
      </c>
      <c r="H30" s="6">
        <v>136.4</v>
      </c>
      <c r="I30" s="6">
        <v>325.68549999999999</v>
      </c>
      <c r="J30" s="6">
        <v>292.786</v>
      </c>
      <c r="K30" s="6">
        <v>222.31349999999998</v>
      </c>
      <c r="L30" s="6">
        <v>143.90333333333334</v>
      </c>
      <c r="M30" s="6">
        <v>134.89449999999999</v>
      </c>
      <c r="N30" s="6">
        <v>91.791499999999999</v>
      </c>
      <c r="O30" s="6">
        <v>228.91849999999999</v>
      </c>
      <c r="P30" s="6">
        <v>207.28050000000002</v>
      </c>
      <c r="Q30" s="6">
        <v>282.38000000000005</v>
      </c>
      <c r="R30" s="6">
        <v>95.876499999999993</v>
      </c>
      <c r="S30" s="6">
        <v>458.12199999999996</v>
      </c>
      <c r="T30" s="6">
        <v>447.97466666666668</v>
      </c>
      <c r="U30" s="6">
        <v>272.53700000000003</v>
      </c>
      <c r="V30" s="6">
        <v>470.6225</v>
      </c>
      <c r="W30" s="6">
        <v>398.32299999999998</v>
      </c>
      <c r="X30" s="6">
        <f>AVERAGE(D30:W30)</f>
        <v>266.31845000000004</v>
      </c>
      <c r="Y30" s="6">
        <f>STDEV(D30:W30)/SQRT(20)</f>
        <v>26.20540190690928</v>
      </c>
      <c r="AB30" s="6">
        <v>13.006</v>
      </c>
      <c r="AC30" s="6">
        <v>47.768599999999999</v>
      </c>
      <c r="AD30" s="6">
        <v>67.126499999999993</v>
      </c>
      <c r="AE30" s="6">
        <v>39.109875000000002</v>
      </c>
      <c r="AF30" s="6">
        <v>94.977666666666678</v>
      </c>
      <c r="AG30" s="6">
        <v>43.830249999999999</v>
      </c>
      <c r="AH30" s="6">
        <v>30.333999999999996</v>
      </c>
      <c r="AI30" s="6">
        <v>42.143166666666673</v>
      </c>
      <c r="AJ30" s="6">
        <v>65.198999999999998</v>
      </c>
      <c r="AK30" s="6">
        <v>155.85077272727275</v>
      </c>
      <c r="AL30" s="6">
        <v>82.010333333333321</v>
      </c>
      <c r="AM30" s="6">
        <v>77.212875000000011</v>
      </c>
      <c r="AN30" s="6">
        <v>99.71646153846153</v>
      </c>
      <c r="AO30" s="6">
        <v>121.30257142857144</v>
      </c>
      <c r="AP30" s="6">
        <v>30.224333333333334</v>
      </c>
      <c r="AQ30" s="6">
        <v>87.343124999999986</v>
      </c>
      <c r="AR30" s="6">
        <v>181.30158333333335</v>
      </c>
      <c r="AS30" s="6">
        <v>117.11339999999998</v>
      </c>
      <c r="AT30" s="6">
        <v>117.86678571428571</v>
      </c>
      <c r="AU30" s="6">
        <v>65.143666666666675</v>
      </c>
      <c r="AV30" s="6">
        <v>120.761</v>
      </c>
      <c r="AW30" s="6">
        <f>AVERAGE(AC30:AV30)</f>
        <v>84.316798320429569</v>
      </c>
      <c r="AX30" s="6">
        <f>STDEV(AC30:AV30)/SQRT(20)</f>
        <v>9.3895528804398776</v>
      </c>
    </row>
    <row r="31" spans="3:50" x14ac:dyDescent="0.3">
      <c r="C31" s="6">
        <v>13.506</v>
      </c>
      <c r="D31" s="6">
        <v>209.86699999999999</v>
      </c>
      <c r="E31" s="6">
        <v>367.49800000000005</v>
      </c>
      <c r="F31" s="6">
        <v>367.78899999999999</v>
      </c>
      <c r="G31" s="6">
        <v>286.65899999999999</v>
      </c>
      <c r="H31" s="6">
        <v>153.98099999999999</v>
      </c>
      <c r="I31" s="6">
        <v>346.12549999999999</v>
      </c>
      <c r="J31" s="6">
        <v>313.95150000000001</v>
      </c>
      <c r="K31" s="6">
        <v>236.69900000000001</v>
      </c>
      <c r="L31" s="6">
        <v>134.01866666666666</v>
      </c>
      <c r="M31" s="6">
        <v>150.88249999999999</v>
      </c>
      <c r="N31" s="6">
        <v>94.411000000000001</v>
      </c>
      <c r="O31" s="6">
        <v>239.81450000000001</v>
      </c>
      <c r="P31" s="6">
        <v>228.78649999999999</v>
      </c>
      <c r="Q31" s="6">
        <v>294.99900000000002</v>
      </c>
      <c r="R31" s="6">
        <v>100.29150000000001</v>
      </c>
      <c r="S31" s="6">
        <v>476.04200000000003</v>
      </c>
      <c r="T31" s="6">
        <v>470.33433333333329</v>
      </c>
      <c r="U31" s="6">
        <v>275.5505</v>
      </c>
      <c r="V31" s="6">
        <v>526.37049999999999</v>
      </c>
      <c r="W31" s="6">
        <v>455.42349999999999</v>
      </c>
      <c r="X31" s="6">
        <f>AVERAGE(D31:W31)</f>
        <v>286.47472500000003</v>
      </c>
      <c r="Y31" s="6">
        <f>STDEV(D31:W31)/SQRT(20)</f>
        <v>28.932890387200974</v>
      </c>
      <c r="AB31" s="6">
        <v>13.506</v>
      </c>
      <c r="AC31" s="6">
        <v>36.618600000000001</v>
      </c>
      <c r="AD31" s="6">
        <v>52.818750000000001</v>
      </c>
      <c r="AE31" s="6">
        <v>40.188625000000002</v>
      </c>
      <c r="AF31" s="6">
        <v>98.053666666666672</v>
      </c>
      <c r="AG31" s="6">
        <v>46.509375000000006</v>
      </c>
      <c r="AH31" s="6">
        <v>29.598285714285719</v>
      </c>
      <c r="AI31" s="6">
        <v>40.971333333333341</v>
      </c>
      <c r="AJ31" s="6">
        <v>68.494833333333347</v>
      </c>
      <c r="AK31" s="6">
        <v>157.9500909090909</v>
      </c>
      <c r="AL31" s="6">
        <v>92.522166666666649</v>
      </c>
      <c r="AM31" s="6">
        <v>81.489374999999995</v>
      </c>
      <c r="AN31" s="6">
        <v>103.04615384615386</v>
      </c>
      <c r="AO31" s="6">
        <v>119.37899999999999</v>
      </c>
      <c r="AP31" s="6">
        <v>30.021777777777775</v>
      </c>
      <c r="AQ31" s="6">
        <v>100.026875</v>
      </c>
      <c r="AR31" s="6">
        <v>174.66566666666668</v>
      </c>
      <c r="AS31" s="6">
        <v>125.38589999999999</v>
      </c>
      <c r="AT31" s="6">
        <v>112.09100000000001</v>
      </c>
      <c r="AU31" s="6">
        <v>76.74411111111111</v>
      </c>
      <c r="AV31" s="6">
        <v>131.9823846153846</v>
      </c>
      <c r="AW31" s="6">
        <f>AVERAGE(AC31:AV31)</f>
        <v>85.927898532023534</v>
      </c>
      <c r="AX31" s="6">
        <f>STDEV(AC31:AV31)/SQRT(20)</f>
        <v>9.6144690999482716</v>
      </c>
    </row>
    <row r="32" spans="3:50" x14ac:dyDescent="0.3">
      <c r="C32" s="6">
        <v>14.006</v>
      </c>
      <c r="D32" s="6">
        <v>229.98</v>
      </c>
      <c r="E32" s="6">
        <v>385.11350000000004</v>
      </c>
      <c r="F32" s="6">
        <v>399.35050000000001</v>
      </c>
      <c r="G32" s="6">
        <v>297.05949999999996</v>
      </c>
      <c r="H32" s="6">
        <v>167.82266666666666</v>
      </c>
      <c r="I32" s="6">
        <v>362.32249999999999</v>
      </c>
      <c r="J32" s="6">
        <v>346.62</v>
      </c>
      <c r="K32" s="6">
        <v>243.3365</v>
      </c>
      <c r="L32" s="6">
        <v>135.76166666666666</v>
      </c>
      <c r="M32" s="6">
        <v>195.3185</v>
      </c>
      <c r="N32" s="6">
        <v>98.241</v>
      </c>
      <c r="O32" s="6">
        <v>269.14499999999998</v>
      </c>
      <c r="P32" s="6">
        <v>269.44900000000001</v>
      </c>
      <c r="Q32" s="6">
        <v>303.64100000000002</v>
      </c>
      <c r="R32" s="6">
        <v>102.53749999999999</v>
      </c>
      <c r="S32" s="6">
        <v>510.649</v>
      </c>
      <c r="T32" s="6">
        <v>491.65533333333332</v>
      </c>
      <c r="U32" s="6">
        <v>297.286</v>
      </c>
      <c r="V32" s="6">
        <v>557.81200000000001</v>
      </c>
      <c r="W32" s="6">
        <v>520.63750000000005</v>
      </c>
      <c r="X32" s="6">
        <f>AVERAGE(D32:W32)</f>
        <v>309.18693333333329</v>
      </c>
      <c r="Y32" s="6">
        <f>STDEV(D32:W32)/SQRT(20)</f>
        <v>30.901656338332412</v>
      </c>
      <c r="AB32" s="6">
        <v>14.006</v>
      </c>
      <c r="AC32" s="6">
        <v>39.004800000000003</v>
      </c>
      <c r="AD32" s="6">
        <v>63.816000000000003</v>
      </c>
      <c r="AE32" s="6">
        <v>39.994125000000004</v>
      </c>
      <c r="AF32" s="6">
        <v>112.05033333333334</v>
      </c>
      <c r="AG32" s="6">
        <v>49.952375000000004</v>
      </c>
      <c r="AH32" s="6">
        <v>31.259285714285713</v>
      </c>
      <c r="AI32" s="6">
        <v>47.081166666666661</v>
      </c>
      <c r="AJ32" s="6">
        <v>65.010333333333335</v>
      </c>
      <c r="AK32" s="6">
        <v>170.50027272727274</v>
      </c>
      <c r="AL32" s="6">
        <v>104.81633333333333</v>
      </c>
      <c r="AM32" s="6">
        <v>87.098250000000007</v>
      </c>
      <c r="AN32" s="6">
        <v>104.145</v>
      </c>
      <c r="AO32" s="6">
        <v>122.47485714285713</v>
      </c>
      <c r="AP32" s="6">
        <v>31.242666666666665</v>
      </c>
      <c r="AQ32" s="6">
        <v>101.28500000000001</v>
      </c>
      <c r="AR32" s="6">
        <v>191.37283333333335</v>
      </c>
      <c r="AS32" s="6">
        <v>134.9084</v>
      </c>
      <c r="AT32" s="6">
        <v>116.95442857142856</v>
      </c>
      <c r="AU32" s="6">
        <v>87.924555555555571</v>
      </c>
      <c r="AV32" s="6">
        <v>145.80792307692306</v>
      </c>
      <c r="AW32" s="6">
        <f>AVERAGE(AC32:AV32)</f>
        <v>92.334946972749478</v>
      </c>
      <c r="AX32" s="6">
        <f>STDEV(AC32:AV32)/SQRT(20)</f>
        <v>10.433494930002222</v>
      </c>
    </row>
    <row r="33" spans="3:50" x14ac:dyDescent="0.3">
      <c r="C33" s="6">
        <v>14.507</v>
      </c>
      <c r="D33" s="6">
        <v>241.77850000000001</v>
      </c>
      <c r="E33" s="6">
        <v>399.70699999999999</v>
      </c>
      <c r="F33" s="6">
        <v>444.0385</v>
      </c>
      <c r="G33" s="6">
        <v>311.98900000000003</v>
      </c>
      <c r="H33" s="6">
        <v>182.71166666666667</v>
      </c>
      <c r="I33" s="6">
        <v>387.74350000000004</v>
      </c>
      <c r="J33" s="6">
        <v>363.46450000000004</v>
      </c>
      <c r="K33" s="6">
        <v>255.15200000000002</v>
      </c>
      <c r="L33" s="6">
        <v>155.60900000000001</v>
      </c>
      <c r="M33" s="6">
        <v>218.0805</v>
      </c>
      <c r="N33" s="6">
        <v>95.903999999999996</v>
      </c>
      <c r="O33" s="6">
        <v>286.45100000000002</v>
      </c>
      <c r="P33" s="6">
        <v>306.17750000000001</v>
      </c>
      <c r="Q33" s="6">
        <v>310.31700000000001</v>
      </c>
      <c r="R33" s="6">
        <v>101.9265</v>
      </c>
      <c r="S33" s="6">
        <v>547.77949999999998</v>
      </c>
      <c r="T33" s="6">
        <v>513.44433333333336</v>
      </c>
      <c r="U33" s="6">
        <v>309.85699999999997</v>
      </c>
      <c r="V33" s="6">
        <v>611.529</v>
      </c>
      <c r="W33" s="6">
        <v>557.76300000000003</v>
      </c>
      <c r="X33" s="6">
        <f>AVERAGE(D33:W33)</f>
        <v>330.07114999999999</v>
      </c>
      <c r="Y33" s="6">
        <f>STDEV(D33:W33)/SQRT(20)</f>
        <v>33.362032152377097</v>
      </c>
      <c r="AB33" s="6">
        <v>14.507</v>
      </c>
      <c r="AC33" s="6">
        <v>48.935600000000001</v>
      </c>
      <c r="AD33" s="6">
        <v>70.544499999999999</v>
      </c>
      <c r="AE33" s="6">
        <v>38.324375000000003</v>
      </c>
      <c r="AF33" s="6">
        <v>111.87733333333331</v>
      </c>
      <c r="AG33" s="6">
        <v>49.425000000000004</v>
      </c>
      <c r="AH33" s="6">
        <v>29.848857142857145</v>
      </c>
      <c r="AI33" s="6">
        <v>45.468333333333334</v>
      </c>
      <c r="AJ33" s="6">
        <v>53.176666666666677</v>
      </c>
      <c r="AK33" s="6">
        <v>180.09722727272725</v>
      </c>
      <c r="AL33" s="6">
        <v>105.62683333333335</v>
      </c>
      <c r="AM33" s="6">
        <v>93.190625000000011</v>
      </c>
      <c r="AN33" s="6">
        <v>108.27138461538463</v>
      </c>
      <c r="AO33" s="6">
        <v>117.76085714285715</v>
      </c>
      <c r="AP33" s="6">
        <v>32.155999999999999</v>
      </c>
      <c r="AQ33" s="6">
        <v>104.46287500000001</v>
      </c>
      <c r="AR33" s="6">
        <v>202.21816666666669</v>
      </c>
      <c r="AS33" s="6">
        <v>151.38130000000001</v>
      </c>
      <c r="AT33" s="6">
        <v>118.85307142857141</v>
      </c>
      <c r="AU33" s="6">
        <v>95.521777777777785</v>
      </c>
      <c r="AV33" s="6">
        <v>161.04238461538463</v>
      </c>
      <c r="AW33" s="6">
        <f>AVERAGE(AC33:AV33)</f>
        <v>95.909158416444669</v>
      </c>
      <c r="AX33" s="6">
        <f>STDEV(AC33:AV33)/SQRT(20)</f>
        <v>11.288214086447502</v>
      </c>
    </row>
    <row r="34" spans="3:50" x14ac:dyDescent="0.3">
      <c r="C34" s="6">
        <v>15.007</v>
      </c>
      <c r="D34" s="6">
        <v>257.7715</v>
      </c>
      <c r="E34" s="6">
        <v>410.4615</v>
      </c>
      <c r="F34" s="6">
        <v>463.22149999999999</v>
      </c>
      <c r="G34" s="6">
        <v>320.38900000000001</v>
      </c>
      <c r="H34" s="6">
        <v>192.51333333333335</v>
      </c>
      <c r="I34" s="6">
        <v>413.38</v>
      </c>
      <c r="J34" s="6">
        <v>390.96550000000002</v>
      </c>
      <c r="K34" s="6">
        <v>265.46050000000002</v>
      </c>
      <c r="L34" s="6">
        <v>168.41066666666666</v>
      </c>
      <c r="M34" s="6">
        <v>228.0325</v>
      </c>
      <c r="N34" s="6">
        <v>91.894499999999994</v>
      </c>
      <c r="O34" s="6">
        <v>298.09799999999996</v>
      </c>
      <c r="P34" s="6">
        <v>344.04399999999998</v>
      </c>
      <c r="Q34" s="6">
        <v>315.84366666666665</v>
      </c>
      <c r="R34" s="6">
        <v>108.48950000000001</v>
      </c>
      <c r="S34" s="6">
        <v>561.36799999999994</v>
      </c>
      <c r="T34" s="6">
        <v>537.38766666666663</v>
      </c>
      <c r="U34" s="6">
        <v>301.75400000000002</v>
      </c>
      <c r="V34" s="6">
        <v>650.23199999999997</v>
      </c>
      <c r="W34" s="6">
        <v>592.99400000000003</v>
      </c>
      <c r="X34" s="6">
        <f>AVERAGE(D34:W34)</f>
        <v>345.63556666666659</v>
      </c>
      <c r="Y34" s="6">
        <f>STDEV(D34:W34)/SQRT(20)</f>
        <v>35.210527533169625</v>
      </c>
      <c r="AB34" s="6">
        <v>15.007</v>
      </c>
      <c r="AC34" s="6">
        <v>56.445799999999998</v>
      </c>
      <c r="AD34" s="6">
        <v>69.969750000000005</v>
      </c>
      <c r="AE34" s="6">
        <v>42.884874999999994</v>
      </c>
      <c r="AF34" s="6">
        <v>115.67199999999998</v>
      </c>
      <c r="AG34" s="6">
        <v>50.695999999999998</v>
      </c>
      <c r="AH34" s="6">
        <v>29.439000000000004</v>
      </c>
      <c r="AI34" s="6">
        <v>47.74666666666667</v>
      </c>
      <c r="AJ34" s="6">
        <v>60.583833333333338</v>
      </c>
      <c r="AK34" s="6">
        <v>181.66627272727274</v>
      </c>
      <c r="AL34" s="6">
        <v>120.68350000000002</v>
      </c>
      <c r="AM34" s="6">
        <v>97.675749999999994</v>
      </c>
      <c r="AN34" s="6">
        <v>109.96230769230769</v>
      </c>
      <c r="AO34" s="6">
        <v>112.75057142857142</v>
      </c>
      <c r="AP34" s="6">
        <v>32.534555555555556</v>
      </c>
      <c r="AQ34" s="6">
        <v>108.22675</v>
      </c>
      <c r="AR34" s="6">
        <v>220.60475000000005</v>
      </c>
      <c r="AS34" s="6">
        <v>140.51780000000002</v>
      </c>
      <c r="AT34" s="6">
        <v>121.4472142857143</v>
      </c>
      <c r="AU34" s="6">
        <v>99.522555555555556</v>
      </c>
      <c r="AV34" s="6">
        <v>178.67923076923074</v>
      </c>
      <c r="AW34" s="6">
        <f>AVERAGE(AC34:AV34)</f>
        <v>99.885459150710403</v>
      </c>
      <c r="AX34" s="6">
        <f>STDEV(AC34:AV34)/SQRT(20)</f>
        <v>11.790000774471782</v>
      </c>
    </row>
    <row r="35" spans="3:50" x14ac:dyDescent="0.3">
      <c r="C35" s="14"/>
    </row>
    <row r="36" spans="3:50" x14ac:dyDescent="0.3">
      <c r="C36" s="101" t="s">
        <v>397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AB36" s="101" t="s">
        <v>396</v>
      </c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</row>
    <row r="37" spans="3:50" x14ac:dyDescent="0.3">
      <c r="C37" s="6" t="s">
        <v>0</v>
      </c>
      <c r="D37" s="6" t="s">
        <v>3</v>
      </c>
      <c r="E37" s="6" t="s">
        <v>4</v>
      </c>
      <c r="F37" s="6" t="s">
        <v>128</v>
      </c>
      <c r="G37" s="6" t="s">
        <v>65</v>
      </c>
      <c r="H37" s="6" t="s">
        <v>7</v>
      </c>
      <c r="I37" s="6" t="s">
        <v>8</v>
      </c>
      <c r="J37" s="6" t="s">
        <v>9</v>
      </c>
      <c r="K37" s="6" t="s">
        <v>10</v>
      </c>
      <c r="L37" s="6" t="s">
        <v>11</v>
      </c>
      <c r="M37" s="3" t="s">
        <v>1</v>
      </c>
      <c r="N37" s="3" t="s">
        <v>2</v>
      </c>
      <c r="Z37" s="13"/>
      <c r="AA37" s="13"/>
      <c r="AB37" s="6" t="s">
        <v>0</v>
      </c>
      <c r="AC37" s="6" t="s">
        <v>3</v>
      </c>
      <c r="AD37" s="6" t="s">
        <v>4</v>
      </c>
      <c r="AE37" s="6" t="s">
        <v>128</v>
      </c>
      <c r="AF37" s="6" t="s">
        <v>65</v>
      </c>
      <c r="AG37" s="6" t="s">
        <v>7</v>
      </c>
      <c r="AH37" s="6" t="s">
        <v>8</v>
      </c>
      <c r="AI37" s="6" t="s">
        <v>9</v>
      </c>
      <c r="AJ37" s="6" t="s">
        <v>10</v>
      </c>
      <c r="AK37" s="6" t="s">
        <v>11</v>
      </c>
      <c r="AL37" s="3" t="s">
        <v>1</v>
      </c>
      <c r="AM37" s="3" t="s">
        <v>2</v>
      </c>
      <c r="AN37" s="13"/>
      <c r="AO37" s="13"/>
      <c r="AP37" s="13"/>
      <c r="AQ37" s="13"/>
    </row>
    <row r="38" spans="3:50" x14ac:dyDescent="0.3">
      <c r="C38" s="6">
        <v>0</v>
      </c>
      <c r="D38" s="19">
        <v>1.9329999999999998</v>
      </c>
      <c r="E38" s="19">
        <v>0.58099999999999996</v>
      </c>
      <c r="F38" s="19">
        <v>0.53466666666666662</v>
      </c>
      <c r="G38" s="19">
        <v>0.87949999999999995</v>
      </c>
      <c r="H38" s="19">
        <v>0.44550000000000001</v>
      </c>
      <c r="I38" s="19">
        <v>0.7975000000000001</v>
      </c>
      <c r="J38" s="19">
        <v>0.99150000000000005</v>
      </c>
      <c r="K38" s="19">
        <v>1.6906666666666668</v>
      </c>
      <c r="L38" s="6">
        <v>0.51849999999999996</v>
      </c>
      <c r="M38" s="6">
        <f>AVERAGE(D38,E38:L38)</f>
        <v>0.93020370370370387</v>
      </c>
      <c r="N38" s="6">
        <f>STDEV(D38,E38:L38)/SQRT(9)</f>
        <v>0.1783673292660958</v>
      </c>
      <c r="AB38" s="6">
        <v>0</v>
      </c>
      <c r="AC38" s="19">
        <v>4.6006666666666662</v>
      </c>
      <c r="AD38" s="19">
        <v>0.47560000000000002</v>
      </c>
      <c r="AE38" s="19">
        <v>0.62249999999999994</v>
      </c>
      <c r="AF38" s="19">
        <v>1.5678000000000001</v>
      </c>
      <c r="AG38" s="19">
        <v>1.100875</v>
      </c>
      <c r="AH38" s="19">
        <v>1.3317142857142859</v>
      </c>
      <c r="AI38" s="19">
        <v>2.0398000000000005</v>
      </c>
      <c r="AJ38" s="19">
        <v>1.7463333333333333</v>
      </c>
      <c r="AK38" s="6">
        <v>1.1048000000000002</v>
      </c>
      <c r="AL38" s="6">
        <f>AVERAGE(AC38:AK38)</f>
        <v>1.6211210317460316</v>
      </c>
      <c r="AM38" s="6">
        <f>STDEV(AC38:AK38)/SQRT(9)</f>
        <v>0.40828175740884459</v>
      </c>
      <c r="AN38" s="13"/>
      <c r="AO38" s="13"/>
      <c r="AP38" s="13"/>
      <c r="AQ38" s="13"/>
    </row>
    <row r="39" spans="3:50" x14ac:dyDescent="0.3">
      <c r="C39" s="6">
        <v>0.5</v>
      </c>
      <c r="D39" s="19">
        <v>7.012666666666667</v>
      </c>
      <c r="E39" s="19">
        <v>2.6875</v>
      </c>
      <c r="F39" s="19">
        <v>0.77633333333333321</v>
      </c>
      <c r="G39" s="19">
        <v>1.238</v>
      </c>
      <c r="H39" s="19">
        <v>4.5365000000000002</v>
      </c>
      <c r="I39" s="19">
        <v>1.0865</v>
      </c>
      <c r="J39" s="19">
        <v>1.708</v>
      </c>
      <c r="K39" s="19">
        <v>2.4133333333333331</v>
      </c>
      <c r="L39" s="6">
        <v>2.0739999999999998</v>
      </c>
      <c r="M39" s="6">
        <f>AVERAGE(D39,E39:L39)</f>
        <v>2.6147592592592597</v>
      </c>
      <c r="N39" s="6">
        <f>STDEV(D39,E39:L39)/SQRT(9)</f>
        <v>0.66464303174985206</v>
      </c>
      <c r="AB39" s="6">
        <v>0.5</v>
      </c>
      <c r="AC39" s="19">
        <v>4.8196666666666674</v>
      </c>
      <c r="AD39" s="19">
        <v>0.86760000000000004</v>
      </c>
      <c r="AE39" s="19">
        <v>0.65783333333333338</v>
      </c>
      <c r="AF39" s="19">
        <v>1.1297999999999999</v>
      </c>
      <c r="AG39" s="19">
        <v>1.7386250000000001</v>
      </c>
      <c r="AH39" s="19">
        <v>1.4604285714285712</v>
      </c>
      <c r="AI39" s="19">
        <v>1.8144000000000002</v>
      </c>
      <c r="AJ39" s="19">
        <v>1.6506666666666667</v>
      </c>
      <c r="AK39" s="6">
        <v>1.1162000000000003</v>
      </c>
      <c r="AL39" s="6">
        <f>AVERAGE(AC39:AK39)</f>
        <v>1.6950244708994713</v>
      </c>
      <c r="AM39" s="6">
        <f>STDEV(AC39:AK39)/SQRT(9)</f>
        <v>0.41250347485075606</v>
      </c>
      <c r="AN39" s="13"/>
      <c r="AO39" s="13"/>
      <c r="AP39" s="13"/>
      <c r="AQ39" s="13"/>
    </row>
    <row r="40" spans="3:50" x14ac:dyDescent="0.3">
      <c r="C40" s="6">
        <v>1.0009999999999999</v>
      </c>
      <c r="D40" s="19">
        <v>15.143333333333333</v>
      </c>
      <c r="E40" s="19">
        <v>12.365500000000001</v>
      </c>
      <c r="F40" s="19">
        <v>2.3350000000000004</v>
      </c>
      <c r="G40" s="19">
        <v>7.6144999999999996</v>
      </c>
      <c r="H40" s="19">
        <v>26.316499999999998</v>
      </c>
      <c r="I40" s="19">
        <v>3.3165</v>
      </c>
      <c r="J40" s="19">
        <v>10.0505</v>
      </c>
      <c r="K40" s="19">
        <v>10.793999999999999</v>
      </c>
      <c r="L40" s="6">
        <v>5.3729999999999993</v>
      </c>
      <c r="M40" s="6">
        <f>AVERAGE(D40,E40:L40)</f>
        <v>10.367648148148149</v>
      </c>
      <c r="N40" s="6">
        <f>STDEV(D40,E40:L40)/SQRT(9)</f>
        <v>2.4387362294737551</v>
      </c>
      <c r="AB40" s="6">
        <v>1.0009999999999999</v>
      </c>
      <c r="AC40" s="19">
        <v>4.4465000000000003</v>
      </c>
      <c r="AD40" s="19">
        <v>1.7695999999999998</v>
      </c>
      <c r="AE40" s="19">
        <v>0.52066666666666661</v>
      </c>
      <c r="AF40" s="19">
        <v>1.7644000000000002</v>
      </c>
      <c r="AG40" s="19">
        <v>2.804875</v>
      </c>
      <c r="AH40" s="19">
        <v>1.2001428571428572</v>
      </c>
      <c r="AI40" s="19">
        <v>1.6617999999999999</v>
      </c>
      <c r="AJ40" s="19">
        <v>2.2853333333333334</v>
      </c>
      <c r="AK40" s="6">
        <v>1.0328000000000002</v>
      </c>
      <c r="AL40" s="6">
        <f>AVERAGE(AC40:AK40)</f>
        <v>1.9429019841269843</v>
      </c>
      <c r="AM40" s="6">
        <f>STDEV(AC40:AK40)/SQRT(9)</f>
        <v>0.3849946723310505</v>
      </c>
      <c r="AN40" s="13"/>
      <c r="AO40" s="13"/>
      <c r="AP40" s="13"/>
      <c r="AQ40" s="13"/>
      <c r="AR40" s="13"/>
      <c r="AS40" s="13"/>
      <c r="AT40" s="13"/>
      <c r="AU40" s="13"/>
      <c r="AV40" s="13"/>
    </row>
    <row r="41" spans="3:50" x14ac:dyDescent="0.3">
      <c r="C41" s="6">
        <v>1.5009999999999999</v>
      </c>
      <c r="D41" s="19">
        <v>24.363</v>
      </c>
      <c r="E41" s="19">
        <v>21.313000000000002</v>
      </c>
      <c r="F41" s="19">
        <v>4.49</v>
      </c>
      <c r="G41" s="19">
        <v>17.952500000000001</v>
      </c>
      <c r="H41" s="19">
        <v>54.335999999999999</v>
      </c>
      <c r="I41" s="19">
        <v>5.9580000000000002</v>
      </c>
      <c r="J41" s="19">
        <v>26.471499999999999</v>
      </c>
      <c r="K41" s="19">
        <v>19.483666666666664</v>
      </c>
      <c r="L41" s="6">
        <v>6.0809999999999995</v>
      </c>
      <c r="M41" s="6">
        <f>AVERAGE(D41,E41:L41)</f>
        <v>20.049851851851852</v>
      </c>
      <c r="N41" s="6">
        <f>STDEV(D41,E41:L41)/SQRT(9)</f>
        <v>5.1065234161083284</v>
      </c>
      <c r="AB41" s="6">
        <v>1.5009999999999999</v>
      </c>
      <c r="AC41" s="19">
        <v>4.6678333333333333</v>
      </c>
      <c r="AD41" s="19">
        <v>2.516</v>
      </c>
      <c r="AE41" s="19">
        <v>0.63566666666666671</v>
      </c>
      <c r="AF41" s="19">
        <v>2.4554</v>
      </c>
      <c r="AG41" s="19">
        <v>4.8337500000000002</v>
      </c>
      <c r="AH41" s="19">
        <v>1.2774285714285714</v>
      </c>
      <c r="AI41" s="19">
        <v>1.9894000000000003</v>
      </c>
      <c r="AJ41" s="19">
        <v>3.1280000000000001</v>
      </c>
      <c r="AK41" s="6">
        <v>1.1721999999999999</v>
      </c>
      <c r="AL41" s="6">
        <f>AVERAGE(AC41:AK41)</f>
        <v>2.5195198412698412</v>
      </c>
      <c r="AM41" s="6">
        <f>STDEV(AC41:AK41)/SQRT(9)</f>
        <v>0.49347513786184605</v>
      </c>
      <c r="AN41" s="13"/>
      <c r="AO41" s="13"/>
      <c r="AP41" s="13"/>
      <c r="AQ41" s="13"/>
      <c r="AR41" s="13"/>
      <c r="AS41" s="13"/>
      <c r="AT41" s="13"/>
      <c r="AU41" s="13"/>
      <c r="AV41" s="13"/>
    </row>
    <row r="42" spans="3:50" x14ac:dyDescent="0.3">
      <c r="C42" s="6">
        <v>2.0009999999999999</v>
      </c>
      <c r="D42" s="19">
        <v>31.308999999999997</v>
      </c>
      <c r="E42" s="19">
        <v>30.314999999999998</v>
      </c>
      <c r="F42" s="19">
        <v>9.6916666666666682</v>
      </c>
      <c r="G42" s="19">
        <v>29.796999999999997</v>
      </c>
      <c r="H42" s="19">
        <v>75.709000000000003</v>
      </c>
      <c r="I42" s="19">
        <v>10.3995</v>
      </c>
      <c r="J42" s="19">
        <v>49.964500000000001</v>
      </c>
      <c r="K42" s="19">
        <v>28.952000000000002</v>
      </c>
      <c r="L42" s="6">
        <v>7.4849999999999994</v>
      </c>
      <c r="M42" s="6">
        <f>AVERAGE(D42,E42:L42)</f>
        <v>30.402518518518516</v>
      </c>
      <c r="N42" s="6">
        <f>STDEV(D42,E42:L42)/SQRT(9)</f>
        <v>7.2580617992244649</v>
      </c>
      <c r="AB42" s="6">
        <v>2.0009999999999999</v>
      </c>
      <c r="AC42" s="6">
        <v>6.5770000000000008</v>
      </c>
      <c r="AD42" s="6">
        <v>3.1383999999999999</v>
      </c>
      <c r="AE42" s="6">
        <v>0.63949999999999996</v>
      </c>
      <c r="AF42" s="6">
        <v>3.4066000000000001</v>
      </c>
      <c r="AG42" s="6">
        <v>7.2087500000000002</v>
      </c>
      <c r="AH42" s="6">
        <v>1.6388571428571428</v>
      </c>
      <c r="AI42" s="6">
        <v>3.6957999999999998</v>
      </c>
      <c r="AJ42" s="6">
        <v>4.9125000000000005</v>
      </c>
      <c r="AK42" s="6">
        <v>1.1938</v>
      </c>
      <c r="AL42" s="6">
        <f>AVERAGE(AC42:AK42)</f>
        <v>3.6012452380952382</v>
      </c>
      <c r="AM42" s="6">
        <f>STDEV(AC42:AK42)/SQRT(9)</f>
        <v>0.76619862174189735</v>
      </c>
    </row>
    <row r="43" spans="3:50" x14ac:dyDescent="0.3">
      <c r="C43" s="6">
        <v>2.5009999999999999</v>
      </c>
      <c r="D43" s="19">
        <v>38.480666666666671</v>
      </c>
      <c r="E43" s="19">
        <v>39.195500000000003</v>
      </c>
      <c r="F43" s="19">
        <v>21.33966666666667</v>
      </c>
      <c r="G43" s="19">
        <v>38.339999999999996</v>
      </c>
      <c r="H43" s="19">
        <v>102.6995</v>
      </c>
      <c r="I43" s="19">
        <v>18.254999999999999</v>
      </c>
      <c r="J43" s="19">
        <v>66.241</v>
      </c>
      <c r="K43" s="19">
        <v>35.903666666666666</v>
      </c>
      <c r="L43" s="6">
        <v>9.9984999999999999</v>
      </c>
      <c r="M43" s="6">
        <f>AVERAGE(D43,E43:L43)</f>
        <v>41.161499999999997</v>
      </c>
      <c r="N43" s="6">
        <f>STDEV(D43,E43:L43)/SQRT(9)</f>
        <v>9.3921582606971423</v>
      </c>
      <c r="AB43" s="6">
        <v>2.5009999999999999</v>
      </c>
      <c r="AC43" s="6">
        <v>6.8136666666666663</v>
      </c>
      <c r="AD43" s="6">
        <v>4.4337999999999997</v>
      </c>
      <c r="AE43" s="6">
        <v>0.71133333333333348</v>
      </c>
      <c r="AF43" s="6">
        <v>3.8137999999999996</v>
      </c>
      <c r="AG43" s="6">
        <v>9.3816249999999997</v>
      </c>
      <c r="AH43" s="6">
        <v>1.9149999999999998</v>
      </c>
      <c r="AI43" s="6">
        <v>4.6379999999999999</v>
      </c>
      <c r="AJ43" s="6">
        <v>5.4490000000000007</v>
      </c>
      <c r="AK43" s="6">
        <v>1.0551999999999999</v>
      </c>
      <c r="AL43" s="6">
        <f>AVERAGE(AC43:AK43)</f>
        <v>4.245713888888889</v>
      </c>
      <c r="AM43" s="6">
        <f>STDEV(AC43:AK43)/SQRT(9)</f>
        <v>0.93466518276930233</v>
      </c>
    </row>
    <row r="44" spans="3:50" x14ac:dyDescent="0.3">
      <c r="C44" s="6">
        <v>3.0009999999999999</v>
      </c>
      <c r="D44" s="19">
        <v>48.198999999999991</v>
      </c>
      <c r="E44" s="19">
        <v>48.2485</v>
      </c>
      <c r="F44" s="19">
        <v>36.630333333333333</v>
      </c>
      <c r="G44" s="19">
        <v>47.408000000000001</v>
      </c>
      <c r="H44" s="19">
        <v>122.67400000000001</v>
      </c>
      <c r="I44" s="19">
        <v>27.585999999999999</v>
      </c>
      <c r="J44" s="19">
        <v>75.217500000000001</v>
      </c>
      <c r="K44" s="19">
        <v>44.676333333333332</v>
      </c>
      <c r="L44" s="6">
        <v>14.2765</v>
      </c>
      <c r="M44" s="6">
        <f>AVERAGE(D44,E44:L44)</f>
        <v>51.657351851851857</v>
      </c>
      <c r="N44" s="6">
        <f>STDEV(D44,E44:L44)/SQRT(9)</f>
        <v>10.469125457517949</v>
      </c>
      <c r="AB44" s="6">
        <v>3.0009999999999999</v>
      </c>
      <c r="AC44" s="6">
        <v>8.6206666666666667</v>
      </c>
      <c r="AD44" s="6">
        <v>5.1104000000000003</v>
      </c>
      <c r="AE44" s="6">
        <v>0.96100000000000019</v>
      </c>
      <c r="AF44" s="6">
        <v>4.6584000000000003</v>
      </c>
      <c r="AG44" s="6">
        <v>11.780374999999999</v>
      </c>
      <c r="AH44" s="6">
        <v>2.6415714285714285</v>
      </c>
      <c r="AI44" s="6">
        <v>5.0865999999999989</v>
      </c>
      <c r="AJ44" s="6">
        <v>6.8981666666666657</v>
      </c>
      <c r="AK44" s="6">
        <v>1.3131999999999999</v>
      </c>
      <c r="AL44" s="6">
        <f>AVERAGE(AC44:AK44)</f>
        <v>5.2300421957671963</v>
      </c>
      <c r="AM44" s="6">
        <f>STDEV(AC44:AK44)/SQRT(9)</f>
        <v>1.165559314272018</v>
      </c>
    </row>
    <row r="45" spans="3:50" x14ac:dyDescent="0.3">
      <c r="C45" s="6">
        <v>3.5019999999999998</v>
      </c>
      <c r="D45" s="19">
        <v>57.713999999999999</v>
      </c>
      <c r="E45" s="19">
        <v>57.510999999999996</v>
      </c>
      <c r="F45" s="19">
        <v>57.519666666666666</v>
      </c>
      <c r="G45" s="19">
        <v>58.901000000000003</v>
      </c>
      <c r="H45" s="19">
        <v>152.24250000000001</v>
      </c>
      <c r="I45" s="19">
        <v>39.076999999999998</v>
      </c>
      <c r="J45" s="19">
        <v>82.539000000000001</v>
      </c>
      <c r="K45" s="19">
        <v>43.725999999999999</v>
      </c>
      <c r="L45" s="6">
        <v>24.036000000000001</v>
      </c>
      <c r="M45" s="6">
        <f>AVERAGE(D45,E45:L45)</f>
        <v>63.696240740740755</v>
      </c>
      <c r="N45" s="6">
        <f>STDEV(D45,E45:L45)/SQRT(9)</f>
        <v>12.308833006768412</v>
      </c>
      <c r="AB45" s="6">
        <v>3.5019999999999998</v>
      </c>
      <c r="AC45" s="6">
        <v>8.1066666666666674</v>
      </c>
      <c r="AD45" s="6">
        <v>7.0094000000000012</v>
      </c>
      <c r="AE45" s="6">
        <v>1.7553333333333334</v>
      </c>
      <c r="AF45" s="6">
        <v>5.3041999999999998</v>
      </c>
      <c r="AG45" s="6">
        <v>13.826625000000002</v>
      </c>
      <c r="AH45" s="6">
        <v>3.5412857142857139</v>
      </c>
      <c r="AI45" s="6">
        <v>6.4348000000000001</v>
      </c>
      <c r="AJ45" s="6">
        <v>7.7331666666666656</v>
      </c>
      <c r="AK45" s="6">
        <v>1.4201999999999999</v>
      </c>
      <c r="AL45" s="6">
        <f>AVERAGE(AC45:AK45)</f>
        <v>6.1257419312169326</v>
      </c>
      <c r="AM45" s="6">
        <f>STDEV(AC45:AK45)/SQRT(9)</f>
        <v>1.2653764638548666</v>
      </c>
    </row>
    <row r="46" spans="3:50" x14ac:dyDescent="0.3">
      <c r="C46" s="6">
        <v>4.0019999999999998</v>
      </c>
      <c r="D46" s="19">
        <v>63.626000000000005</v>
      </c>
      <c r="E46" s="19">
        <v>67.017499999999998</v>
      </c>
      <c r="F46" s="19">
        <v>73.458333333333343</v>
      </c>
      <c r="G46" s="19">
        <v>80.445499999999996</v>
      </c>
      <c r="H46" s="19">
        <v>156.3305</v>
      </c>
      <c r="I46" s="19">
        <v>52.064</v>
      </c>
      <c r="J46" s="19">
        <v>98.783500000000004</v>
      </c>
      <c r="K46" s="19">
        <v>46.083999999999996</v>
      </c>
      <c r="L46" s="6">
        <v>36.188000000000002</v>
      </c>
      <c r="M46" s="6">
        <f>AVERAGE(D46,E46:L46)</f>
        <v>74.888592592592587</v>
      </c>
      <c r="N46" s="6">
        <f>STDEV(D46,E46:L46)/SQRT(9)</f>
        <v>11.945407231452611</v>
      </c>
      <c r="S46" s="100"/>
      <c r="T46" s="100"/>
      <c r="U46" s="100"/>
      <c r="V46" s="100"/>
      <c r="W46" s="100"/>
      <c r="AB46" s="6">
        <v>4.0019999999999998</v>
      </c>
      <c r="AC46" s="6">
        <v>8.827</v>
      </c>
      <c r="AD46" s="6">
        <v>8.3352000000000004</v>
      </c>
      <c r="AE46" s="6">
        <v>2.3493333333333331</v>
      </c>
      <c r="AF46" s="6">
        <v>6.4614000000000003</v>
      </c>
      <c r="AG46" s="6">
        <v>15.552125</v>
      </c>
      <c r="AH46" s="6">
        <v>3.7678571428571428</v>
      </c>
      <c r="AI46" s="6">
        <v>7.9995999999999992</v>
      </c>
      <c r="AJ46" s="6">
        <v>9.1161666666666683</v>
      </c>
      <c r="AK46" s="6">
        <v>1.5415999999999999</v>
      </c>
      <c r="AL46" s="6">
        <f>AVERAGE(AC46:AK46)</f>
        <v>7.1055869047619051</v>
      </c>
      <c r="AM46" s="6">
        <f>STDEV(AC46:AK46)/SQRT(9)</f>
        <v>1.4230065132202647</v>
      </c>
    </row>
    <row r="47" spans="3:50" x14ac:dyDescent="0.3">
      <c r="C47" s="6">
        <v>4.5019999999999998</v>
      </c>
      <c r="D47" s="19">
        <v>75.119666666666674</v>
      </c>
      <c r="E47" s="19">
        <v>71.360500000000002</v>
      </c>
      <c r="F47" s="19">
        <v>91.589333333333329</v>
      </c>
      <c r="G47" s="19">
        <v>100.89699999999999</v>
      </c>
      <c r="H47" s="19">
        <v>152.4145</v>
      </c>
      <c r="I47" s="19">
        <v>67.883499999999998</v>
      </c>
      <c r="J47" s="19">
        <v>118.43299999999999</v>
      </c>
      <c r="K47" s="19">
        <v>54.596333333333327</v>
      </c>
      <c r="L47" s="6">
        <v>51.896000000000001</v>
      </c>
      <c r="M47" s="6">
        <f>AVERAGE(D47,E47:L47)</f>
        <v>87.132203703703695</v>
      </c>
      <c r="N47" s="6">
        <f>STDEV(D47,E47:L47)/SQRT(9)</f>
        <v>10.8746563613501</v>
      </c>
      <c r="S47" s="100"/>
      <c r="T47" s="100"/>
      <c r="U47" s="100"/>
      <c r="V47" s="100"/>
      <c r="W47" s="100"/>
      <c r="AB47" s="6">
        <v>4.5019999999999998</v>
      </c>
      <c r="AC47" s="6">
        <v>8.7030000000000012</v>
      </c>
      <c r="AD47" s="6">
        <v>10.3596</v>
      </c>
      <c r="AE47" s="6">
        <v>3.2685</v>
      </c>
      <c r="AF47" s="6">
        <v>7.8661999999999992</v>
      </c>
      <c r="AG47" s="6">
        <v>16.478124999999999</v>
      </c>
      <c r="AH47" s="6">
        <v>4.516285714285714</v>
      </c>
      <c r="AI47" s="6">
        <v>10.786199999999999</v>
      </c>
      <c r="AJ47" s="6">
        <v>10.772</v>
      </c>
      <c r="AK47" s="6">
        <v>2.4234</v>
      </c>
      <c r="AL47" s="6">
        <f>AVERAGE(AC47:AK47)</f>
        <v>8.3525900793650791</v>
      </c>
      <c r="AM47" s="6">
        <f>STDEV(AC47:AK47)/SQRT(9)</f>
        <v>1.4809356497832082</v>
      </c>
    </row>
    <row r="48" spans="3:50" x14ac:dyDescent="0.3">
      <c r="C48" s="6">
        <v>5.0030000000000001</v>
      </c>
      <c r="D48" s="19">
        <v>86.348666666666659</v>
      </c>
      <c r="E48" s="19">
        <v>73.371000000000009</v>
      </c>
      <c r="F48" s="19">
        <v>106.483</v>
      </c>
      <c r="G48" s="19">
        <v>121.41249999999999</v>
      </c>
      <c r="H48" s="19">
        <v>157.45400000000001</v>
      </c>
      <c r="I48" s="19">
        <v>94.670999999999992</v>
      </c>
      <c r="J48" s="19">
        <v>127.5265</v>
      </c>
      <c r="K48" s="19">
        <v>64.423333333333332</v>
      </c>
      <c r="L48" s="6">
        <v>71.504500000000007</v>
      </c>
      <c r="M48" s="6">
        <f>AVERAGE(D48,E48:L48)</f>
        <v>100.35494444444444</v>
      </c>
      <c r="N48" s="6">
        <f>STDEV(D48,E48:L48)/SQRT(9)</f>
        <v>10.246689444110389</v>
      </c>
      <c r="S48" s="100"/>
      <c r="T48" s="100"/>
      <c r="U48" s="100"/>
      <c r="V48" s="100"/>
      <c r="W48" s="100"/>
      <c r="AB48" s="6">
        <v>5.0030000000000001</v>
      </c>
      <c r="AC48" s="6">
        <v>9.4173333333333336</v>
      </c>
      <c r="AD48" s="6">
        <v>12.901199999999999</v>
      </c>
      <c r="AE48" s="6">
        <v>4.1635</v>
      </c>
      <c r="AF48" s="6">
        <v>9.7973999999999997</v>
      </c>
      <c r="AG48" s="6">
        <v>17.998125000000002</v>
      </c>
      <c r="AH48" s="6">
        <v>6.4070000000000009</v>
      </c>
      <c r="AI48" s="6">
        <v>14.356399999999999</v>
      </c>
      <c r="AJ48" s="6">
        <v>10.9795</v>
      </c>
      <c r="AK48" s="6">
        <v>3.1886000000000001</v>
      </c>
      <c r="AL48" s="6">
        <f>AVERAGE(AC48:AK48)</f>
        <v>9.9121175925925922</v>
      </c>
      <c r="AM48" s="6">
        <f>STDEV(AC48:AK48)/SQRT(9)</f>
        <v>1.6072975711591004</v>
      </c>
    </row>
    <row r="49" spans="3:39" x14ac:dyDescent="0.3">
      <c r="C49" s="6">
        <v>5.5030000000000001</v>
      </c>
      <c r="D49" s="19">
        <v>101.33033333333333</v>
      </c>
      <c r="E49" s="19">
        <v>82.200999999999993</v>
      </c>
      <c r="F49" s="19">
        <v>120.56666666666666</v>
      </c>
      <c r="G49" s="19">
        <v>141.53</v>
      </c>
      <c r="H49" s="19">
        <v>167.5155</v>
      </c>
      <c r="I49" s="19">
        <v>111.92399999999999</v>
      </c>
      <c r="J49" s="19">
        <v>128.47800000000001</v>
      </c>
      <c r="K49" s="19">
        <v>79.055333333333337</v>
      </c>
      <c r="L49" s="6">
        <v>95.406999999999996</v>
      </c>
      <c r="M49" s="6">
        <f>AVERAGE(D49,E49:L49)</f>
        <v>114.22309259259259</v>
      </c>
      <c r="N49" s="6">
        <f>STDEV(D49,E49:L49)/SQRT(9)</f>
        <v>9.5865438901112849</v>
      </c>
      <c r="S49" s="100"/>
      <c r="T49" s="100"/>
      <c r="U49" s="100"/>
      <c r="V49" s="100"/>
      <c r="W49" s="100"/>
      <c r="AB49" s="6">
        <v>5.5030000000000001</v>
      </c>
      <c r="AC49" s="6">
        <v>9.3213333333333335</v>
      </c>
      <c r="AD49" s="6">
        <v>11.777800000000003</v>
      </c>
      <c r="AE49" s="6">
        <v>5.2284999999999995</v>
      </c>
      <c r="AF49" s="6">
        <v>10.706</v>
      </c>
      <c r="AG49" s="6">
        <v>16.920000000000002</v>
      </c>
      <c r="AH49" s="6">
        <v>7.6047142857142864</v>
      </c>
      <c r="AI49" s="6">
        <v>18.025200000000002</v>
      </c>
      <c r="AJ49" s="6">
        <v>14.852166666666667</v>
      </c>
      <c r="AK49" s="6">
        <v>4.1917999999999997</v>
      </c>
      <c r="AL49" s="6">
        <f>AVERAGE(AC49:AK49)</f>
        <v>10.958612698412699</v>
      </c>
      <c r="AM49" s="6">
        <f>STDEV(AC49:AK49)/SQRT(9)</f>
        <v>1.6411492504347986</v>
      </c>
    </row>
    <row r="50" spans="3:39" x14ac:dyDescent="0.3">
      <c r="C50" s="6">
        <v>6.0030000000000001</v>
      </c>
      <c r="D50" s="19">
        <v>105.82033333333334</v>
      </c>
      <c r="E50" s="19">
        <v>95.151499999999999</v>
      </c>
      <c r="F50" s="19">
        <v>131.93033333333332</v>
      </c>
      <c r="G50" s="19">
        <v>155.49950000000001</v>
      </c>
      <c r="H50" s="19">
        <v>162.65199999999999</v>
      </c>
      <c r="I50" s="19">
        <v>133.5145</v>
      </c>
      <c r="J50" s="19">
        <v>131.08500000000001</v>
      </c>
      <c r="K50" s="19">
        <v>95.13066666666667</v>
      </c>
      <c r="L50" s="6">
        <v>119.96850000000001</v>
      </c>
      <c r="M50" s="6">
        <f>AVERAGE(D50,E50:L50)</f>
        <v>125.63914814814815</v>
      </c>
      <c r="N50" s="6">
        <f>STDEV(D50,E50:L50)/SQRT(9)</f>
        <v>8.0605823284740215</v>
      </c>
      <c r="AB50" s="6">
        <v>6.0030000000000001</v>
      </c>
      <c r="AC50" s="6">
        <v>10.445666666666666</v>
      </c>
      <c r="AD50" s="6">
        <v>11.479200000000001</v>
      </c>
      <c r="AE50" s="6">
        <v>5.4471666666666669</v>
      </c>
      <c r="AF50" s="6">
        <v>11.558400000000001</v>
      </c>
      <c r="AG50" s="6">
        <v>18.296875</v>
      </c>
      <c r="AH50" s="6">
        <v>7.7851428571428576</v>
      </c>
      <c r="AI50" s="6">
        <v>31.861200000000004</v>
      </c>
      <c r="AJ50" s="6">
        <v>13.405833333333334</v>
      </c>
      <c r="AK50" s="6">
        <v>5.5124000000000004</v>
      </c>
      <c r="AL50" s="6">
        <f>AVERAGE(AC50:AK50)</f>
        <v>12.865764947089946</v>
      </c>
      <c r="AM50" s="6">
        <f>STDEV(AC50:AK50)/SQRT(9)</f>
        <v>2.7259659897774955</v>
      </c>
    </row>
    <row r="51" spans="3:39" x14ac:dyDescent="0.3">
      <c r="C51" s="6">
        <v>6.5030000000000001</v>
      </c>
      <c r="D51" s="19">
        <v>119.62333333333333</v>
      </c>
      <c r="E51" s="19">
        <v>101.845</v>
      </c>
      <c r="F51" s="19">
        <v>136.22866666666667</v>
      </c>
      <c r="G51" s="19">
        <v>166.93099999999998</v>
      </c>
      <c r="H51" s="19">
        <v>176.99849999999998</v>
      </c>
      <c r="I51" s="19">
        <v>150.6515</v>
      </c>
      <c r="J51" s="19">
        <v>111.41300000000001</v>
      </c>
      <c r="K51" s="19">
        <v>103.41566666666667</v>
      </c>
      <c r="L51" s="6">
        <v>146.3475</v>
      </c>
      <c r="M51" s="6">
        <f>AVERAGE(D51,E51:L51)</f>
        <v>134.82824074074074</v>
      </c>
      <c r="N51" s="6">
        <f>STDEV(D51,E51:L51)/SQRT(9)</f>
        <v>9.1651928104744016</v>
      </c>
      <c r="AB51" s="6">
        <v>6.5030000000000001</v>
      </c>
      <c r="AC51" s="6">
        <v>10.283333333333333</v>
      </c>
      <c r="AD51" s="6">
        <v>12.611800000000001</v>
      </c>
      <c r="AE51" s="6">
        <v>7.299666666666667</v>
      </c>
      <c r="AF51" s="6">
        <v>11.968999999999999</v>
      </c>
      <c r="AG51" s="6">
        <v>18.203000000000003</v>
      </c>
      <c r="AH51" s="6">
        <v>9.1047142857142855</v>
      </c>
      <c r="AI51" s="6">
        <v>28.809199999999997</v>
      </c>
      <c r="AJ51" s="6">
        <v>16.893833333333333</v>
      </c>
      <c r="AK51" s="6">
        <v>7.3555999999999999</v>
      </c>
      <c r="AL51" s="6">
        <f>AVERAGE(AC51:AK51)</f>
        <v>13.614460846560846</v>
      </c>
      <c r="AM51" s="6">
        <f>STDEV(AC51:AK51)/SQRT(9)</f>
        <v>2.2879094435173379</v>
      </c>
    </row>
    <row r="52" spans="3:39" x14ac:dyDescent="0.3">
      <c r="C52" s="6">
        <v>7.0030000000000001</v>
      </c>
      <c r="D52" s="19">
        <v>128.38800000000001</v>
      </c>
      <c r="E52" s="19">
        <v>110.40950000000001</v>
      </c>
      <c r="F52" s="19">
        <v>138.34333333333333</v>
      </c>
      <c r="G52" s="19">
        <v>180.40550000000002</v>
      </c>
      <c r="H52" s="19">
        <v>176.87549999999999</v>
      </c>
      <c r="I52" s="19">
        <v>163.2765</v>
      </c>
      <c r="J52" s="19">
        <v>115.92399999999999</v>
      </c>
      <c r="K52" s="19">
        <v>106.274</v>
      </c>
      <c r="L52" s="6">
        <v>171.52199999999999</v>
      </c>
      <c r="M52" s="6">
        <f>AVERAGE(D52,E52:L52)</f>
        <v>143.49092592592595</v>
      </c>
      <c r="N52" s="6">
        <f>STDEV(D52,E52:L52)/SQRT(9)</f>
        <v>9.9641283160183516</v>
      </c>
      <c r="AB52" s="6">
        <v>7.0030000000000001</v>
      </c>
      <c r="AC52" s="6">
        <v>11.337499999999999</v>
      </c>
      <c r="AD52" s="6">
        <v>11.640600000000001</v>
      </c>
      <c r="AE52" s="6">
        <v>7.6994999999999996</v>
      </c>
      <c r="AF52" s="6">
        <v>11.712</v>
      </c>
      <c r="AG52" s="6">
        <v>16.923500000000001</v>
      </c>
      <c r="AH52" s="6">
        <v>10.332857142857142</v>
      </c>
      <c r="AI52" s="6">
        <v>29.924400000000002</v>
      </c>
      <c r="AJ52" s="6">
        <v>17.874666666666666</v>
      </c>
      <c r="AK52" s="6">
        <v>9.1753999999999998</v>
      </c>
      <c r="AL52" s="6">
        <f>AVERAGE(AC52:AK52)</f>
        <v>14.068935978835979</v>
      </c>
      <c r="AM52" s="6">
        <f>STDEV(AC52:AK52)/SQRT(9)</f>
        <v>2.2712431147693262</v>
      </c>
    </row>
    <row r="53" spans="3:39" x14ac:dyDescent="0.3">
      <c r="C53" s="6">
        <v>7.5030000000000001</v>
      </c>
      <c r="D53" s="19">
        <v>140.89966666666666</v>
      </c>
      <c r="E53" s="19">
        <v>126.99350000000001</v>
      </c>
      <c r="F53" s="19">
        <v>135.53733333333332</v>
      </c>
      <c r="G53" s="19">
        <v>182.5625</v>
      </c>
      <c r="H53" s="19">
        <v>182.15950000000001</v>
      </c>
      <c r="I53" s="19">
        <v>175.0505</v>
      </c>
      <c r="J53" s="19">
        <v>115.67649999999999</v>
      </c>
      <c r="K53" s="19">
        <v>121.04533333333335</v>
      </c>
      <c r="L53" s="6">
        <v>198.46600000000001</v>
      </c>
      <c r="M53" s="6">
        <f>AVERAGE(D53,E53:L53)</f>
        <v>153.15453703703704</v>
      </c>
      <c r="N53" s="6">
        <f>STDEV(D53,E53:L53)/SQRT(9)</f>
        <v>10.42115225265311</v>
      </c>
      <c r="AB53" s="6">
        <v>7.5030000000000001</v>
      </c>
      <c r="AC53" s="6">
        <v>10.6035</v>
      </c>
      <c r="AD53" s="6">
        <v>15.4358</v>
      </c>
      <c r="AE53" s="6">
        <v>8.0513333333333321</v>
      </c>
      <c r="AF53" s="6">
        <v>12.888200000000001</v>
      </c>
      <c r="AG53" s="6">
        <v>17.393374999999999</v>
      </c>
      <c r="AH53" s="6">
        <v>10.889428571428571</v>
      </c>
      <c r="AI53" s="6">
        <v>24.848199999999999</v>
      </c>
      <c r="AJ53" s="6">
        <v>21.171499999999998</v>
      </c>
      <c r="AK53" s="6">
        <v>11.789599999999998</v>
      </c>
      <c r="AL53" s="6">
        <f>AVERAGE(AC53:AK53)</f>
        <v>14.785659656084654</v>
      </c>
      <c r="AM53" s="6">
        <f>STDEV(AC53:AK53)/SQRT(9)</f>
        <v>1.8251921152199235</v>
      </c>
    </row>
    <row r="54" spans="3:39" x14ac:dyDescent="0.3">
      <c r="C54" s="6">
        <v>8.0039999999999996</v>
      </c>
      <c r="D54" s="19">
        <v>155.41833333333332</v>
      </c>
      <c r="E54" s="19">
        <v>140.71550000000002</v>
      </c>
      <c r="F54" s="19">
        <v>142.33566666666664</v>
      </c>
      <c r="G54" s="19">
        <v>178.91399999999999</v>
      </c>
      <c r="H54" s="19">
        <v>174.54400000000001</v>
      </c>
      <c r="I54" s="19">
        <v>181.05200000000002</v>
      </c>
      <c r="J54" s="19">
        <v>125.83799999999999</v>
      </c>
      <c r="K54" s="19">
        <v>129.82766666666666</v>
      </c>
      <c r="L54" s="6">
        <v>224.077</v>
      </c>
      <c r="M54" s="6">
        <f>AVERAGE(D54,E54:L54)</f>
        <v>161.41357407407406</v>
      </c>
      <c r="N54" s="6">
        <f>STDEV(D54,E54:L54)/SQRT(9)</f>
        <v>10.463333110742086</v>
      </c>
      <c r="AB54" s="6">
        <v>8.0039999999999996</v>
      </c>
      <c r="AC54" s="6">
        <v>10.4885</v>
      </c>
      <c r="AD54" s="6">
        <v>11.882</v>
      </c>
      <c r="AE54" s="6">
        <v>9.7178333333333331</v>
      </c>
      <c r="AF54" s="6">
        <v>13.301999999999998</v>
      </c>
      <c r="AG54" s="6">
        <v>15.999500000000001</v>
      </c>
      <c r="AH54" s="6">
        <v>12.38742857142857</v>
      </c>
      <c r="AI54" s="6">
        <v>25.480199999999996</v>
      </c>
      <c r="AJ54" s="6">
        <v>23.054000000000002</v>
      </c>
      <c r="AK54" s="6">
        <v>12.361000000000001</v>
      </c>
      <c r="AL54" s="6">
        <f>AVERAGE(AC54:AK54)</f>
        <v>14.963606878306877</v>
      </c>
      <c r="AM54" s="6">
        <f>STDEV(AC54:AK54)/SQRT(9)</f>
        <v>1.864651008343837</v>
      </c>
    </row>
    <row r="55" spans="3:39" x14ac:dyDescent="0.3">
      <c r="C55" s="6">
        <v>8.5039999999999996</v>
      </c>
      <c r="D55" s="19">
        <v>158.62766666666667</v>
      </c>
      <c r="E55" s="19">
        <v>154.59500000000003</v>
      </c>
      <c r="F55" s="19">
        <v>150.678</v>
      </c>
      <c r="G55" s="19">
        <v>177.012</v>
      </c>
      <c r="H55" s="19">
        <v>172.6465</v>
      </c>
      <c r="I55" s="19">
        <v>196.12449999999998</v>
      </c>
      <c r="J55" s="19">
        <v>136.68549999999999</v>
      </c>
      <c r="K55" s="19">
        <v>139.69133333333335</v>
      </c>
      <c r="L55" s="6">
        <v>239.22399999999999</v>
      </c>
      <c r="M55" s="6">
        <f>AVERAGE(D55,E55:L55)</f>
        <v>169.47605555555555</v>
      </c>
      <c r="N55" s="6">
        <f>STDEV(D55,E55:L55)/SQRT(9)</f>
        <v>10.73455478445775</v>
      </c>
      <c r="AB55" s="6">
        <v>8.5039999999999996</v>
      </c>
      <c r="AC55" s="6">
        <v>11.203000000000001</v>
      </c>
      <c r="AD55" s="6">
        <v>14.3734</v>
      </c>
      <c r="AE55" s="6">
        <v>9.9891666666666659</v>
      </c>
      <c r="AF55" s="6">
        <v>13.443800000000001</v>
      </c>
      <c r="AG55" s="6">
        <v>16.327500000000001</v>
      </c>
      <c r="AH55" s="6">
        <v>13.541571428571428</v>
      </c>
      <c r="AI55" s="6">
        <v>23.488999999999997</v>
      </c>
      <c r="AJ55" s="6">
        <v>22.378</v>
      </c>
      <c r="AK55" s="6">
        <v>15.732400000000002</v>
      </c>
      <c r="AL55" s="6">
        <f>AVERAGE(AC55:AK55)</f>
        <v>15.608648677248677</v>
      </c>
      <c r="AM55" s="6">
        <f>STDEV(AC55:AK55)/SQRT(9)</f>
        <v>1.5362727789268391</v>
      </c>
    </row>
    <row r="56" spans="3:39" x14ac:dyDescent="0.3">
      <c r="C56" s="6">
        <v>9.0039999999999996</v>
      </c>
      <c r="D56" s="19">
        <v>166.40066666666667</v>
      </c>
      <c r="E56" s="19">
        <v>158.44749999999999</v>
      </c>
      <c r="F56" s="19">
        <v>154.66999999999999</v>
      </c>
      <c r="G56" s="19">
        <v>182.70249999999999</v>
      </c>
      <c r="H56" s="19">
        <v>173.77350000000001</v>
      </c>
      <c r="I56" s="19">
        <v>208.809</v>
      </c>
      <c r="J56" s="19">
        <v>152.92700000000002</v>
      </c>
      <c r="K56" s="19">
        <v>148.01366666666669</v>
      </c>
      <c r="L56" s="6">
        <v>236.38200000000001</v>
      </c>
      <c r="M56" s="6">
        <f>AVERAGE(D56,E56:L56)</f>
        <v>175.79175925925927</v>
      </c>
      <c r="N56" s="6">
        <f>STDEV(D56,E56:L56)/SQRT(9)</f>
        <v>9.8197020454231811</v>
      </c>
      <c r="AB56" s="6">
        <v>9.0039999999999996</v>
      </c>
      <c r="AC56" s="6">
        <v>11.146666666666667</v>
      </c>
      <c r="AD56" s="6">
        <v>13.959999999999999</v>
      </c>
      <c r="AE56" s="6">
        <v>10.803333333333333</v>
      </c>
      <c r="AF56" s="6">
        <v>12.937799999999999</v>
      </c>
      <c r="AG56" s="6">
        <v>16.774750000000001</v>
      </c>
      <c r="AH56" s="6">
        <v>13.842142857142859</v>
      </c>
      <c r="AI56" s="6">
        <v>22.333000000000002</v>
      </c>
      <c r="AJ56" s="6">
        <v>22.424999999999997</v>
      </c>
      <c r="AK56" s="6">
        <v>16.550400000000003</v>
      </c>
      <c r="AL56" s="6">
        <f>AVERAGE(AC56:AK56)</f>
        <v>15.641454761904761</v>
      </c>
      <c r="AM56" s="6">
        <f>STDEV(AC56:AK56)/SQRT(9)</f>
        <v>1.442841066507915</v>
      </c>
    </row>
    <row r="57" spans="3:39" x14ac:dyDescent="0.3">
      <c r="C57" s="6">
        <v>9.5039999999999996</v>
      </c>
      <c r="D57" s="19">
        <v>185.184</v>
      </c>
      <c r="E57" s="19">
        <v>168.25150000000002</v>
      </c>
      <c r="F57" s="19">
        <v>168.48866666666666</v>
      </c>
      <c r="G57" s="19">
        <v>184.376</v>
      </c>
      <c r="H57" s="19">
        <v>181.40199999999999</v>
      </c>
      <c r="I57" s="19">
        <v>213.32</v>
      </c>
      <c r="J57" s="19">
        <v>164.63300000000001</v>
      </c>
      <c r="K57" s="19">
        <v>151.428</v>
      </c>
      <c r="L57" s="6">
        <v>223.57999999999998</v>
      </c>
      <c r="M57" s="6">
        <f>AVERAGE(D57,E57:L57)</f>
        <v>182.29590740740741</v>
      </c>
      <c r="N57" s="6">
        <f>STDEV(D57,E57:L57)/SQRT(9)</f>
        <v>7.7576385644431474</v>
      </c>
      <c r="AB57" s="6">
        <v>9.5039999999999996</v>
      </c>
      <c r="AC57" s="6">
        <v>10.703833333333334</v>
      </c>
      <c r="AD57" s="6">
        <v>12.891399999999999</v>
      </c>
      <c r="AE57" s="6">
        <v>14.700000000000001</v>
      </c>
      <c r="AF57" s="6">
        <v>13.0692</v>
      </c>
      <c r="AG57" s="6">
        <v>15.189875000000001</v>
      </c>
      <c r="AH57" s="6">
        <v>15.164714285714284</v>
      </c>
      <c r="AI57" s="6">
        <v>23.392800000000001</v>
      </c>
      <c r="AJ57" s="6">
        <v>20.28</v>
      </c>
      <c r="AK57" s="6">
        <v>17.405000000000001</v>
      </c>
      <c r="AL57" s="6">
        <f>AVERAGE(AC57:AK57)</f>
        <v>15.866313624338623</v>
      </c>
      <c r="AM57" s="6">
        <f>STDEV(AC57:AK57)/SQRT(9)</f>
        <v>1.3130299835679511</v>
      </c>
    </row>
    <row r="58" spans="3:39" x14ac:dyDescent="0.3">
      <c r="C58" s="6">
        <v>10.005000000000001</v>
      </c>
      <c r="D58" s="19">
        <v>191.56499999999997</v>
      </c>
      <c r="E58" s="19">
        <v>176.84899999999999</v>
      </c>
      <c r="F58" s="19">
        <v>178.196</v>
      </c>
      <c r="G58" s="19">
        <v>195.892</v>
      </c>
      <c r="H58" s="19">
        <v>192.834</v>
      </c>
      <c r="I58" s="19">
        <v>221.43700000000001</v>
      </c>
      <c r="J58" s="19">
        <v>192.334</v>
      </c>
      <c r="K58" s="19">
        <v>163.32833333333335</v>
      </c>
      <c r="L58" s="6">
        <v>219.292</v>
      </c>
      <c r="M58" s="6">
        <f>AVERAGE(D58,E58:L58)</f>
        <v>192.41414814814817</v>
      </c>
      <c r="N58" s="6">
        <f>STDEV(D58,E58:L58)/SQRT(9)</f>
        <v>6.3115395333632449</v>
      </c>
      <c r="AB58" s="6">
        <v>10.005000000000001</v>
      </c>
      <c r="AC58" s="6">
        <v>10.240666666666668</v>
      </c>
      <c r="AD58" s="6">
        <v>12.5722</v>
      </c>
      <c r="AE58" s="6">
        <v>12.193</v>
      </c>
      <c r="AF58" s="6">
        <v>12.544</v>
      </c>
      <c r="AG58" s="6">
        <v>15.629375</v>
      </c>
      <c r="AH58" s="6">
        <v>15.438857142857144</v>
      </c>
      <c r="AI58" s="6">
        <v>25.5334</v>
      </c>
      <c r="AJ58" s="6">
        <v>25.593833333333336</v>
      </c>
      <c r="AK58" s="6">
        <v>17.008800000000001</v>
      </c>
      <c r="AL58" s="6">
        <f>AVERAGE(AC58:AK58)</f>
        <v>16.306014682539683</v>
      </c>
      <c r="AM58" s="6">
        <f>STDEV(AC58:AK58)/SQRT(9)</f>
        <v>1.8816046219310352</v>
      </c>
    </row>
    <row r="59" spans="3:39" x14ac:dyDescent="0.3">
      <c r="C59" s="6">
        <v>10.505000000000001</v>
      </c>
      <c r="D59" s="19">
        <v>208.81399999999999</v>
      </c>
      <c r="E59" s="19">
        <v>195.05799999999999</v>
      </c>
      <c r="F59" s="19">
        <v>194.11766666666665</v>
      </c>
      <c r="G59" s="19">
        <v>204.08699999999999</v>
      </c>
      <c r="H59" s="19">
        <v>205.01400000000001</v>
      </c>
      <c r="I59" s="19">
        <v>221.06450000000001</v>
      </c>
      <c r="J59" s="19">
        <v>207.03699999999998</v>
      </c>
      <c r="K59" s="19">
        <v>174.86599999999999</v>
      </c>
      <c r="L59" s="6">
        <v>235.04</v>
      </c>
      <c r="M59" s="6">
        <f>AVERAGE(D59,E59:L59)</f>
        <v>205.01090740740742</v>
      </c>
      <c r="N59" s="6">
        <f>STDEV(D59,E59:L59)/SQRT(9)</f>
        <v>5.6584805065346524</v>
      </c>
      <c r="AB59" s="6">
        <v>10.505000000000001</v>
      </c>
      <c r="AC59" s="6">
        <v>10.634833333333333</v>
      </c>
      <c r="AD59" s="6">
        <v>12.531599999999999</v>
      </c>
      <c r="AE59" s="6">
        <v>11.938333333333334</v>
      </c>
      <c r="AF59" s="6">
        <v>12.8934</v>
      </c>
      <c r="AG59" s="6">
        <v>16.4785</v>
      </c>
      <c r="AH59" s="6">
        <v>13.703857142857142</v>
      </c>
      <c r="AI59" s="6">
        <v>27.309199999999997</v>
      </c>
      <c r="AJ59" s="6">
        <v>24.640666666666664</v>
      </c>
      <c r="AK59" s="6">
        <v>20.940799999999999</v>
      </c>
      <c r="AL59" s="6">
        <f>AVERAGE(AC59:AK59)</f>
        <v>16.785687830687831</v>
      </c>
      <c r="AM59" s="6">
        <f>STDEV(AC59:AK59)/SQRT(9)</f>
        <v>2.0203101634865095</v>
      </c>
    </row>
    <row r="60" spans="3:39" x14ac:dyDescent="0.3">
      <c r="C60" s="6">
        <v>11.005000000000001</v>
      </c>
      <c r="D60" s="19">
        <v>227.17466666666667</v>
      </c>
      <c r="E60" s="19">
        <v>208.71</v>
      </c>
      <c r="F60" s="19">
        <v>210.58266666666668</v>
      </c>
      <c r="G60" s="19">
        <v>211.85000000000002</v>
      </c>
      <c r="H60" s="19">
        <v>208.89449999999999</v>
      </c>
      <c r="I60" s="19">
        <v>228.88150000000002</v>
      </c>
      <c r="J60" s="19">
        <v>222.2715</v>
      </c>
      <c r="K60" s="19">
        <v>181.35166666666666</v>
      </c>
      <c r="L60" s="6">
        <v>251.00650000000002</v>
      </c>
      <c r="M60" s="6">
        <f>AVERAGE(D60,E60:L60)</f>
        <v>216.74699999999999</v>
      </c>
      <c r="N60" s="6">
        <f>STDEV(D60,E60:L60)/SQRT(9)</f>
        <v>6.3478781716733854</v>
      </c>
      <c r="AB60" s="6">
        <v>11.005000000000001</v>
      </c>
      <c r="AC60" s="6">
        <v>10.492833333333332</v>
      </c>
      <c r="AD60" s="6">
        <v>12.600399999999999</v>
      </c>
      <c r="AE60" s="6">
        <v>11.870833333333332</v>
      </c>
      <c r="AF60" s="6">
        <v>13.432599999999999</v>
      </c>
      <c r="AG60" s="6">
        <v>15.896750000000001</v>
      </c>
      <c r="AH60" s="6">
        <v>14.239857142857144</v>
      </c>
      <c r="AI60" s="6">
        <v>23.997199999999999</v>
      </c>
      <c r="AJ60" s="6">
        <v>27.022333333333332</v>
      </c>
      <c r="AK60" s="6">
        <v>18.703000000000003</v>
      </c>
      <c r="AL60" s="6">
        <f>AVERAGE(AC60:AK60)</f>
        <v>16.47286746031746</v>
      </c>
      <c r="AM60" s="6">
        <f>STDEV(AC60:AK60)/SQRT(9)</f>
        <v>1.8980154279151151</v>
      </c>
    </row>
    <row r="61" spans="3:39" x14ac:dyDescent="0.3">
      <c r="C61" s="6">
        <v>11.505000000000001</v>
      </c>
      <c r="D61" s="19">
        <v>247.25166666666667</v>
      </c>
      <c r="E61" s="19">
        <v>216.18900000000002</v>
      </c>
      <c r="F61" s="19">
        <v>223.37666666666664</v>
      </c>
      <c r="G61" s="19">
        <v>233.928</v>
      </c>
      <c r="H61" s="19">
        <v>219.1585</v>
      </c>
      <c r="I61" s="19">
        <v>234.75200000000001</v>
      </c>
      <c r="J61" s="19">
        <v>223.08749999999998</v>
      </c>
      <c r="K61" s="19">
        <v>183.83633333333333</v>
      </c>
      <c r="L61" s="6">
        <v>262.50599999999997</v>
      </c>
      <c r="M61" s="6">
        <f>AVERAGE(D61,E61:L61)</f>
        <v>227.12062962962966</v>
      </c>
      <c r="N61" s="6">
        <f>STDEV(D61,E61:L61)/SQRT(9)</f>
        <v>7.3112080314190573</v>
      </c>
      <c r="AB61" s="6">
        <v>11.505000000000001</v>
      </c>
      <c r="AC61" s="6">
        <v>10.282666666666668</v>
      </c>
      <c r="AD61" s="6">
        <v>12.4954</v>
      </c>
      <c r="AE61" s="6">
        <v>15.271500000000001</v>
      </c>
      <c r="AF61" s="6">
        <v>14.302600000000002</v>
      </c>
      <c r="AG61" s="6">
        <v>16.135999999999999</v>
      </c>
      <c r="AH61" s="6">
        <v>14.518142857142859</v>
      </c>
      <c r="AI61" s="6">
        <v>23.743600000000004</v>
      </c>
      <c r="AJ61" s="6">
        <v>29.715666666666667</v>
      </c>
      <c r="AK61" s="6">
        <v>19.0246</v>
      </c>
      <c r="AL61" s="6">
        <f>AVERAGE(AC61:AK61)</f>
        <v>17.276686243386244</v>
      </c>
      <c r="AM61" s="6">
        <f>STDEV(AC61:AK61)/SQRT(9)</f>
        <v>2.0178306061245261</v>
      </c>
    </row>
    <row r="62" spans="3:39" x14ac:dyDescent="0.3">
      <c r="C62" s="6">
        <v>12.005000000000001</v>
      </c>
      <c r="D62" s="19">
        <v>250.53266666666664</v>
      </c>
      <c r="E62" s="19">
        <v>226.30950000000001</v>
      </c>
      <c r="F62" s="19">
        <v>233.5566666666667</v>
      </c>
      <c r="G62" s="19">
        <v>256.6105</v>
      </c>
      <c r="H62" s="19">
        <v>234.49</v>
      </c>
      <c r="I62" s="19">
        <v>230.7</v>
      </c>
      <c r="J62" s="19">
        <v>239.46850000000001</v>
      </c>
      <c r="K62" s="19">
        <v>190.29033333333334</v>
      </c>
      <c r="L62" s="6">
        <v>274.99450000000002</v>
      </c>
      <c r="M62" s="6">
        <f>AVERAGE(D62,E62:L62)</f>
        <v>237.43918518518524</v>
      </c>
      <c r="N62" s="6">
        <f>STDEV(D62,E62:L62)/SQRT(9)</f>
        <v>7.7902812868420037</v>
      </c>
      <c r="AB62" s="6">
        <v>12.005000000000001</v>
      </c>
      <c r="AC62" s="6">
        <v>11.105666666666666</v>
      </c>
      <c r="AD62" s="6">
        <v>13.700800000000001</v>
      </c>
      <c r="AE62" s="6">
        <v>12.760333333333335</v>
      </c>
      <c r="AF62" s="6">
        <v>15.413</v>
      </c>
      <c r="AG62" s="6">
        <v>16.77</v>
      </c>
      <c r="AH62" s="6">
        <v>13.307285714285712</v>
      </c>
      <c r="AI62" s="6">
        <v>26.127400000000002</v>
      </c>
      <c r="AJ62" s="6">
        <v>26.967333333333329</v>
      </c>
      <c r="AK62" s="6">
        <v>17.374400000000001</v>
      </c>
      <c r="AL62" s="6">
        <f>AVERAGE(AC62:AK62)</f>
        <v>17.058468783068783</v>
      </c>
      <c r="AM62" s="6">
        <f>STDEV(AC62:AK62)/SQRT(9)</f>
        <v>1.909685982895426</v>
      </c>
    </row>
    <row r="63" spans="3:39" x14ac:dyDescent="0.3">
      <c r="C63" s="6">
        <v>12.506</v>
      </c>
      <c r="D63" s="19">
        <v>266.01066666666668</v>
      </c>
      <c r="E63" s="19">
        <v>234.87450000000001</v>
      </c>
      <c r="F63" s="19">
        <v>239.97000000000003</v>
      </c>
      <c r="G63" s="19">
        <v>269.65250000000003</v>
      </c>
      <c r="H63" s="19">
        <v>243.14600000000002</v>
      </c>
      <c r="I63" s="19">
        <v>234.62950000000001</v>
      </c>
      <c r="J63" s="19">
        <v>246.5395</v>
      </c>
      <c r="K63" s="19">
        <v>188.17966666666666</v>
      </c>
      <c r="L63" s="6">
        <v>284.95600000000002</v>
      </c>
      <c r="M63" s="6">
        <f>AVERAGE(D63,E63:L63)</f>
        <v>245.32870370370372</v>
      </c>
      <c r="N63" s="6">
        <f>STDEV(D63,E63:L63)/SQRT(9)</f>
        <v>9.2153517505102052</v>
      </c>
      <c r="AB63" s="6">
        <v>12.506</v>
      </c>
      <c r="AC63" s="6">
        <v>11.023833333333334</v>
      </c>
      <c r="AD63" s="6">
        <v>15.024000000000001</v>
      </c>
      <c r="AE63" s="6">
        <v>15.191333333333333</v>
      </c>
      <c r="AF63" s="6">
        <v>16.167999999999999</v>
      </c>
      <c r="AG63" s="6">
        <v>15.405999999999999</v>
      </c>
      <c r="AH63" s="6">
        <v>12.808142857142856</v>
      </c>
      <c r="AI63" s="6">
        <v>25.420200000000001</v>
      </c>
      <c r="AJ63" s="6">
        <v>27.011166666666668</v>
      </c>
      <c r="AK63" s="6">
        <v>16.692399999999999</v>
      </c>
      <c r="AL63" s="6">
        <f>AVERAGE(AC63:AK63)</f>
        <v>17.193897354497352</v>
      </c>
      <c r="AM63" s="6">
        <f>STDEV(AC63:AK63)/SQRT(9)</f>
        <v>1.8049877793371325</v>
      </c>
    </row>
    <row r="64" spans="3:39" x14ac:dyDescent="0.3">
      <c r="C64" s="6">
        <v>13.006</v>
      </c>
      <c r="D64" s="19">
        <v>287.17066666666665</v>
      </c>
      <c r="E64" s="19">
        <v>240.61599999999999</v>
      </c>
      <c r="F64" s="19">
        <v>252.37833333333333</v>
      </c>
      <c r="G64" s="19">
        <v>290.40949999999998</v>
      </c>
      <c r="H64" s="19">
        <v>253.179</v>
      </c>
      <c r="I64" s="19">
        <v>241.27250000000001</v>
      </c>
      <c r="J64" s="19">
        <v>252.69450000000001</v>
      </c>
      <c r="K64" s="19">
        <v>200.49966666666668</v>
      </c>
      <c r="L64" s="6">
        <v>294.1395</v>
      </c>
      <c r="M64" s="6">
        <f>AVERAGE(D64,E64:L64)</f>
        <v>256.92885185185185</v>
      </c>
      <c r="N64" s="6">
        <f>STDEV(D64,E64:L64)/SQRT(9)</f>
        <v>9.9779863756669638</v>
      </c>
      <c r="AB64" s="6">
        <v>13.006</v>
      </c>
      <c r="AC64" s="6">
        <v>10.860166666666666</v>
      </c>
      <c r="AD64" s="6">
        <v>14.1934</v>
      </c>
      <c r="AE64" s="6">
        <v>15.814833333333334</v>
      </c>
      <c r="AF64" s="6">
        <v>17.4236</v>
      </c>
      <c r="AG64" s="6">
        <v>16.72625</v>
      </c>
      <c r="AH64" s="6">
        <v>14.463571428571429</v>
      </c>
      <c r="AI64" s="6">
        <v>25.485599999999998</v>
      </c>
      <c r="AJ64" s="6">
        <v>28.602333333333331</v>
      </c>
      <c r="AK64" s="6">
        <v>17.886800000000001</v>
      </c>
      <c r="AL64" s="6">
        <f>AVERAGE(AC64:AK64)</f>
        <v>17.939617195767191</v>
      </c>
      <c r="AM64" s="6">
        <f>STDEV(AC64:AK64)/SQRT(9)</f>
        <v>1.8750076258211379</v>
      </c>
    </row>
    <row r="65" spans="3:42" x14ac:dyDescent="0.3">
      <c r="C65" s="6">
        <v>13.506</v>
      </c>
      <c r="D65" s="19">
        <v>309.01100000000002</v>
      </c>
      <c r="E65" s="19">
        <v>246.08600000000001</v>
      </c>
      <c r="F65" s="19">
        <v>257.19233333333335</v>
      </c>
      <c r="G65" s="19">
        <v>299.38</v>
      </c>
      <c r="H65" s="19">
        <v>258.20049999999998</v>
      </c>
      <c r="I65" s="19">
        <v>260.0675</v>
      </c>
      <c r="J65" s="19">
        <v>259.62199999999996</v>
      </c>
      <c r="K65" s="19">
        <v>211.232</v>
      </c>
      <c r="L65" s="6">
        <v>304.66899999999998</v>
      </c>
      <c r="M65" s="6">
        <f>AVERAGE(D65,E65:L65)</f>
        <v>267.27337037037034</v>
      </c>
      <c r="N65" s="6">
        <f>STDEV(D65,E65:L65)/SQRT(9)</f>
        <v>10.577262488279855</v>
      </c>
      <c r="AB65" s="6">
        <v>13.506</v>
      </c>
      <c r="AC65" s="6">
        <v>11.267000000000001</v>
      </c>
      <c r="AD65" s="6">
        <v>15.316400000000002</v>
      </c>
      <c r="AE65" s="6">
        <v>16.6435</v>
      </c>
      <c r="AF65" s="6">
        <v>17.706200000000003</v>
      </c>
      <c r="AG65" s="6">
        <v>15.610624999999999</v>
      </c>
      <c r="AH65" s="6">
        <v>12.809428571428571</v>
      </c>
      <c r="AI65" s="6">
        <v>25.987000000000002</v>
      </c>
      <c r="AJ65" s="6">
        <v>26.787166666666668</v>
      </c>
      <c r="AK65" s="6">
        <v>17.493599999999997</v>
      </c>
      <c r="AL65" s="6">
        <f>AVERAGE(AC65:AK65)</f>
        <v>17.735657804232805</v>
      </c>
      <c r="AM65" s="6">
        <f>STDEV(AC65:AK65)/SQRT(9)</f>
        <v>1.7785237718842752</v>
      </c>
    </row>
    <row r="66" spans="3:42" x14ac:dyDescent="0.3">
      <c r="C66" s="6">
        <v>14.006</v>
      </c>
      <c r="D66" s="19">
        <v>329.37933333333331</v>
      </c>
      <c r="E66" s="19">
        <v>248.209</v>
      </c>
      <c r="F66" s="19">
        <v>261.18733333333336</v>
      </c>
      <c r="G66" s="19">
        <v>320.85850000000005</v>
      </c>
      <c r="H66" s="19">
        <v>263.92150000000004</v>
      </c>
      <c r="I66" s="19">
        <v>287.59300000000002</v>
      </c>
      <c r="J66" s="19">
        <v>281.75350000000003</v>
      </c>
      <c r="K66" s="19">
        <v>227.19933333333336</v>
      </c>
      <c r="L66" s="6">
        <v>322.85399999999998</v>
      </c>
      <c r="M66" s="6">
        <f>AVERAGE(D66,E66:L66)</f>
        <v>282.5506111111111</v>
      </c>
      <c r="N66" s="6">
        <f>STDEV(D66,E66:L66)/SQRT(9)</f>
        <v>11.993859208517335</v>
      </c>
      <c r="AB66" s="6">
        <v>14.006</v>
      </c>
      <c r="AC66" s="6">
        <v>11.963000000000001</v>
      </c>
      <c r="AD66" s="6">
        <v>16.7608</v>
      </c>
      <c r="AE66" s="6">
        <v>15.090499999999999</v>
      </c>
      <c r="AF66" s="6">
        <v>19.095599999999997</v>
      </c>
      <c r="AG66" s="6">
        <v>16.62125</v>
      </c>
      <c r="AH66" s="6">
        <v>13.173857142857143</v>
      </c>
      <c r="AI66" s="6">
        <v>25.572400000000002</v>
      </c>
      <c r="AJ66" s="6">
        <v>28.496833333333338</v>
      </c>
      <c r="AK66" s="6">
        <v>18.942</v>
      </c>
      <c r="AL66" s="6">
        <f>AVERAGE(AC66:AK66)</f>
        <v>18.41291560846561</v>
      </c>
      <c r="AM66" s="6">
        <f>STDEV(AC66:AK66)/SQRT(9)</f>
        <v>1.8246641387313458</v>
      </c>
    </row>
    <row r="67" spans="3:42" x14ac:dyDescent="0.3">
      <c r="C67" s="6">
        <v>14.507</v>
      </c>
      <c r="D67" s="19">
        <v>353.14699999999999</v>
      </c>
      <c r="E67" s="19">
        <v>250.50649999999999</v>
      </c>
      <c r="F67" s="19">
        <v>266.88066666666668</v>
      </c>
      <c r="G67" s="19">
        <v>326.65300000000002</v>
      </c>
      <c r="H67" s="19">
        <v>265.52600000000001</v>
      </c>
      <c r="I67" s="19">
        <v>310.70000000000005</v>
      </c>
      <c r="J67" s="19">
        <v>290.83199999999999</v>
      </c>
      <c r="K67" s="19">
        <v>238.24966666666668</v>
      </c>
      <c r="L67" s="6">
        <v>334.44100000000003</v>
      </c>
      <c r="M67" s="6">
        <f>AVERAGE(D67,E67:L67)</f>
        <v>292.99287037037033</v>
      </c>
      <c r="N67" s="6">
        <f>STDEV(D67,E67:L67)/SQRT(9)</f>
        <v>13.450459026478653</v>
      </c>
      <c r="AB67" s="6">
        <v>14.507</v>
      </c>
      <c r="AC67" s="6">
        <v>12.323333333333332</v>
      </c>
      <c r="AD67" s="6">
        <v>17.101400000000002</v>
      </c>
      <c r="AE67" s="6">
        <v>16.502666666666666</v>
      </c>
      <c r="AF67" s="6">
        <v>18.524800000000003</v>
      </c>
      <c r="AG67" s="6">
        <v>17.172874999999998</v>
      </c>
      <c r="AH67" s="6">
        <v>14.651857142857141</v>
      </c>
      <c r="AI67" s="6">
        <v>25.768799999999999</v>
      </c>
      <c r="AJ67" s="6">
        <v>28.86</v>
      </c>
      <c r="AK67" s="6">
        <v>18.423399999999997</v>
      </c>
      <c r="AL67" s="6">
        <f>AVERAGE(AC67:AK67)</f>
        <v>18.814348015873016</v>
      </c>
      <c r="AM67" s="6">
        <f>STDEV(AC67:AK67)/SQRT(9)</f>
        <v>1.7478093498815841</v>
      </c>
    </row>
    <row r="68" spans="3:42" x14ac:dyDescent="0.3">
      <c r="C68" s="6">
        <v>15.007</v>
      </c>
      <c r="D68" s="19">
        <v>377.88400000000001</v>
      </c>
      <c r="E68" s="19">
        <v>258.38299999999998</v>
      </c>
      <c r="F68" s="19">
        <v>277.98366666666669</v>
      </c>
      <c r="G68" s="19">
        <v>336.25650000000002</v>
      </c>
      <c r="H68" s="19">
        <v>269.18150000000003</v>
      </c>
      <c r="I68" s="19">
        <v>325.07850000000002</v>
      </c>
      <c r="J68" s="19">
        <v>317.42250000000001</v>
      </c>
      <c r="K68" s="19">
        <v>251.91733333333332</v>
      </c>
      <c r="L68" s="6">
        <v>333.77599999999995</v>
      </c>
      <c r="M68" s="6">
        <f>AVERAGE(D68,E68:L68)</f>
        <v>305.32033333333334</v>
      </c>
      <c r="N68" s="6">
        <f>STDEV(D68,E68:L68)/SQRT(9)</f>
        <v>14.277705508463777</v>
      </c>
      <c r="AB68" s="6">
        <v>15.007</v>
      </c>
      <c r="AC68" s="6">
        <v>12.047666666666666</v>
      </c>
      <c r="AD68" s="6">
        <v>17.855600000000003</v>
      </c>
      <c r="AE68" s="6">
        <v>14.848999999999998</v>
      </c>
      <c r="AF68" s="6">
        <v>19.896000000000001</v>
      </c>
      <c r="AG68" s="6">
        <v>17.013874999999999</v>
      </c>
      <c r="AH68" s="6">
        <v>15.817285714285715</v>
      </c>
      <c r="AI68" s="6">
        <v>23.5762</v>
      </c>
      <c r="AJ68" s="6">
        <v>27.75866666666667</v>
      </c>
      <c r="AK68" s="6">
        <v>18.6128</v>
      </c>
      <c r="AL68" s="6">
        <f>AVERAGE(AC68:AK68)</f>
        <v>18.60301044973545</v>
      </c>
      <c r="AM68" s="6">
        <f>STDEV(AC68:AK68)/SQRT(9)</f>
        <v>1.5729481149549247</v>
      </c>
    </row>
    <row r="70" spans="3:42" x14ac:dyDescent="0.3">
      <c r="C70" s="86" t="s">
        <v>395</v>
      </c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AB70" s="86" t="s">
        <v>394</v>
      </c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</row>
    <row r="71" spans="3:42" x14ac:dyDescent="0.3">
      <c r="C71" s="6" t="s">
        <v>0</v>
      </c>
      <c r="D71" s="6" t="s">
        <v>3</v>
      </c>
      <c r="E71" s="6" t="s">
        <v>4</v>
      </c>
      <c r="F71" s="6" t="s">
        <v>128</v>
      </c>
      <c r="G71" s="6" t="s">
        <v>65</v>
      </c>
      <c r="H71" s="6" t="s">
        <v>7</v>
      </c>
      <c r="I71" s="6" t="s">
        <v>8</v>
      </c>
      <c r="J71" s="6" t="s">
        <v>9</v>
      </c>
      <c r="K71" s="6" t="s">
        <v>10</v>
      </c>
      <c r="L71" s="6" t="s">
        <v>11</v>
      </c>
      <c r="M71" s="6" t="s">
        <v>12</v>
      </c>
      <c r="N71" s="6" t="s">
        <v>50</v>
      </c>
      <c r="O71" s="6" t="s">
        <v>66</v>
      </c>
      <c r="P71" s="3" t="s">
        <v>1</v>
      </c>
      <c r="Q71" s="3" t="s">
        <v>2</v>
      </c>
      <c r="AB71" s="6" t="s">
        <v>0</v>
      </c>
      <c r="AC71" s="6" t="s">
        <v>3</v>
      </c>
      <c r="AD71" s="6" t="s">
        <v>4</v>
      </c>
      <c r="AE71" s="6" t="s">
        <v>128</v>
      </c>
      <c r="AF71" s="6" t="s">
        <v>65</v>
      </c>
      <c r="AG71" s="6" t="s">
        <v>7</v>
      </c>
      <c r="AH71" s="6" t="s">
        <v>8</v>
      </c>
      <c r="AI71" s="6" t="s">
        <v>9</v>
      </c>
      <c r="AJ71" s="6" t="s">
        <v>10</v>
      </c>
      <c r="AK71" s="6" t="s">
        <v>11</v>
      </c>
      <c r="AL71" s="6" t="s">
        <v>12</v>
      </c>
      <c r="AM71" s="6" t="s">
        <v>50</v>
      </c>
      <c r="AN71" s="6" t="s">
        <v>66</v>
      </c>
      <c r="AO71" s="3" t="s">
        <v>1</v>
      </c>
      <c r="AP71" s="3" t="s">
        <v>2</v>
      </c>
    </row>
    <row r="72" spans="3:42" x14ac:dyDescent="0.3">
      <c r="C72" s="6">
        <v>0</v>
      </c>
      <c r="D72" s="6">
        <v>1.1400000000000001</v>
      </c>
      <c r="E72" s="6">
        <v>0.34499999999999997</v>
      </c>
      <c r="F72" s="6">
        <v>0.53100000000000003</v>
      </c>
      <c r="G72" s="6">
        <v>1.2375</v>
      </c>
      <c r="H72" s="6">
        <v>0.499</v>
      </c>
      <c r="I72" s="6">
        <v>0.48650000000000004</v>
      </c>
      <c r="J72" s="6">
        <v>2.6835</v>
      </c>
      <c r="K72" s="6">
        <v>0.60250000000000004</v>
      </c>
      <c r="L72" s="6">
        <v>1.0215000000000001</v>
      </c>
      <c r="M72" s="6">
        <v>0.82499999999999996</v>
      </c>
      <c r="N72" s="6">
        <v>1.1745000000000001</v>
      </c>
      <c r="O72" s="6">
        <v>0.91650000000000009</v>
      </c>
      <c r="P72" s="6">
        <f>AVERAGE(D72:O72)</f>
        <v>0.95520833333333321</v>
      </c>
      <c r="Q72" s="6">
        <f>STDEV(D72:O72)/SQRT(12)</f>
        <v>0.17998923008955936</v>
      </c>
      <c r="AB72" s="6">
        <v>0</v>
      </c>
      <c r="AC72" s="6">
        <v>1.4422000000000001</v>
      </c>
      <c r="AD72" s="6">
        <v>1.2311428571428575</v>
      </c>
      <c r="AE72" s="6">
        <v>0.55425000000000002</v>
      </c>
      <c r="AF72" s="6">
        <v>1.2233333333333334</v>
      </c>
      <c r="AG72" s="6">
        <v>0.80183333333333329</v>
      </c>
      <c r="AH72" s="6">
        <v>0.76779999999999993</v>
      </c>
      <c r="AI72" s="6">
        <v>0.55262500000000003</v>
      </c>
      <c r="AJ72" s="6">
        <v>1.4862</v>
      </c>
      <c r="AK72" s="6">
        <v>0.61844444444444446</v>
      </c>
      <c r="AL72" s="6">
        <v>1.2771249999999998</v>
      </c>
      <c r="AM72" s="6">
        <v>1.1205000000000001</v>
      </c>
      <c r="AN72" s="6">
        <v>1.0514999999999999</v>
      </c>
      <c r="AO72" s="6">
        <f>AVERAGE(AC72:AN72)</f>
        <v>1.0105794973544973</v>
      </c>
      <c r="AP72" s="6">
        <f>STDEV(AC72:AN72)/SQRT(12)</f>
        <v>9.7912789640242748E-2</v>
      </c>
    </row>
    <row r="73" spans="3:42" x14ac:dyDescent="0.3">
      <c r="C73" s="6">
        <v>0.5</v>
      </c>
      <c r="D73" s="6">
        <v>10.98</v>
      </c>
      <c r="E73" s="6">
        <v>6.729000000000001</v>
      </c>
      <c r="F73" s="6">
        <v>1.633</v>
      </c>
      <c r="G73" s="6">
        <v>3.653</v>
      </c>
      <c r="H73" s="6">
        <v>1.7309999999999999</v>
      </c>
      <c r="I73" s="6">
        <v>1.3275000000000001</v>
      </c>
      <c r="J73" s="6">
        <v>27.771000000000001</v>
      </c>
      <c r="K73" s="6">
        <v>1.5999999999999999</v>
      </c>
      <c r="L73" s="6">
        <v>15.743</v>
      </c>
      <c r="M73" s="6">
        <v>18.869999999999997</v>
      </c>
      <c r="N73" s="6">
        <v>2.6120000000000001</v>
      </c>
      <c r="O73" s="6">
        <v>5.8905000000000003</v>
      </c>
      <c r="P73" s="6">
        <f>AVERAGE(D73:O73)</f>
        <v>8.211666666666666</v>
      </c>
      <c r="Q73" s="6">
        <f>STDEV(D73:O73)/SQRT(12)</f>
        <v>2.456685139059287</v>
      </c>
      <c r="AB73" s="6">
        <v>0.5</v>
      </c>
      <c r="AC73" s="6">
        <v>1.3841999999999999</v>
      </c>
      <c r="AD73" s="6">
        <v>1.2048571428571431</v>
      </c>
      <c r="AE73" s="6">
        <v>0.96174999999999999</v>
      </c>
      <c r="AF73" s="6">
        <v>1.5113333333333332</v>
      </c>
      <c r="AG73" s="6">
        <v>1.3875000000000002</v>
      </c>
      <c r="AH73" s="6">
        <v>0.7145999999999999</v>
      </c>
      <c r="AI73" s="6">
        <v>1.3759999999999999</v>
      </c>
      <c r="AJ73" s="6">
        <v>1.641</v>
      </c>
      <c r="AK73" s="6">
        <v>1.0650000000000002</v>
      </c>
      <c r="AL73" s="6">
        <v>2.3107499999999996</v>
      </c>
      <c r="AM73" s="6">
        <v>1.1543333333333334</v>
      </c>
      <c r="AN73" s="6">
        <v>1.0438749999999999</v>
      </c>
      <c r="AO73" s="6">
        <f>AVERAGE(AC73:AN73)</f>
        <v>1.3129332341269839</v>
      </c>
      <c r="AP73" s="6">
        <f>STDEV(AC73:AN73)/SQRT(12)</f>
        <v>0.11707531850835957</v>
      </c>
    </row>
    <row r="74" spans="3:42" x14ac:dyDescent="0.3">
      <c r="C74" s="6">
        <v>1.0009999999999999</v>
      </c>
      <c r="D74" s="6">
        <v>53.655500000000004</v>
      </c>
      <c r="E74" s="6">
        <v>10.183999999999999</v>
      </c>
      <c r="F74" s="6">
        <v>6.9364999999999997</v>
      </c>
      <c r="G74" s="6">
        <v>12.173</v>
      </c>
      <c r="H74" s="6">
        <v>9.1419999999999995</v>
      </c>
      <c r="I74" s="6">
        <v>12.250500000000001</v>
      </c>
      <c r="J74" s="6">
        <v>74.241</v>
      </c>
      <c r="K74" s="6">
        <v>4.3390000000000004</v>
      </c>
      <c r="L74" s="6">
        <v>27.03</v>
      </c>
      <c r="M74" s="6">
        <v>50.631500000000003</v>
      </c>
      <c r="N74" s="6">
        <v>6.9455</v>
      </c>
      <c r="O74" s="6">
        <v>6.6255000000000006</v>
      </c>
      <c r="P74" s="6">
        <f>AVERAGE(D74:O74)</f>
        <v>22.846166666666662</v>
      </c>
      <c r="Q74" s="6">
        <f>STDEV(D74:O74)/SQRT(12)</f>
        <v>6.7790152756372555</v>
      </c>
      <c r="AB74" s="6">
        <v>1.0009999999999999</v>
      </c>
      <c r="AC74" s="6">
        <v>2.7404999999999999</v>
      </c>
      <c r="AD74" s="6">
        <v>1.7619999999999998</v>
      </c>
      <c r="AE74" s="6">
        <v>1.1223750000000001</v>
      </c>
      <c r="AF74" s="6">
        <v>2.5133333333333332</v>
      </c>
      <c r="AG74" s="6">
        <v>2.8268333333333331</v>
      </c>
      <c r="AH74" s="6">
        <v>1.1680000000000001</v>
      </c>
      <c r="AI74" s="6">
        <v>3.1658749999999998</v>
      </c>
      <c r="AJ74" s="6">
        <v>1.6950000000000003</v>
      </c>
      <c r="AK74" s="6">
        <v>1.6722222222222223</v>
      </c>
      <c r="AL74" s="6">
        <v>5.4701250000000003</v>
      </c>
      <c r="AM74" s="6">
        <v>1.2193333333333334</v>
      </c>
      <c r="AN74" s="6">
        <v>1.1875</v>
      </c>
      <c r="AO74" s="6">
        <f>AVERAGE(AC74:AN74)</f>
        <v>2.2119247685185184</v>
      </c>
      <c r="AP74" s="6">
        <f>STDEV(AC74:AN74)/SQRT(12)</f>
        <v>0.36251170378188002</v>
      </c>
    </row>
    <row r="75" spans="3:42" x14ac:dyDescent="0.3">
      <c r="C75" s="6">
        <v>1.5009999999999999</v>
      </c>
      <c r="D75" s="6">
        <v>88.555000000000007</v>
      </c>
      <c r="E75" s="6">
        <v>16.512499999999999</v>
      </c>
      <c r="F75" s="6">
        <v>18.367000000000001</v>
      </c>
      <c r="G75" s="6">
        <v>21.6585</v>
      </c>
      <c r="H75" s="6">
        <v>25.834499999999998</v>
      </c>
      <c r="I75" s="6">
        <v>31.582000000000001</v>
      </c>
      <c r="J75" s="6">
        <v>109.36699999999999</v>
      </c>
      <c r="K75" s="6">
        <v>10.9785</v>
      </c>
      <c r="L75" s="6">
        <v>45.679000000000002</v>
      </c>
      <c r="M75" s="6">
        <v>93.467500000000001</v>
      </c>
      <c r="N75" s="6">
        <v>21.615500000000001</v>
      </c>
      <c r="O75" s="6">
        <v>6.5824999999999996</v>
      </c>
      <c r="P75" s="6">
        <f>AVERAGE(D75:O75)</f>
        <v>40.849958333333326</v>
      </c>
      <c r="Q75" s="6">
        <f>STDEV(D75:O75)/SQRT(12)</f>
        <v>10.28984305462709</v>
      </c>
      <c r="AB75" s="6">
        <v>1.5009999999999999</v>
      </c>
      <c r="AC75" s="6">
        <v>4.2806000000000006</v>
      </c>
      <c r="AD75" s="6">
        <v>2.3985714285714286</v>
      </c>
      <c r="AE75" s="6">
        <v>2.5226250000000001</v>
      </c>
      <c r="AF75" s="6">
        <v>2.964</v>
      </c>
      <c r="AG75" s="6">
        <v>4.6741666666666664</v>
      </c>
      <c r="AH75" s="6">
        <v>1.5833999999999999</v>
      </c>
      <c r="AI75" s="6">
        <v>4.5342500000000001</v>
      </c>
      <c r="AJ75" s="6">
        <v>1.7494000000000001</v>
      </c>
      <c r="AK75" s="6">
        <v>1.9850000000000003</v>
      </c>
      <c r="AL75" s="6">
        <v>10.143374999999999</v>
      </c>
      <c r="AM75" s="6">
        <v>1.389</v>
      </c>
      <c r="AN75" s="6">
        <v>1.1704999999999999</v>
      </c>
      <c r="AO75" s="6">
        <f>AVERAGE(AC75:AN75)</f>
        <v>3.282907341269842</v>
      </c>
      <c r="AP75" s="6">
        <f>STDEV(AC75:AN75)/SQRT(12)</f>
        <v>0.71773176207856948</v>
      </c>
    </row>
    <row r="76" spans="3:42" x14ac:dyDescent="0.3">
      <c r="C76" s="6">
        <v>2.0009999999999999</v>
      </c>
      <c r="D76" s="6">
        <v>114.90899999999999</v>
      </c>
      <c r="E76" s="6">
        <v>23.762999999999998</v>
      </c>
      <c r="F76" s="6">
        <v>34.533999999999999</v>
      </c>
      <c r="G76" s="6">
        <v>42.533500000000004</v>
      </c>
      <c r="H76" s="6">
        <v>51.866</v>
      </c>
      <c r="I76" s="6">
        <v>58.454499999999996</v>
      </c>
      <c r="J76" s="6">
        <v>153.55849999999998</v>
      </c>
      <c r="K76" s="6">
        <v>25.16</v>
      </c>
      <c r="L76" s="6">
        <v>51.677</v>
      </c>
      <c r="M76" s="6">
        <v>121.48050000000001</v>
      </c>
      <c r="N76" s="6">
        <v>66.008499999999998</v>
      </c>
      <c r="O76" s="6">
        <v>6.3475000000000001</v>
      </c>
      <c r="P76" s="6">
        <f>AVERAGE(D76:O76)</f>
        <v>62.524333333333338</v>
      </c>
      <c r="Q76" s="6">
        <f>STDEV(D76:O76)/SQRT(12)</f>
        <v>12.911303835636085</v>
      </c>
      <c r="AB76" s="6">
        <v>2.0009999999999999</v>
      </c>
      <c r="AC76" s="6">
        <v>7.7664999999999988</v>
      </c>
      <c r="AD76" s="6">
        <v>3.5131428571428569</v>
      </c>
      <c r="AE76" s="6">
        <v>4.0398749999999994</v>
      </c>
      <c r="AF76" s="6">
        <v>1.9013333333333335</v>
      </c>
      <c r="AG76" s="6">
        <v>7.0288333333333339</v>
      </c>
      <c r="AH76" s="6">
        <v>2.4032</v>
      </c>
      <c r="AI76" s="6">
        <v>5.3169999999999993</v>
      </c>
      <c r="AJ76" s="6">
        <v>2.1431999999999998</v>
      </c>
      <c r="AK76" s="6">
        <v>2.5496666666666661</v>
      </c>
      <c r="AL76" s="6">
        <v>15.647875000000003</v>
      </c>
      <c r="AM76" s="6">
        <v>1.7225000000000001</v>
      </c>
      <c r="AN76" s="6">
        <v>1.3580000000000001</v>
      </c>
      <c r="AO76" s="6">
        <f>AVERAGE(AC76:AN76)</f>
        <v>4.615927182539683</v>
      </c>
      <c r="AP76" s="6">
        <f>STDEV(AC76:AN76)/SQRT(12)</f>
        <v>1.1713970365491604</v>
      </c>
    </row>
    <row r="77" spans="3:42" x14ac:dyDescent="0.3">
      <c r="C77" s="6">
        <v>2.5009999999999999</v>
      </c>
      <c r="D77" s="6">
        <v>136.39100000000002</v>
      </c>
      <c r="E77" s="6">
        <v>28.477</v>
      </c>
      <c r="F77" s="6">
        <v>50.186500000000002</v>
      </c>
      <c r="G77" s="6">
        <v>48.506999999999998</v>
      </c>
      <c r="H77" s="6">
        <v>73.716499999999996</v>
      </c>
      <c r="I77" s="6">
        <v>85.874500000000012</v>
      </c>
      <c r="J77" s="6">
        <v>170.45850000000002</v>
      </c>
      <c r="K77" s="6">
        <v>43.964999999999996</v>
      </c>
      <c r="L77" s="6">
        <v>58.535499999999999</v>
      </c>
      <c r="M77" s="6">
        <v>165.3115</v>
      </c>
      <c r="N77" s="6">
        <v>122.7295</v>
      </c>
      <c r="O77" s="6">
        <v>6.6970000000000001</v>
      </c>
      <c r="P77" s="6">
        <f>AVERAGE(D77:O77)</f>
        <v>82.570791666666679</v>
      </c>
      <c r="Q77" s="6">
        <f>STDEV(D77:O77)/SQRT(12)</f>
        <v>15.601350209932095</v>
      </c>
      <c r="AB77" s="6">
        <v>2.5009999999999999</v>
      </c>
      <c r="AC77" s="6">
        <v>10.2349</v>
      </c>
      <c r="AD77" s="6">
        <v>4.5341428571428564</v>
      </c>
      <c r="AE77" s="6">
        <v>6.1826249999999998</v>
      </c>
      <c r="AF77" s="6">
        <v>1.821</v>
      </c>
      <c r="AG77" s="6">
        <v>8.342666666666668</v>
      </c>
      <c r="AH77" s="6">
        <v>3.3965999999999994</v>
      </c>
      <c r="AI77" s="6">
        <v>6.0410000000000004</v>
      </c>
      <c r="AJ77" s="6">
        <v>2.5171999999999999</v>
      </c>
      <c r="AK77" s="6">
        <v>2.5582222222222222</v>
      </c>
      <c r="AL77" s="6">
        <v>18.351500000000001</v>
      </c>
      <c r="AM77" s="6">
        <v>2.8538333333333328</v>
      </c>
      <c r="AN77" s="6">
        <v>1.2610000000000001</v>
      </c>
      <c r="AO77" s="6">
        <f>AVERAGE(AC77:AN77)</f>
        <v>5.6745575066137564</v>
      </c>
      <c r="AP77" s="6">
        <f>STDEV(AC77:AN77)/SQRT(12)</f>
        <v>1.3966105669458464</v>
      </c>
    </row>
    <row r="78" spans="3:42" x14ac:dyDescent="0.3">
      <c r="C78" s="6">
        <v>3.0009999999999999</v>
      </c>
      <c r="D78" s="6">
        <v>143.67149999999998</v>
      </c>
      <c r="E78" s="6">
        <v>36.067</v>
      </c>
      <c r="F78" s="6">
        <v>66.017499999999998</v>
      </c>
      <c r="G78" s="6">
        <v>52.409499999999994</v>
      </c>
      <c r="H78" s="6">
        <v>96.1</v>
      </c>
      <c r="I78" s="6">
        <v>120.245</v>
      </c>
      <c r="J78" s="6">
        <v>197.4795</v>
      </c>
      <c r="K78" s="6">
        <v>67.753500000000003</v>
      </c>
      <c r="L78" s="6">
        <v>73.209000000000003</v>
      </c>
      <c r="M78" s="6">
        <v>199.54399999999998</v>
      </c>
      <c r="N78" s="6">
        <v>180.012</v>
      </c>
      <c r="O78" s="6">
        <v>5.3879999999999999</v>
      </c>
      <c r="P78" s="6">
        <f>AVERAGE(D78:O78)</f>
        <v>103.15804166666668</v>
      </c>
      <c r="Q78" s="6">
        <f>STDEV(D78:O78)/SQRT(12)</f>
        <v>18.716766848047243</v>
      </c>
      <c r="AB78" s="6">
        <v>3.0009999999999999</v>
      </c>
      <c r="AC78" s="6">
        <v>14.362099999999998</v>
      </c>
      <c r="AD78" s="6">
        <v>4.7998571428571433</v>
      </c>
      <c r="AE78" s="6">
        <v>7.8383750000000001</v>
      </c>
      <c r="AF78" s="6">
        <v>2.0223333333333335</v>
      </c>
      <c r="AG78" s="6">
        <v>10.0855</v>
      </c>
      <c r="AH78" s="6">
        <v>4.9277999999999995</v>
      </c>
      <c r="AI78" s="6">
        <v>6.5002500000000003</v>
      </c>
      <c r="AJ78" s="6">
        <v>2.6429999999999998</v>
      </c>
      <c r="AK78" s="6">
        <v>2.5651111111111113</v>
      </c>
      <c r="AL78" s="6">
        <v>21.5975</v>
      </c>
      <c r="AM78" s="6">
        <v>5.444</v>
      </c>
      <c r="AN78" s="6">
        <v>1.0966250000000002</v>
      </c>
      <c r="AO78" s="6">
        <f>AVERAGE(AC78:AN78)</f>
        <v>6.9902042989417987</v>
      </c>
      <c r="AP78" s="6">
        <f>STDEV(AC78:AN78)/SQRT(12)</f>
        <v>1.7135683393268162</v>
      </c>
    </row>
    <row r="79" spans="3:42" x14ac:dyDescent="0.3">
      <c r="C79" s="6">
        <v>3.5019999999999998</v>
      </c>
      <c r="D79" s="6">
        <v>152.77350000000001</v>
      </c>
      <c r="E79" s="6">
        <v>49.92</v>
      </c>
      <c r="F79" s="6">
        <v>78.348500000000001</v>
      </c>
      <c r="G79" s="6">
        <v>62.141500000000001</v>
      </c>
      <c r="H79" s="6">
        <v>121.565</v>
      </c>
      <c r="I79" s="6">
        <v>142.393</v>
      </c>
      <c r="J79" s="6">
        <v>222.04500000000002</v>
      </c>
      <c r="K79" s="6">
        <v>91.079000000000008</v>
      </c>
      <c r="L79" s="6">
        <v>67.262</v>
      </c>
      <c r="M79" s="6">
        <v>241.40000000000003</v>
      </c>
      <c r="N79" s="6">
        <v>215.20650000000001</v>
      </c>
      <c r="O79" s="6">
        <v>4.2930000000000001</v>
      </c>
      <c r="P79" s="6">
        <f>AVERAGE(D79:O79)</f>
        <v>120.70224999999999</v>
      </c>
      <c r="Q79" s="6">
        <f>STDEV(D79:O79)/SQRT(12)</f>
        <v>21.809608389779282</v>
      </c>
      <c r="AB79" s="6">
        <v>3.5019999999999998</v>
      </c>
      <c r="AC79" s="6">
        <v>21.789899999999999</v>
      </c>
      <c r="AD79" s="6">
        <v>5.5050000000000008</v>
      </c>
      <c r="AE79" s="6">
        <v>11.045125000000001</v>
      </c>
      <c r="AF79" s="6">
        <v>2.7666666666666671</v>
      </c>
      <c r="AG79" s="6">
        <v>13.104999999999999</v>
      </c>
      <c r="AH79" s="6">
        <v>6.0782000000000007</v>
      </c>
      <c r="AI79" s="6">
        <v>8.4602500000000003</v>
      </c>
      <c r="AJ79" s="6">
        <v>2.9972000000000003</v>
      </c>
      <c r="AK79" s="6">
        <v>3.0627777777777774</v>
      </c>
      <c r="AL79" s="6">
        <v>29.481749999999998</v>
      </c>
      <c r="AM79" s="6">
        <v>6.1351666666666667</v>
      </c>
      <c r="AN79" s="6">
        <v>1.0513749999999999</v>
      </c>
      <c r="AO79" s="6">
        <f>AVERAGE(AC79:AN79)</f>
        <v>9.2898675925925911</v>
      </c>
      <c r="AP79" s="6">
        <f>STDEV(AC79:AN79)/SQRT(12)</f>
        <v>2.4705519371747697</v>
      </c>
    </row>
    <row r="80" spans="3:42" x14ac:dyDescent="0.3">
      <c r="C80" s="6">
        <v>4.0019999999999998</v>
      </c>
      <c r="D80" s="6">
        <v>168.08199999999999</v>
      </c>
      <c r="E80" s="6">
        <v>69.246499999999997</v>
      </c>
      <c r="F80" s="6">
        <v>97.87</v>
      </c>
      <c r="G80" s="6">
        <v>72.162000000000006</v>
      </c>
      <c r="H80" s="6">
        <v>162.53300000000002</v>
      </c>
      <c r="I80" s="6">
        <v>158.89500000000001</v>
      </c>
      <c r="J80" s="6">
        <v>244.56650000000002</v>
      </c>
      <c r="K80" s="6">
        <v>116.02549999999999</v>
      </c>
      <c r="L80" s="6">
        <v>83.641999999999996</v>
      </c>
      <c r="M80" s="6">
        <v>274.673</v>
      </c>
      <c r="N80" s="6">
        <v>254.03100000000001</v>
      </c>
      <c r="O80" s="6">
        <v>4.1340000000000003</v>
      </c>
      <c r="P80" s="6">
        <f>AVERAGE(D80:O80)</f>
        <v>142.15504166666668</v>
      </c>
      <c r="Q80" s="6">
        <f>STDEV(D80:O80)/SQRT(12)</f>
        <v>24.193854696779034</v>
      </c>
      <c r="AB80" s="6">
        <v>4.0019999999999998</v>
      </c>
      <c r="AC80" s="6">
        <v>29.298299999999994</v>
      </c>
      <c r="AD80" s="6">
        <v>6.4995714285714286</v>
      </c>
      <c r="AE80" s="6">
        <v>12.185625</v>
      </c>
      <c r="AF80" s="6">
        <v>3.9173333333333331</v>
      </c>
      <c r="AG80" s="6">
        <v>16.376166666666666</v>
      </c>
      <c r="AH80" s="6">
        <v>9.9949999999999992</v>
      </c>
      <c r="AI80" s="6">
        <v>10.369250000000001</v>
      </c>
      <c r="AJ80" s="6">
        <v>3.3142000000000005</v>
      </c>
      <c r="AK80" s="6">
        <v>3.2584444444444447</v>
      </c>
      <c r="AL80" s="6">
        <v>31.989625</v>
      </c>
      <c r="AM80" s="6">
        <v>9</v>
      </c>
      <c r="AN80" s="6">
        <v>1.0583749999999998</v>
      </c>
      <c r="AO80" s="6">
        <f>AVERAGE(AC80:AN80)</f>
        <v>11.438490906084658</v>
      </c>
      <c r="AP80" s="6">
        <f>STDEV(AC80:AN80)/SQRT(12)</f>
        <v>2.8828893474110417</v>
      </c>
    </row>
    <row r="81" spans="3:42" x14ac:dyDescent="0.3">
      <c r="C81" s="6">
        <v>4.5019999999999998</v>
      </c>
      <c r="D81" s="6">
        <v>178.59</v>
      </c>
      <c r="E81" s="6">
        <v>87.635999999999996</v>
      </c>
      <c r="F81" s="6">
        <v>138.613</v>
      </c>
      <c r="G81" s="6">
        <v>101.53400000000001</v>
      </c>
      <c r="H81" s="6">
        <v>199.94299999999998</v>
      </c>
      <c r="I81" s="6">
        <v>182.53800000000001</v>
      </c>
      <c r="J81" s="6">
        <v>261.73649999999998</v>
      </c>
      <c r="K81" s="6">
        <v>142.63149999999999</v>
      </c>
      <c r="L81" s="6">
        <v>74.722999999999999</v>
      </c>
      <c r="M81" s="6">
        <v>279.14600000000002</v>
      </c>
      <c r="N81" s="6">
        <v>280.38600000000002</v>
      </c>
      <c r="O81" s="6">
        <v>3.9210000000000003</v>
      </c>
      <c r="P81" s="6">
        <f>AVERAGE(D81:O81)</f>
        <v>160.94983333333332</v>
      </c>
      <c r="Q81" s="6">
        <f>STDEV(D81:O81)/SQRT(12)</f>
        <v>25.003598456199033</v>
      </c>
      <c r="AB81" s="6">
        <v>4.5019999999999998</v>
      </c>
      <c r="AC81" s="6">
        <v>42.961000000000006</v>
      </c>
      <c r="AD81" s="6">
        <v>7.1454285714285719</v>
      </c>
      <c r="AE81" s="6">
        <v>11.304374999999999</v>
      </c>
      <c r="AF81" s="6">
        <v>6.4980000000000002</v>
      </c>
      <c r="AG81" s="6">
        <v>19.09</v>
      </c>
      <c r="AH81" s="6">
        <v>9.8666000000000018</v>
      </c>
      <c r="AI81" s="6">
        <v>11.181624999999999</v>
      </c>
      <c r="AJ81" s="6">
        <v>4.0678000000000001</v>
      </c>
      <c r="AK81" s="6">
        <v>3.3172222222222225</v>
      </c>
      <c r="AL81" s="6">
        <v>40.031874999999999</v>
      </c>
      <c r="AM81" s="6">
        <v>10.942</v>
      </c>
      <c r="AN81" s="6">
        <v>1.124625</v>
      </c>
      <c r="AO81" s="6">
        <f>AVERAGE(AC81:AN81)</f>
        <v>13.960879232804237</v>
      </c>
      <c r="AP81" s="6">
        <f>STDEV(AC81:AN81)/SQRT(12)</f>
        <v>3.9559549817171087</v>
      </c>
    </row>
    <row r="82" spans="3:42" x14ac:dyDescent="0.3">
      <c r="C82" s="6">
        <v>5.0030000000000001</v>
      </c>
      <c r="D82" s="6">
        <v>190.60899999999998</v>
      </c>
      <c r="E82" s="6">
        <v>98.975999999999999</v>
      </c>
      <c r="F82" s="6">
        <v>214.822</v>
      </c>
      <c r="G82" s="6">
        <v>106.358</v>
      </c>
      <c r="H82" s="6">
        <v>230.93099999999998</v>
      </c>
      <c r="I82" s="6">
        <v>207.03649999999999</v>
      </c>
      <c r="J82" s="6">
        <v>290.9325</v>
      </c>
      <c r="K82" s="6">
        <v>172.93299999999999</v>
      </c>
      <c r="L82" s="6">
        <v>58.612500000000004</v>
      </c>
      <c r="M82" s="6">
        <v>311.65250000000003</v>
      </c>
      <c r="N82" s="6">
        <v>312.11400000000003</v>
      </c>
      <c r="O82" s="6">
        <v>4.1734999999999998</v>
      </c>
      <c r="P82" s="6">
        <f>AVERAGE(D82:O82)</f>
        <v>183.26254166666664</v>
      </c>
      <c r="Q82" s="6">
        <f>STDEV(D82:O82)/SQRT(12)</f>
        <v>28.775871010265956</v>
      </c>
      <c r="AB82" s="6">
        <v>5.0030000000000001</v>
      </c>
      <c r="AC82" s="6">
        <v>49.573200000000007</v>
      </c>
      <c r="AD82" s="6">
        <v>7.4151428571428557</v>
      </c>
      <c r="AE82" s="6">
        <v>13.22775</v>
      </c>
      <c r="AF82" s="6">
        <v>10.257666666666665</v>
      </c>
      <c r="AG82" s="6">
        <v>22.247</v>
      </c>
      <c r="AH82" s="6">
        <v>10.976199999999999</v>
      </c>
      <c r="AI82" s="6">
        <v>11.889250000000002</v>
      </c>
      <c r="AJ82" s="6">
        <v>5.0914000000000001</v>
      </c>
      <c r="AK82" s="6">
        <v>3.4856666666666665</v>
      </c>
      <c r="AL82" s="6">
        <v>43.919000000000004</v>
      </c>
      <c r="AM82" s="6">
        <v>13.346500000000001</v>
      </c>
      <c r="AN82" s="6">
        <v>1.0991249999999999</v>
      </c>
      <c r="AO82" s="6">
        <f>AVERAGE(AC82:AN82)</f>
        <v>16.043991765873013</v>
      </c>
      <c r="AP82" s="6">
        <f>STDEV(AC82:AN82)/SQRT(12)</f>
        <v>4.443936711993782</v>
      </c>
    </row>
    <row r="83" spans="3:42" x14ac:dyDescent="0.3">
      <c r="C83" s="6">
        <v>5.5030000000000001</v>
      </c>
      <c r="D83" s="6">
        <v>216.93200000000002</v>
      </c>
      <c r="E83" s="6">
        <v>110.51849999999999</v>
      </c>
      <c r="F83" s="6">
        <v>252.15899999999999</v>
      </c>
      <c r="G83" s="6">
        <v>143.63849999999999</v>
      </c>
      <c r="H83" s="6">
        <v>265.99549999999999</v>
      </c>
      <c r="I83" s="6">
        <v>223.27549999999999</v>
      </c>
      <c r="J83" s="6">
        <v>323.00599999999997</v>
      </c>
      <c r="K83" s="6">
        <v>203.93</v>
      </c>
      <c r="L83" s="6">
        <v>61.863</v>
      </c>
      <c r="M83" s="6">
        <v>312.87599999999998</v>
      </c>
      <c r="N83" s="6">
        <v>350.07749999999999</v>
      </c>
      <c r="O83" s="6">
        <v>4.1840000000000002</v>
      </c>
      <c r="P83" s="6">
        <f>AVERAGE(D83:O83)</f>
        <v>205.70462500000005</v>
      </c>
      <c r="Q83" s="6">
        <f>STDEV(D83:O83)/SQRT(12)</f>
        <v>30.961040809447294</v>
      </c>
      <c r="AB83" s="6">
        <v>5.5030000000000001</v>
      </c>
      <c r="AC83" s="6">
        <v>53.493299999999991</v>
      </c>
      <c r="AD83" s="6">
        <v>8.640428571428572</v>
      </c>
      <c r="AE83" s="6">
        <v>14.333874999999999</v>
      </c>
      <c r="AF83" s="6">
        <v>17.315999999999999</v>
      </c>
      <c r="AG83" s="6">
        <v>31.105166666666666</v>
      </c>
      <c r="AH83" s="6">
        <v>13.4864</v>
      </c>
      <c r="AI83" s="6">
        <v>13.8375</v>
      </c>
      <c r="AJ83" s="6">
        <v>5.8883999999999999</v>
      </c>
      <c r="AK83" s="6">
        <v>3.6783333333333337</v>
      </c>
      <c r="AL83" s="6">
        <v>50.282374999999995</v>
      </c>
      <c r="AM83" s="6">
        <v>20.573166666666665</v>
      </c>
      <c r="AN83" s="6">
        <v>1.3231249999999999</v>
      </c>
      <c r="AO83" s="6">
        <f>AVERAGE(AC83:AN83)</f>
        <v>19.4965058531746</v>
      </c>
      <c r="AP83" s="6">
        <f>STDEV(AC83:AN83)/SQRT(12)</f>
        <v>4.940974593204996</v>
      </c>
    </row>
    <row r="84" spans="3:42" x14ac:dyDescent="0.3">
      <c r="C84" s="6">
        <v>6.0030000000000001</v>
      </c>
      <c r="D84" s="6">
        <v>238.57550000000001</v>
      </c>
      <c r="E84" s="6">
        <v>122.25549999999998</v>
      </c>
      <c r="F84" s="6">
        <v>310.93099999999998</v>
      </c>
      <c r="G84" s="6">
        <v>186.809</v>
      </c>
      <c r="H84" s="6">
        <v>305.017</v>
      </c>
      <c r="I84" s="6">
        <v>246.70150000000001</v>
      </c>
      <c r="J84" s="6">
        <v>348.67349999999999</v>
      </c>
      <c r="K84" s="6">
        <v>226.023</v>
      </c>
      <c r="L84" s="6">
        <v>67.295500000000004</v>
      </c>
      <c r="M84" s="6">
        <v>333.37800000000004</v>
      </c>
      <c r="N84" s="6">
        <v>374.18150000000003</v>
      </c>
      <c r="O84" s="6">
        <v>4.5114999999999998</v>
      </c>
      <c r="P84" s="6">
        <f>AVERAGE(D84:O84)</f>
        <v>230.36270833333333</v>
      </c>
      <c r="Q84" s="6">
        <f>STDEV(D84:O84)/SQRT(12)</f>
        <v>33.585594780885259</v>
      </c>
      <c r="AB84" s="6">
        <v>6.0030000000000001</v>
      </c>
      <c r="AC84" s="6">
        <v>61.796200000000013</v>
      </c>
      <c r="AD84" s="6">
        <v>8.2348571428571429</v>
      </c>
      <c r="AE84" s="6">
        <v>13.797875000000001</v>
      </c>
      <c r="AF84" s="6">
        <v>22.283666666666665</v>
      </c>
      <c r="AG84" s="6">
        <v>38.800833333333337</v>
      </c>
      <c r="AH84" s="6">
        <v>15.539199999999999</v>
      </c>
      <c r="AI84" s="6">
        <v>15.784499999999998</v>
      </c>
      <c r="AJ84" s="6">
        <v>7.0727999999999991</v>
      </c>
      <c r="AK84" s="6">
        <v>3.3631111111111114</v>
      </c>
      <c r="AL84" s="6">
        <v>53.343499999999992</v>
      </c>
      <c r="AM84" s="6">
        <v>24.474999999999998</v>
      </c>
      <c r="AN84" s="6">
        <v>1.2142499999999998</v>
      </c>
      <c r="AO84" s="6">
        <f>AVERAGE(AC84:AN84)</f>
        <v>22.142149437830692</v>
      </c>
      <c r="AP84" s="6">
        <f>STDEV(AC84:AN84)/SQRT(12)</f>
        <v>5.6365385770614029</v>
      </c>
    </row>
    <row r="85" spans="3:42" x14ac:dyDescent="0.3">
      <c r="C85" s="6">
        <v>6.5030000000000001</v>
      </c>
      <c r="D85" s="6">
        <v>259.44150000000002</v>
      </c>
      <c r="E85" s="6">
        <v>134.7765</v>
      </c>
      <c r="F85" s="6">
        <v>331.87950000000001</v>
      </c>
      <c r="G85" s="6">
        <v>196.25099999999998</v>
      </c>
      <c r="H85" s="6">
        <v>349.51850000000002</v>
      </c>
      <c r="I85" s="6">
        <v>276.803</v>
      </c>
      <c r="J85" s="6">
        <v>387.06950000000001</v>
      </c>
      <c r="K85" s="6">
        <v>253.97500000000002</v>
      </c>
      <c r="L85" s="6">
        <v>64.866</v>
      </c>
      <c r="M85" s="6">
        <v>352.81449999999995</v>
      </c>
      <c r="N85" s="6">
        <v>415.21000000000004</v>
      </c>
      <c r="O85" s="6">
        <v>5.8774999999999995</v>
      </c>
      <c r="P85" s="6">
        <f>AVERAGE(D85:O85)</f>
        <v>252.37354166666668</v>
      </c>
      <c r="Q85" s="6">
        <f>STDEV(D85:O85)/SQRT(12)</f>
        <v>37.340868379296154</v>
      </c>
      <c r="AB85" s="6">
        <v>6.5030000000000001</v>
      </c>
      <c r="AC85" s="6">
        <v>69.46329999999999</v>
      </c>
      <c r="AD85" s="6">
        <v>10.014857142857142</v>
      </c>
      <c r="AE85" s="6">
        <v>15.223125</v>
      </c>
      <c r="AF85" s="6">
        <v>28.405333333333335</v>
      </c>
      <c r="AG85" s="6">
        <v>46.79999999999999</v>
      </c>
      <c r="AH85" s="6">
        <v>16.954799999999999</v>
      </c>
      <c r="AI85" s="6">
        <v>15.905749999999999</v>
      </c>
      <c r="AJ85" s="6">
        <v>8.7606000000000002</v>
      </c>
      <c r="AK85" s="6">
        <v>3.7782222222222228</v>
      </c>
      <c r="AL85" s="6">
        <v>53.703999999999994</v>
      </c>
      <c r="AM85" s="6">
        <v>33.188833333333342</v>
      </c>
      <c r="AN85" s="6">
        <v>1.1592499999999999</v>
      </c>
      <c r="AO85" s="6">
        <f>AVERAGE(AC85:AN85)</f>
        <v>25.279839252645498</v>
      </c>
      <c r="AP85" s="6">
        <f>STDEV(AC85:AN85)/SQRT(12)</f>
        <v>6.2181881139874271</v>
      </c>
    </row>
    <row r="86" spans="3:42" x14ac:dyDescent="0.3">
      <c r="C86" s="6">
        <v>7.0030000000000001</v>
      </c>
      <c r="D86" s="6">
        <v>297.89400000000001</v>
      </c>
      <c r="E86" s="6">
        <v>149.8005</v>
      </c>
      <c r="F86" s="6">
        <v>364.66200000000003</v>
      </c>
      <c r="G86" s="6">
        <v>246.99799999999999</v>
      </c>
      <c r="H86" s="6">
        <v>385.48400000000004</v>
      </c>
      <c r="I86" s="6">
        <v>310.14750000000004</v>
      </c>
      <c r="J86" s="6">
        <v>430.02199999999999</v>
      </c>
      <c r="K86" s="6">
        <v>273.53499999999997</v>
      </c>
      <c r="L86" s="6">
        <v>62.03</v>
      </c>
      <c r="M86" s="6">
        <v>403.71050000000002</v>
      </c>
      <c r="N86" s="6">
        <v>462.56600000000003</v>
      </c>
      <c r="O86" s="6">
        <v>6.17</v>
      </c>
      <c r="P86" s="6">
        <f>AVERAGE(D86:O86)</f>
        <v>282.75162500000005</v>
      </c>
      <c r="Q86" s="6">
        <f>STDEV(D86:O86)/SQRT(12)</f>
        <v>41.846635458148121</v>
      </c>
      <c r="AB86" s="6">
        <v>7.0030000000000001</v>
      </c>
      <c r="AC86" s="6">
        <v>67.884800000000013</v>
      </c>
      <c r="AD86" s="6">
        <v>11.314285714285715</v>
      </c>
      <c r="AE86" s="6">
        <v>17.157</v>
      </c>
      <c r="AF86" s="6">
        <v>32.779666666666664</v>
      </c>
      <c r="AG86" s="6">
        <v>45.984666666666669</v>
      </c>
      <c r="AH86" s="6">
        <v>19.503800000000002</v>
      </c>
      <c r="AI86" s="6">
        <v>16.883875</v>
      </c>
      <c r="AJ86" s="6">
        <v>10.0404</v>
      </c>
      <c r="AK86" s="6">
        <v>3.4040000000000004</v>
      </c>
      <c r="AL86" s="6">
        <v>55.683750000000003</v>
      </c>
      <c r="AM86" s="6">
        <v>32.941333333333333</v>
      </c>
      <c r="AN86" s="6">
        <v>1.081375</v>
      </c>
      <c r="AO86" s="6">
        <f>AVERAGE(AC86:AN86)</f>
        <v>26.221579365079364</v>
      </c>
      <c r="AP86" s="6">
        <f>STDEV(AC86:AN86)/SQRT(12)</f>
        <v>6.1136981871086684</v>
      </c>
    </row>
    <row r="87" spans="3:42" x14ac:dyDescent="0.3">
      <c r="C87" s="6">
        <v>7.5030000000000001</v>
      </c>
      <c r="D87" s="6">
        <v>336.99700000000001</v>
      </c>
      <c r="E87" s="6">
        <v>162.5615</v>
      </c>
      <c r="F87" s="6">
        <v>392.24299999999999</v>
      </c>
      <c r="G87" s="6">
        <v>301.54449999999997</v>
      </c>
      <c r="H87" s="6">
        <v>444.89750000000004</v>
      </c>
      <c r="I87" s="6">
        <v>331.88800000000003</v>
      </c>
      <c r="J87" s="6">
        <v>470.35699999999997</v>
      </c>
      <c r="K87" s="6">
        <v>309.37649999999996</v>
      </c>
      <c r="L87" s="6">
        <v>65.736499999999992</v>
      </c>
      <c r="M87" s="6">
        <v>437.27700000000004</v>
      </c>
      <c r="N87" s="6">
        <v>470.875</v>
      </c>
      <c r="O87" s="6">
        <v>8.4320000000000004</v>
      </c>
      <c r="P87" s="6">
        <f>AVERAGE(D87:O87)</f>
        <v>311.0154583333333</v>
      </c>
      <c r="Q87" s="6">
        <f>STDEV(D87:O87)/SQRT(12)</f>
        <v>44.92158779597608</v>
      </c>
      <c r="AB87" s="6">
        <v>7.5030000000000001</v>
      </c>
      <c r="AC87" s="6">
        <v>65.699600000000004</v>
      </c>
      <c r="AD87" s="6">
        <v>10.703571428571427</v>
      </c>
      <c r="AE87" s="6">
        <v>20.492875000000002</v>
      </c>
      <c r="AF87" s="6">
        <v>33.296666666666667</v>
      </c>
      <c r="AG87" s="6">
        <v>52.012666666666668</v>
      </c>
      <c r="AH87" s="6">
        <v>22.348199999999999</v>
      </c>
      <c r="AI87" s="6">
        <v>19.496874999999999</v>
      </c>
      <c r="AJ87" s="6">
        <v>11.408599999999998</v>
      </c>
      <c r="AK87" s="6">
        <v>3.5663333333333336</v>
      </c>
      <c r="AL87" s="6">
        <v>52.524249999999995</v>
      </c>
      <c r="AM87" s="6">
        <v>41.325499999999998</v>
      </c>
      <c r="AN87" s="6">
        <v>1.3197500000000002</v>
      </c>
      <c r="AO87" s="6">
        <f>AVERAGE(AC87:AN87)</f>
        <v>27.849574007936507</v>
      </c>
      <c r="AP87" s="6">
        <f>STDEV(AC87:AN87)/SQRT(12)</f>
        <v>6.0606421782227367</v>
      </c>
    </row>
    <row r="88" spans="3:42" x14ac:dyDescent="0.3">
      <c r="C88" s="6">
        <v>8.0039999999999996</v>
      </c>
      <c r="D88" s="6">
        <v>358.35</v>
      </c>
      <c r="E88" s="6">
        <v>172.74</v>
      </c>
      <c r="F88" s="6">
        <v>424.35199999999998</v>
      </c>
      <c r="G88" s="6">
        <v>370.05700000000002</v>
      </c>
      <c r="H88" s="6">
        <v>495.12900000000002</v>
      </c>
      <c r="I88" s="6">
        <v>348.95899999999995</v>
      </c>
      <c r="J88" s="6">
        <v>507.04949999999997</v>
      </c>
      <c r="K88" s="6">
        <v>355.30899999999997</v>
      </c>
      <c r="L88" s="6">
        <v>71.630499999999998</v>
      </c>
      <c r="M88" s="6">
        <v>528.95799999999997</v>
      </c>
      <c r="N88" s="6">
        <v>477.18999999999994</v>
      </c>
      <c r="O88" s="6">
        <v>10.965</v>
      </c>
      <c r="P88" s="6">
        <f>AVERAGE(D88:O88)</f>
        <v>343.39075000000003</v>
      </c>
      <c r="Q88" s="6">
        <f>STDEV(D88:O88)/SQRT(12)</f>
        <v>49.489129499586987</v>
      </c>
      <c r="AB88" s="6">
        <v>8.0039999999999996</v>
      </c>
      <c r="AC88" s="6">
        <v>66.146899999999988</v>
      </c>
      <c r="AD88" s="6">
        <v>11.010428571428571</v>
      </c>
      <c r="AE88" s="6">
        <v>20.046125</v>
      </c>
      <c r="AF88" s="6">
        <v>33.472333333333331</v>
      </c>
      <c r="AG88" s="6">
        <v>50.464333333333336</v>
      </c>
      <c r="AH88" s="6">
        <v>24.756599999999999</v>
      </c>
      <c r="AI88" s="6">
        <v>20.127374999999997</v>
      </c>
      <c r="AJ88" s="6">
        <v>11.559200000000001</v>
      </c>
      <c r="AK88" s="6">
        <v>3.3677777777777775</v>
      </c>
      <c r="AL88" s="6">
        <v>56.335000000000008</v>
      </c>
      <c r="AM88" s="6">
        <v>44.26466666666667</v>
      </c>
      <c r="AN88" s="6">
        <v>1.4145000000000001</v>
      </c>
      <c r="AO88" s="6">
        <f>AVERAGE(AC88:AN88)</f>
        <v>28.580436640211644</v>
      </c>
      <c r="AP88" s="6">
        <f>STDEV(AC88:AN88)/SQRT(12)</f>
        <v>6.1922422320545767</v>
      </c>
    </row>
    <row r="89" spans="3:42" x14ac:dyDescent="0.3">
      <c r="C89" s="6">
        <v>8.5039999999999996</v>
      </c>
      <c r="D89" s="6">
        <v>356.35649999999998</v>
      </c>
      <c r="E89" s="6">
        <v>191.041</v>
      </c>
      <c r="F89" s="6">
        <v>444.935</v>
      </c>
      <c r="G89" s="6">
        <v>448.34749999999997</v>
      </c>
      <c r="H89" s="6">
        <v>531.05700000000002</v>
      </c>
      <c r="I89" s="6">
        <v>371.29649999999998</v>
      </c>
      <c r="J89" s="6">
        <v>532.67750000000001</v>
      </c>
      <c r="K89" s="6">
        <v>384.6275</v>
      </c>
      <c r="L89" s="6">
        <v>82.299000000000007</v>
      </c>
      <c r="M89" s="6">
        <v>610.60550000000001</v>
      </c>
      <c r="N89" s="6">
        <v>472.18650000000002</v>
      </c>
      <c r="O89" s="6">
        <v>15.414999999999999</v>
      </c>
      <c r="P89" s="6">
        <f>AVERAGE(D89:O89)</f>
        <v>370.07037500000001</v>
      </c>
      <c r="Q89" s="6">
        <f>STDEV(D89:O89)/SQRT(12)</f>
        <v>53.187806209997916</v>
      </c>
      <c r="AB89" s="6">
        <v>8.5039999999999996</v>
      </c>
      <c r="AC89" s="6">
        <v>85.6083</v>
      </c>
      <c r="AD89" s="6">
        <v>11.858142857142857</v>
      </c>
      <c r="AE89" s="6">
        <v>19.255874999999996</v>
      </c>
      <c r="AF89" s="6">
        <v>28.070666666666668</v>
      </c>
      <c r="AG89" s="6">
        <v>55.169166666666662</v>
      </c>
      <c r="AH89" s="6">
        <v>24.984000000000002</v>
      </c>
      <c r="AI89" s="6">
        <v>21.916374999999999</v>
      </c>
      <c r="AJ89" s="6">
        <v>12.8696</v>
      </c>
      <c r="AK89" s="6">
        <v>3.5013333333333332</v>
      </c>
      <c r="AL89" s="6">
        <v>55.152000000000008</v>
      </c>
      <c r="AM89" s="6">
        <v>52.474499999999999</v>
      </c>
      <c r="AN89" s="6">
        <v>1.5663750000000003</v>
      </c>
      <c r="AO89" s="6">
        <f>AVERAGE(AC89:AN89)</f>
        <v>31.035527876984123</v>
      </c>
      <c r="AP89" s="6">
        <f>STDEV(AC89:AN89)/SQRT(12)</f>
        <v>7.3821653259717177</v>
      </c>
    </row>
    <row r="90" spans="3:42" x14ac:dyDescent="0.3">
      <c r="C90" s="6">
        <v>9.0039999999999996</v>
      </c>
      <c r="D90" s="6">
        <v>341.3895</v>
      </c>
      <c r="E90" s="6">
        <v>200.6575</v>
      </c>
      <c r="F90" s="6">
        <v>478.58500000000004</v>
      </c>
      <c r="G90" s="6">
        <v>464.39599999999996</v>
      </c>
      <c r="H90" s="6">
        <v>555.23500000000001</v>
      </c>
      <c r="I90" s="6">
        <v>394.80600000000004</v>
      </c>
      <c r="J90" s="6">
        <v>542.92399999999998</v>
      </c>
      <c r="K90" s="6">
        <v>409.44550000000004</v>
      </c>
      <c r="L90" s="6">
        <v>74.522500000000008</v>
      </c>
      <c r="M90" s="6">
        <v>672.24149999999997</v>
      </c>
      <c r="N90" s="6">
        <v>483.55549999999994</v>
      </c>
      <c r="O90" s="6">
        <v>22.082999999999998</v>
      </c>
      <c r="P90" s="6">
        <f>AVERAGE(D90:O90)</f>
        <v>386.6534166666666</v>
      </c>
      <c r="Q90" s="6">
        <f>STDEV(D90:O90)/SQRT(12)</f>
        <v>56.799266595404994</v>
      </c>
      <c r="AB90" s="6">
        <v>9.0039999999999996</v>
      </c>
      <c r="AC90" s="6">
        <v>75.33250000000001</v>
      </c>
      <c r="AD90" s="6">
        <v>12.639571428571431</v>
      </c>
      <c r="AE90" s="6">
        <v>22.4495</v>
      </c>
      <c r="AF90" s="6">
        <v>29.561999999999998</v>
      </c>
      <c r="AG90" s="6">
        <v>64.54516666666666</v>
      </c>
      <c r="AH90" s="6">
        <v>27.550799999999999</v>
      </c>
      <c r="AI90" s="6">
        <v>20.341000000000001</v>
      </c>
      <c r="AJ90" s="6">
        <v>15.3466</v>
      </c>
      <c r="AK90" s="6">
        <v>3.1252222222222223</v>
      </c>
      <c r="AL90" s="6">
        <v>57.530999999999992</v>
      </c>
      <c r="AM90" s="6">
        <v>56.318833333333338</v>
      </c>
      <c r="AN90" s="6">
        <v>1.4555</v>
      </c>
      <c r="AO90" s="6">
        <f>AVERAGE(AC90:AN90)</f>
        <v>32.183141137566139</v>
      </c>
      <c r="AP90" s="6">
        <f>STDEV(AC90:AN90)/SQRT(12)</f>
        <v>7.2045299885998517</v>
      </c>
    </row>
    <row r="91" spans="3:42" x14ac:dyDescent="0.3">
      <c r="C91" s="6">
        <v>9.5039999999999996</v>
      </c>
      <c r="D91" s="6">
        <v>344.53200000000004</v>
      </c>
      <c r="E91" s="6">
        <v>220.7835</v>
      </c>
      <c r="F91" s="6">
        <v>522.17750000000001</v>
      </c>
      <c r="G91" s="6">
        <v>471.32749999999999</v>
      </c>
      <c r="H91" s="6">
        <v>577.63249999999994</v>
      </c>
      <c r="I91" s="6">
        <v>422.37249999999995</v>
      </c>
      <c r="J91" s="6">
        <v>545.34550000000002</v>
      </c>
      <c r="K91" s="6">
        <v>424.17899999999997</v>
      </c>
      <c r="L91" s="6">
        <v>76.733499999999992</v>
      </c>
      <c r="M91" s="6">
        <v>687.46550000000002</v>
      </c>
      <c r="N91" s="6">
        <v>510.024</v>
      </c>
      <c r="O91" s="6">
        <v>34.304499999999997</v>
      </c>
      <c r="P91" s="6">
        <f>AVERAGE(D91:O91)</f>
        <v>403.07312499999995</v>
      </c>
      <c r="Q91" s="6">
        <f>STDEV(D91:O91)/SQRT(12)</f>
        <v>57.855408374780311</v>
      </c>
      <c r="AB91" s="6">
        <v>9.5039999999999996</v>
      </c>
      <c r="AC91" s="6">
        <v>77.887500000000017</v>
      </c>
      <c r="AD91" s="6">
        <v>12.992428571428571</v>
      </c>
      <c r="AE91" s="6">
        <v>21.934249999999999</v>
      </c>
      <c r="AF91" s="6">
        <v>25.459999999999997</v>
      </c>
      <c r="AG91" s="6">
        <v>62.951999999999998</v>
      </c>
      <c r="AH91" s="6">
        <v>30.072600000000001</v>
      </c>
      <c r="AI91" s="6">
        <v>21.013874999999999</v>
      </c>
      <c r="AJ91" s="6">
        <v>14.704800000000002</v>
      </c>
      <c r="AK91" s="6">
        <v>4.4377777777777787</v>
      </c>
      <c r="AL91" s="6">
        <v>61.542750000000005</v>
      </c>
      <c r="AM91" s="6">
        <v>55.64233333333334</v>
      </c>
      <c r="AN91" s="6">
        <v>1.6222500000000002</v>
      </c>
      <c r="AO91" s="6">
        <f>AVERAGE(AC91:AN91)</f>
        <v>32.521880390211642</v>
      </c>
      <c r="AP91" s="6">
        <f>STDEV(AC91:AN91)/SQRT(12)</f>
        <v>7.3358557439287742</v>
      </c>
    </row>
    <row r="92" spans="3:42" x14ac:dyDescent="0.3">
      <c r="C92" s="6">
        <v>10.005000000000001</v>
      </c>
      <c r="D92" s="6">
        <v>395.86500000000001</v>
      </c>
      <c r="E92" s="6">
        <v>236.614</v>
      </c>
      <c r="F92" s="6">
        <v>550.79600000000005</v>
      </c>
      <c r="G92" s="6">
        <v>489.13599999999997</v>
      </c>
      <c r="H92" s="6">
        <v>620.89300000000003</v>
      </c>
      <c r="I92" s="6">
        <v>447.96899999999999</v>
      </c>
      <c r="J92" s="6">
        <v>551.44799999999998</v>
      </c>
      <c r="K92" s="6">
        <v>446.01099999999997</v>
      </c>
      <c r="L92" s="6">
        <v>87.011499999999998</v>
      </c>
      <c r="M92" s="6">
        <v>742.96</v>
      </c>
      <c r="N92" s="6">
        <v>538.99</v>
      </c>
      <c r="O92" s="6">
        <v>51.781500000000001</v>
      </c>
      <c r="P92" s="6">
        <f>AVERAGE(D92:O92)</f>
        <v>429.95624999999995</v>
      </c>
      <c r="Q92" s="6">
        <f>STDEV(D92:O92)/SQRT(12)</f>
        <v>60.235282257071063</v>
      </c>
      <c r="AB92" s="6">
        <v>10.005000000000001</v>
      </c>
      <c r="AC92" s="6">
        <v>79.186799999999991</v>
      </c>
      <c r="AD92" s="6">
        <v>13.451857142857145</v>
      </c>
      <c r="AE92" s="6">
        <v>23.320874999999997</v>
      </c>
      <c r="AF92" s="6">
        <v>26.897000000000002</v>
      </c>
      <c r="AG92" s="6">
        <v>66.465333333333334</v>
      </c>
      <c r="AH92" s="6">
        <v>32.802799999999998</v>
      </c>
      <c r="AI92" s="6">
        <v>21.119124999999997</v>
      </c>
      <c r="AJ92" s="6">
        <v>16.253000000000004</v>
      </c>
      <c r="AK92" s="6">
        <v>4.4141111111111115</v>
      </c>
      <c r="AL92" s="6">
        <v>74.578499999999991</v>
      </c>
      <c r="AM92" s="6">
        <v>59.883999999999993</v>
      </c>
      <c r="AN92" s="6">
        <v>2.2383750000000004</v>
      </c>
      <c r="AO92" s="6">
        <f>AVERAGE(AC92:AN92)</f>
        <v>35.050981382275125</v>
      </c>
      <c r="AP92" s="6">
        <f>STDEV(AC92:AN92)/SQRT(12)</f>
        <v>7.9545777342447943</v>
      </c>
    </row>
    <row r="93" spans="3:42" x14ac:dyDescent="0.3">
      <c r="C93" s="6">
        <v>10.505000000000001</v>
      </c>
      <c r="D93" s="6">
        <v>470.59500000000003</v>
      </c>
      <c r="E93" s="6">
        <v>251.75749999999999</v>
      </c>
      <c r="F93" s="6">
        <v>580.03800000000001</v>
      </c>
      <c r="G93" s="6">
        <v>519.06050000000005</v>
      </c>
      <c r="H93" s="6">
        <v>673.69499999999994</v>
      </c>
      <c r="I93" s="6">
        <v>469.9665</v>
      </c>
      <c r="J93" s="6">
        <v>575.49299999999994</v>
      </c>
      <c r="K93" s="6">
        <v>468.77350000000001</v>
      </c>
      <c r="L93" s="6">
        <v>92.832999999999998</v>
      </c>
      <c r="M93" s="6">
        <v>826.53150000000005</v>
      </c>
      <c r="N93" s="6">
        <v>583.36099999999999</v>
      </c>
      <c r="O93" s="6">
        <v>71.259999999999991</v>
      </c>
      <c r="P93" s="6">
        <f>AVERAGE(D93:O93)</f>
        <v>465.28037499999999</v>
      </c>
      <c r="Q93" s="6">
        <f>STDEV(D93:O93)/SQRT(12)</f>
        <v>64.884164291974201</v>
      </c>
      <c r="AB93" s="6">
        <v>10.505000000000001</v>
      </c>
      <c r="AC93" s="6">
        <v>79.158300000000011</v>
      </c>
      <c r="AD93" s="6">
        <v>12.985000000000001</v>
      </c>
      <c r="AE93" s="6">
        <v>25.330625000000005</v>
      </c>
      <c r="AF93" s="6">
        <v>27.451333333333334</v>
      </c>
      <c r="AG93" s="6">
        <v>67.231166666666653</v>
      </c>
      <c r="AH93" s="6">
        <v>33.898400000000002</v>
      </c>
      <c r="AI93" s="6">
        <v>22.966750000000001</v>
      </c>
      <c r="AJ93" s="6">
        <v>19.242599999999999</v>
      </c>
      <c r="AK93" s="6">
        <v>5.0895555555555552</v>
      </c>
      <c r="AL93" s="6">
        <v>75.104749999999996</v>
      </c>
      <c r="AM93" s="6">
        <v>67.579166666666666</v>
      </c>
      <c r="AN93" s="6">
        <v>2.0625</v>
      </c>
      <c r="AO93" s="6">
        <f>AVERAGE(AC93:AN93)</f>
        <v>36.50834560185185</v>
      </c>
      <c r="AP93" s="6">
        <f>STDEV(AC93:AN93)/SQRT(12)</f>
        <v>8.0905185068685288</v>
      </c>
    </row>
    <row r="94" spans="3:42" x14ac:dyDescent="0.3">
      <c r="C94" s="6">
        <v>11.005000000000001</v>
      </c>
      <c r="D94" s="6">
        <v>562.14700000000005</v>
      </c>
      <c r="E94" s="6">
        <v>271.05899999999997</v>
      </c>
      <c r="F94" s="6">
        <v>588.79449999999997</v>
      </c>
      <c r="G94" s="6">
        <v>578.63900000000001</v>
      </c>
      <c r="H94" s="6">
        <v>750.04500000000007</v>
      </c>
      <c r="I94" s="6">
        <v>497.947</v>
      </c>
      <c r="J94" s="6">
        <v>588.40499999999997</v>
      </c>
      <c r="K94" s="6">
        <v>493.09299999999996</v>
      </c>
      <c r="L94" s="6">
        <v>118.21799999999999</v>
      </c>
      <c r="M94" s="6">
        <v>894.36799999999994</v>
      </c>
      <c r="N94" s="6">
        <v>686.78150000000005</v>
      </c>
      <c r="O94" s="6">
        <v>95.662999999999997</v>
      </c>
      <c r="P94" s="6">
        <f>AVERAGE(D94:O94)</f>
        <v>510.43</v>
      </c>
      <c r="Q94" s="6">
        <f>STDEV(D94:O94)/SQRT(12)</f>
        <v>69.581464606107957</v>
      </c>
      <c r="AB94" s="6">
        <v>11.005000000000001</v>
      </c>
      <c r="AC94" s="6">
        <v>75.827800000000011</v>
      </c>
      <c r="AD94" s="6">
        <v>12.303571428571429</v>
      </c>
      <c r="AE94" s="6">
        <v>28.099875000000001</v>
      </c>
      <c r="AF94" s="6">
        <v>29.836666666666662</v>
      </c>
      <c r="AG94" s="6">
        <v>60.87883333333334</v>
      </c>
      <c r="AH94" s="6">
        <v>38.323800000000006</v>
      </c>
      <c r="AI94" s="6">
        <v>22.124375000000001</v>
      </c>
      <c r="AJ94" s="6">
        <v>18.881599999999999</v>
      </c>
      <c r="AK94" s="6">
        <v>5.6975555555555557</v>
      </c>
      <c r="AL94" s="6">
        <v>69.612625000000008</v>
      </c>
      <c r="AM94" s="6">
        <v>70.918166666666664</v>
      </c>
      <c r="AN94" s="6">
        <v>2.8228749999999998</v>
      </c>
      <c r="AO94" s="6">
        <f>AVERAGE(AC94:AN94)</f>
        <v>36.277311970899468</v>
      </c>
      <c r="AP94" s="6">
        <f>STDEV(AC94:AN94)/SQRT(12)</f>
        <v>7.6501266958305303</v>
      </c>
    </row>
    <row r="95" spans="3:42" x14ac:dyDescent="0.3">
      <c r="C95" s="6">
        <v>11.505000000000001</v>
      </c>
      <c r="D95" s="6">
        <v>632.86899999999991</v>
      </c>
      <c r="E95" s="6">
        <v>282.89300000000003</v>
      </c>
      <c r="F95" s="6">
        <v>651.577</v>
      </c>
      <c r="G95" s="6">
        <v>654.61200000000008</v>
      </c>
      <c r="H95" s="6">
        <v>775.8175</v>
      </c>
      <c r="I95" s="6">
        <v>526.34249999999997</v>
      </c>
      <c r="J95" s="6">
        <v>639.72149999999999</v>
      </c>
      <c r="K95" s="6">
        <v>521.74800000000005</v>
      </c>
      <c r="L95" s="6">
        <v>140.77449999999999</v>
      </c>
      <c r="M95" s="6">
        <v>975.59</v>
      </c>
      <c r="N95" s="6">
        <v>757.67049999999995</v>
      </c>
      <c r="O95" s="6">
        <v>117.40049999999999</v>
      </c>
      <c r="P95" s="6">
        <f>AVERAGE(D95:O95)</f>
        <v>556.41800000000001</v>
      </c>
      <c r="Q95" s="6">
        <f>STDEV(D95:O95)/SQRT(12)</f>
        <v>74.784729187550738</v>
      </c>
      <c r="AB95" s="6">
        <v>11.505000000000001</v>
      </c>
      <c r="AC95" s="6">
        <v>73.874600000000001</v>
      </c>
      <c r="AD95" s="6">
        <v>12.653285714285715</v>
      </c>
      <c r="AE95" s="6">
        <v>27.699375</v>
      </c>
      <c r="AF95" s="6">
        <v>35.044999999999995</v>
      </c>
      <c r="AG95" s="6">
        <v>66.274666666666675</v>
      </c>
      <c r="AH95" s="6">
        <v>38.0398</v>
      </c>
      <c r="AI95" s="6">
        <v>23.012750000000004</v>
      </c>
      <c r="AJ95" s="6">
        <v>21.616</v>
      </c>
      <c r="AK95" s="6">
        <v>5.84</v>
      </c>
      <c r="AL95" s="6">
        <v>68.141500000000008</v>
      </c>
      <c r="AM95" s="6">
        <v>73.004000000000005</v>
      </c>
      <c r="AN95" s="6">
        <v>3.73725</v>
      </c>
      <c r="AO95" s="6">
        <f>AVERAGE(AC95:AN95)</f>
        <v>37.411518948412699</v>
      </c>
      <c r="AP95" s="6">
        <f>STDEV(AC95:AN95)/SQRT(12)</f>
        <v>7.6250311399172608</v>
      </c>
    </row>
    <row r="96" spans="3:42" x14ac:dyDescent="0.3">
      <c r="C96" s="6">
        <v>12.005000000000001</v>
      </c>
      <c r="D96" s="6">
        <v>724.17949999999996</v>
      </c>
      <c r="E96" s="6">
        <v>295.14699999999999</v>
      </c>
      <c r="F96" s="6">
        <v>710.94599999999991</v>
      </c>
      <c r="G96" s="6">
        <v>712.71699999999998</v>
      </c>
      <c r="H96" s="6">
        <v>843.33300000000008</v>
      </c>
      <c r="I96" s="6">
        <v>542.18200000000002</v>
      </c>
      <c r="J96" s="6">
        <v>686.29300000000001</v>
      </c>
      <c r="K96" s="6">
        <v>548.20749999999998</v>
      </c>
      <c r="L96" s="6">
        <v>167.52199999999999</v>
      </c>
      <c r="M96" s="6">
        <v>1059.3050000000001</v>
      </c>
      <c r="N96" s="6">
        <v>773.87549999999999</v>
      </c>
      <c r="O96" s="6">
        <v>152.857</v>
      </c>
      <c r="P96" s="6">
        <f>AVERAGE(D96:O96)</f>
        <v>601.38037499999996</v>
      </c>
      <c r="Q96" s="6">
        <f>STDEV(D96:O96)/SQRT(12)</f>
        <v>79.496418920158064</v>
      </c>
      <c r="AB96" s="6">
        <v>12.005000000000001</v>
      </c>
      <c r="AC96" s="6">
        <v>75.492499999999993</v>
      </c>
      <c r="AD96" s="6">
        <v>13.815714285714288</v>
      </c>
      <c r="AE96" s="6">
        <v>28.764124999999996</v>
      </c>
      <c r="AF96" s="6">
        <v>43.045999999999999</v>
      </c>
      <c r="AG96" s="6">
        <v>72.207000000000008</v>
      </c>
      <c r="AH96" s="6">
        <v>37.223199999999999</v>
      </c>
      <c r="AI96" s="6">
        <v>24.971</v>
      </c>
      <c r="AJ96" s="6">
        <v>21.5898</v>
      </c>
      <c r="AK96" s="6">
        <v>6.1806666666666672</v>
      </c>
      <c r="AL96" s="6">
        <v>72.839249999999993</v>
      </c>
      <c r="AM96" s="6">
        <v>74.363500000000002</v>
      </c>
      <c r="AN96" s="6">
        <v>4.4430000000000005</v>
      </c>
      <c r="AO96" s="6">
        <f>AVERAGE(AC96:AN96)</f>
        <v>39.577979662698411</v>
      </c>
      <c r="AP96" s="6">
        <f>STDEV(AC96:AN96)/SQRT(12)</f>
        <v>7.9562449099488255</v>
      </c>
    </row>
    <row r="97" spans="3:42" x14ac:dyDescent="0.3">
      <c r="C97" s="6">
        <v>12.506</v>
      </c>
      <c r="D97" s="6">
        <v>794.79300000000001</v>
      </c>
      <c r="E97" s="6">
        <v>304.16300000000001</v>
      </c>
      <c r="F97" s="6">
        <v>750.9425</v>
      </c>
      <c r="G97" s="6">
        <v>747.29750000000001</v>
      </c>
      <c r="H97" s="6">
        <v>835.7835</v>
      </c>
      <c r="I97" s="6">
        <v>550.19049999999993</v>
      </c>
      <c r="J97" s="6">
        <v>732.01499999999999</v>
      </c>
      <c r="K97" s="6">
        <v>573.62950000000001</v>
      </c>
      <c r="L97" s="6">
        <v>195.99</v>
      </c>
      <c r="M97" s="6">
        <v>1132.2245</v>
      </c>
      <c r="N97" s="6">
        <v>764.12850000000003</v>
      </c>
      <c r="O97" s="6">
        <v>177.28200000000001</v>
      </c>
      <c r="P97" s="6">
        <f>AVERAGE(D97:O97)</f>
        <v>629.86995833333333</v>
      </c>
      <c r="Q97" s="6">
        <f>STDEV(D97:O97)/SQRT(12)</f>
        <v>81.999230479331246</v>
      </c>
      <c r="AB97" s="6">
        <v>12.506</v>
      </c>
      <c r="AC97" s="6">
        <v>70.414899999999989</v>
      </c>
      <c r="AD97" s="6">
        <v>13.545</v>
      </c>
      <c r="AE97" s="6">
        <v>28.699874999999999</v>
      </c>
      <c r="AF97" s="6">
        <v>45.415666666666674</v>
      </c>
      <c r="AG97" s="6">
        <v>62.036999999999999</v>
      </c>
      <c r="AH97" s="6">
        <v>40.244199999999999</v>
      </c>
      <c r="AI97" s="6">
        <v>27.456499999999998</v>
      </c>
      <c r="AJ97" s="6">
        <v>24.317400000000003</v>
      </c>
      <c r="AK97" s="6">
        <v>8.3264444444444443</v>
      </c>
      <c r="AL97" s="6">
        <v>76.762874999999994</v>
      </c>
      <c r="AM97" s="6">
        <v>82.085833333333326</v>
      </c>
      <c r="AN97" s="6">
        <v>5.7456249999999995</v>
      </c>
      <c r="AO97" s="6">
        <f>AVERAGE(AC97:AN97)</f>
        <v>40.420943287037041</v>
      </c>
      <c r="AP97" s="6">
        <f>STDEV(AC97:AN97)/SQRT(12)</f>
        <v>7.7694546286449047</v>
      </c>
    </row>
    <row r="98" spans="3:42" x14ac:dyDescent="0.3">
      <c r="C98" s="6">
        <v>13.006</v>
      </c>
      <c r="D98" s="6">
        <v>874.68249999999989</v>
      </c>
      <c r="E98" s="6">
        <v>315.279</v>
      </c>
      <c r="F98" s="6">
        <v>759.42100000000005</v>
      </c>
      <c r="G98" s="6">
        <v>782.14850000000001</v>
      </c>
      <c r="H98" s="6">
        <v>900.73049999999989</v>
      </c>
      <c r="I98" s="6">
        <v>587.52549999999997</v>
      </c>
      <c r="J98" s="6">
        <v>777.67700000000002</v>
      </c>
      <c r="K98" s="6">
        <v>600.47199999999998</v>
      </c>
      <c r="L98" s="6">
        <v>223.07299999999998</v>
      </c>
      <c r="M98" s="6">
        <v>1218.8630000000001</v>
      </c>
      <c r="N98" s="6">
        <v>779.19299999999998</v>
      </c>
      <c r="O98" s="6">
        <v>214.54950000000002</v>
      </c>
      <c r="P98" s="6">
        <f>AVERAGE(D98:O98)</f>
        <v>669.46787499999994</v>
      </c>
      <c r="Q98" s="6">
        <f>STDEV(D98:O98)/SQRT(12)</f>
        <v>86.388464097612044</v>
      </c>
      <c r="AB98" s="6">
        <v>13.006</v>
      </c>
      <c r="AC98" s="6">
        <v>70.119100000000003</v>
      </c>
      <c r="AD98" s="6">
        <v>13.521000000000001</v>
      </c>
      <c r="AE98" s="6">
        <v>32.493124999999999</v>
      </c>
      <c r="AF98" s="6">
        <v>51.433</v>
      </c>
      <c r="AG98" s="6">
        <v>62.103333333333332</v>
      </c>
      <c r="AH98" s="6">
        <v>40.836599999999997</v>
      </c>
      <c r="AI98" s="6">
        <v>28.487749999999998</v>
      </c>
      <c r="AJ98" s="6">
        <v>24.520999999999997</v>
      </c>
      <c r="AK98" s="6">
        <v>8.9674444444444443</v>
      </c>
      <c r="AL98" s="6">
        <v>74.197749999999999</v>
      </c>
      <c r="AM98" s="6">
        <v>86.165166666666664</v>
      </c>
      <c r="AN98" s="6">
        <v>7.3644999999999987</v>
      </c>
      <c r="AO98" s="6">
        <f>AVERAGE(AC98:AN98)</f>
        <v>41.684147453703702</v>
      </c>
      <c r="AP98" s="6">
        <f>STDEV(AC98:AN98)/SQRT(12)</f>
        <v>7.761365431346583</v>
      </c>
    </row>
    <row r="99" spans="3:42" x14ac:dyDescent="0.3">
      <c r="C99" s="6">
        <v>13.506</v>
      </c>
      <c r="D99" s="6">
        <v>975.1635</v>
      </c>
      <c r="E99" s="6">
        <v>333.74349999999998</v>
      </c>
      <c r="F99" s="6">
        <v>791.23800000000006</v>
      </c>
      <c r="G99" s="6">
        <v>811.54349999999999</v>
      </c>
      <c r="H99" s="6">
        <v>918.57950000000005</v>
      </c>
      <c r="I99" s="6">
        <v>615.077</v>
      </c>
      <c r="J99" s="6">
        <v>806.55250000000001</v>
      </c>
      <c r="K99" s="6">
        <v>627.82950000000005</v>
      </c>
      <c r="L99" s="6">
        <v>245.36750000000001</v>
      </c>
      <c r="M99" s="6">
        <v>1314.7935</v>
      </c>
      <c r="N99" s="6">
        <v>808.24700000000007</v>
      </c>
      <c r="O99" s="6">
        <v>254.51349999999999</v>
      </c>
      <c r="P99" s="6">
        <f>AVERAGE(D99:O99)</f>
        <v>708.55404166666665</v>
      </c>
      <c r="Q99" s="6">
        <f>STDEV(D99:O99)/SQRT(12)</f>
        <v>91.126592079047612</v>
      </c>
      <c r="AB99" s="6">
        <v>13.506</v>
      </c>
      <c r="AC99" s="6">
        <v>66.371400000000008</v>
      </c>
      <c r="AD99" s="6">
        <v>13.889857142857142</v>
      </c>
      <c r="AE99" s="6">
        <v>32.417499999999997</v>
      </c>
      <c r="AF99" s="6">
        <v>54.693999999999996</v>
      </c>
      <c r="AG99" s="6">
        <v>65.50366666666666</v>
      </c>
      <c r="AH99" s="6">
        <v>40.764600000000002</v>
      </c>
      <c r="AI99" s="6">
        <v>30.978749999999998</v>
      </c>
      <c r="AJ99" s="6">
        <v>24.693000000000001</v>
      </c>
      <c r="AK99" s="6">
        <v>9.0048888888888889</v>
      </c>
      <c r="AL99" s="6">
        <v>82.62062499999999</v>
      </c>
      <c r="AM99" s="6">
        <v>72.867166666666677</v>
      </c>
      <c r="AN99" s="6">
        <v>8.7464999999999993</v>
      </c>
      <c r="AO99" s="6">
        <f>AVERAGE(AC99:AN99)</f>
        <v>41.879329530423277</v>
      </c>
      <c r="AP99" s="6">
        <f>STDEV(AC99:AN99)/SQRT(12)</f>
        <v>7.4920012946715255</v>
      </c>
    </row>
    <row r="100" spans="3:42" x14ac:dyDescent="0.3">
      <c r="C100" s="6">
        <v>14.006</v>
      </c>
      <c r="D100" s="6">
        <v>1056.114</v>
      </c>
      <c r="E100" s="6">
        <v>330.7475</v>
      </c>
      <c r="F100" s="6">
        <v>799.43000000000006</v>
      </c>
      <c r="G100" s="6">
        <v>828.21950000000004</v>
      </c>
      <c r="H100" s="6">
        <v>991.721</v>
      </c>
      <c r="I100" s="6">
        <v>643.41899999999998</v>
      </c>
      <c r="J100" s="6">
        <v>840.28399999999999</v>
      </c>
      <c r="K100" s="6">
        <v>649.29199999999992</v>
      </c>
      <c r="L100" s="6">
        <v>277.17849999999999</v>
      </c>
      <c r="M100" s="6">
        <v>1404.2890000000002</v>
      </c>
      <c r="N100" s="6">
        <v>848.3655</v>
      </c>
      <c r="O100" s="6">
        <v>289.64</v>
      </c>
      <c r="P100" s="6">
        <f>AVERAGE(D100:O100)</f>
        <v>746.55833333333339</v>
      </c>
      <c r="Q100" s="6">
        <f>STDEV(D100:O100)/SQRT(12)</f>
        <v>96.892674727600934</v>
      </c>
      <c r="AB100" s="6">
        <v>14.006</v>
      </c>
      <c r="AC100" s="6">
        <v>64.080999999999989</v>
      </c>
      <c r="AD100" s="6">
        <v>14.543000000000001</v>
      </c>
      <c r="AE100" s="6">
        <v>32.745750000000001</v>
      </c>
      <c r="AF100" s="6">
        <v>58.841000000000008</v>
      </c>
      <c r="AG100" s="6">
        <v>63.547166666666662</v>
      </c>
      <c r="AH100" s="6">
        <v>39.946600000000004</v>
      </c>
      <c r="AI100" s="6">
        <v>32.790625000000006</v>
      </c>
      <c r="AJ100" s="6">
        <v>26.148800000000001</v>
      </c>
      <c r="AK100" s="6">
        <v>11.455444444444446</v>
      </c>
      <c r="AL100" s="6">
        <v>83.329625000000007</v>
      </c>
      <c r="AM100" s="6">
        <v>64.756</v>
      </c>
      <c r="AN100" s="6">
        <v>10.259</v>
      </c>
      <c r="AO100" s="6">
        <f>AVERAGE(AC100:AN100)</f>
        <v>41.870334259259259</v>
      </c>
      <c r="AP100" s="6">
        <f>STDEV(AC100:AN100)/SQRT(12)</f>
        <v>7.0611616144494542</v>
      </c>
    </row>
    <row r="101" spans="3:42" x14ac:dyDescent="0.3">
      <c r="C101" s="6">
        <v>14.507</v>
      </c>
      <c r="D101" s="6">
        <v>1134.4749999999999</v>
      </c>
      <c r="E101" s="6">
        <v>343.34500000000003</v>
      </c>
      <c r="F101" s="6">
        <v>780.84550000000002</v>
      </c>
      <c r="G101" s="6">
        <v>844.72450000000003</v>
      </c>
      <c r="H101" s="6">
        <v>1056.1945000000001</v>
      </c>
      <c r="I101" s="6">
        <v>674.60900000000004</v>
      </c>
      <c r="J101" s="6">
        <v>878.30200000000002</v>
      </c>
      <c r="K101" s="6">
        <v>669.69599999999991</v>
      </c>
      <c r="L101" s="6">
        <v>347.5795</v>
      </c>
      <c r="M101" s="6">
        <v>1502.9940000000001</v>
      </c>
      <c r="N101" s="6">
        <v>862.4085</v>
      </c>
      <c r="O101" s="6">
        <v>306.71449999999999</v>
      </c>
      <c r="P101" s="6">
        <f>AVERAGE(D101:O101)</f>
        <v>783.4906666666667</v>
      </c>
      <c r="Q101" s="6">
        <f>STDEV(D101:O101)/SQRT(12)</f>
        <v>101.87941966412913</v>
      </c>
      <c r="AB101" s="6">
        <v>14.507</v>
      </c>
      <c r="AC101" s="6">
        <v>68.325200000000009</v>
      </c>
      <c r="AD101" s="6">
        <v>13.673857142857143</v>
      </c>
      <c r="AE101" s="6">
        <v>33.832499999999996</v>
      </c>
      <c r="AF101" s="6">
        <v>60.027666666666676</v>
      </c>
      <c r="AG101" s="6">
        <v>58.808833333333332</v>
      </c>
      <c r="AH101" s="6">
        <v>43.268599999999999</v>
      </c>
      <c r="AI101" s="6">
        <v>31.186750000000004</v>
      </c>
      <c r="AJ101" s="6">
        <v>28.323599999999999</v>
      </c>
      <c r="AK101" s="6">
        <v>18.435111111111112</v>
      </c>
      <c r="AL101" s="6">
        <v>78</v>
      </c>
      <c r="AM101" s="6">
        <v>55.712333333333333</v>
      </c>
      <c r="AN101" s="6">
        <v>11.347125</v>
      </c>
      <c r="AO101" s="6">
        <f>AVERAGE(AC101:AN101)</f>
        <v>41.745131382275133</v>
      </c>
      <c r="AP101" s="6">
        <f>STDEV(AC101:AN101)/SQRT(12)</f>
        <v>6.4275444117698397</v>
      </c>
    </row>
    <row r="102" spans="3:42" x14ac:dyDescent="0.3">
      <c r="C102" s="6">
        <v>15.007</v>
      </c>
      <c r="D102" s="6">
        <v>1172.6669999999999</v>
      </c>
      <c r="E102" s="6">
        <v>346.5</v>
      </c>
      <c r="F102" s="6">
        <v>821.38900000000001</v>
      </c>
      <c r="G102" s="6">
        <v>893.87099999999998</v>
      </c>
      <c r="H102" s="6">
        <v>1094.0425</v>
      </c>
      <c r="I102" s="6">
        <v>702.46199999999999</v>
      </c>
      <c r="J102" s="6">
        <v>899.94749999999999</v>
      </c>
      <c r="K102" s="6">
        <v>681.44100000000003</v>
      </c>
      <c r="L102" s="6">
        <v>424.96299999999997</v>
      </c>
      <c r="M102" s="6">
        <v>1572.6505</v>
      </c>
      <c r="N102" s="6">
        <v>891.31</v>
      </c>
      <c r="O102" s="6">
        <v>338.77</v>
      </c>
      <c r="P102" s="6">
        <f>AVERAGE(D102:O102)</f>
        <v>820.00112500000012</v>
      </c>
      <c r="Q102" s="6">
        <f>STDEV(D102:O102)/SQRT(12)</f>
        <v>104.00117368373868</v>
      </c>
      <c r="AB102" s="6">
        <v>15.007</v>
      </c>
      <c r="AC102" s="6">
        <v>66.955700000000007</v>
      </c>
      <c r="AD102" s="6">
        <v>13.859428571428571</v>
      </c>
      <c r="AE102" s="6">
        <v>34.744750000000003</v>
      </c>
      <c r="AF102" s="6">
        <v>59.887999999999998</v>
      </c>
      <c r="AG102" s="6">
        <v>60.248333333333328</v>
      </c>
      <c r="AH102" s="6">
        <v>44.450600000000001</v>
      </c>
      <c r="AI102" s="6">
        <v>34.012250000000002</v>
      </c>
      <c r="AJ102" s="6">
        <v>28.192799999999998</v>
      </c>
      <c r="AK102" s="6">
        <v>21.361111111111111</v>
      </c>
      <c r="AL102" s="6">
        <v>71.593874999999997</v>
      </c>
      <c r="AM102" s="6">
        <v>53.345333333333336</v>
      </c>
      <c r="AN102" s="6">
        <v>14.452374999999998</v>
      </c>
      <c r="AO102" s="6">
        <f>AVERAGE(AC102:AN102)</f>
        <v>41.925379695767198</v>
      </c>
      <c r="AP102" s="6">
        <f>STDEV(AC102:AN102)/SQRT(12)</f>
        <v>5.8839989342417942</v>
      </c>
    </row>
  </sheetData>
  <mergeCells count="6">
    <mergeCell ref="C2:Y2"/>
    <mergeCell ref="C36:N36"/>
    <mergeCell ref="C70:Q70"/>
    <mergeCell ref="AB70:AP70"/>
    <mergeCell ref="AB36:AM36"/>
    <mergeCell ref="AB2:AX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5FD0-2456-4191-94B4-4B433F22AFCC}">
  <dimension ref="B2:R39"/>
  <sheetViews>
    <sheetView workbookViewId="0">
      <selection activeCell="B2" sqref="B2"/>
    </sheetView>
  </sheetViews>
  <sheetFormatPr defaultColWidth="10.125" defaultRowHeight="16.5" x14ac:dyDescent="0.3"/>
  <cols>
    <col min="1" max="1" width="10.125" style="8"/>
    <col min="2" max="2" width="10.125" style="14"/>
    <col min="3" max="7" width="10.125" style="8"/>
    <col min="8" max="8" width="7.75" style="8" customWidth="1"/>
    <col min="9" max="9" width="14.25" style="8" customWidth="1"/>
    <col min="10" max="10" width="12.5" style="8" customWidth="1"/>
    <col min="11" max="16384" width="10.125" style="8"/>
  </cols>
  <sheetData>
    <row r="2" spans="2:10" x14ac:dyDescent="0.3">
      <c r="B2" s="14" t="s">
        <v>460</v>
      </c>
      <c r="C2" s="34" t="s">
        <v>151</v>
      </c>
      <c r="D2" s="34"/>
      <c r="F2" s="34" t="s">
        <v>401</v>
      </c>
      <c r="G2" s="34"/>
      <c r="I2" s="34" t="s">
        <v>400</v>
      </c>
      <c r="J2" s="34"/>
    </row>
    <row r="3" spans="2:10" x14ac:dyDescent="0.3">
      <c r="C3" s="3" t="s">
        <v>1</v>
      </c>
      <c r="D3" s="6">
        <f>AVERAGE(D5:D17)</f>
        <v>0.68392307692307697</v>
      </c>
      <c r="F3" s="3" t="s">
        <v>1</v>
      </c>
      <c r="G3" s="6">
        <f>AVERAGE(G5:G19)</f>
        <v>0.35486666666666672</v>
      </c>
      <c r="I3" s="3" t="s">
        <v>1</v>
      </c>
      <c r="J3" s="6">
        <f>AVERAGE(J5:J15)</f>
        <v>0.31245454545454548</v>
      </c>
    </row>
    <row r="4" spans="2:10" x14ac:dyDescent="0.3">
      <c r="C4" s="3" t="s">
        <v>2</v>
      </c>
      <c r="D4" s="6">
        <f>STDEV(D5:D17)/SQRT(13)</f>
        <v>2.7380149448577456E-2</v>
      </c>
      <c r="F4" s="3" t="s">
        <v>2</v>
      </c>
      <c r="G4" s="6">
        <f>STDEV(G5:G19)/SQRT(15)</f>
        <v>1.88537899857136E-2</v>
      </c>
      <c r="I4" s="3" t="s">
        <v>2</v>
      </c>
      <c r="J4" s="6">
        <f>STDEV(J5:J15)/SQRT(11)</f>
        <v>1.9520787817728844E-2</v>
      </c>
    </row>
    <row r="5" spans="2:10" x14ac:dyDescent="0.3">
      <c r="C5" s="6" t="s">
        <v>3</v>
      </c>
      <c r="D5" s="6">
        <v>0.62</v>
      </c>
      <c r="F5" s="6" t="s">
        <v>3</v>
      </c>
      <c r="G5" s="6">
        <v>0.37</v>
      </c>
      <c r="I5" s="6" t="s">
        <v>3</v>
      </c>
      <c r="J5" s="6">
        <v>0.39100000000000001</v>
      </c>
    </row>
    <row r="6" spans="2:10" x14ac:dyDescent="0.3">
      <c r="C6" s="6" t="s">
        <v>4</v>
      </c>
      <c r="D6" s="6">
        <v>0.77</v>
      </c>
      <c r="F6" s="6" t="s">
        <v>4</v>
      </c>
      <c r="G6" s="6">
        <v>0.28100000000000003</v>
      </c>
      <c r="I6" s="6" t="s">
        <v>4</v>
      </c>
      <c r="J6" s="6">
        <v>0.44</v>
      </c>
    </row>
    <row r="7" spans="2:10" x14ac:dyDescent="0.3">
      <c r="C7" s="6" t="s">
        <v>128</v>
      </c>
      <c r="D7" s="6">
        <v>0.77700000000000002</v>
      </c>
      <c r="F7" s="6" t="s">
        <v>128</v>
      </c>
      <c r="G7" s="6">
        <v>0.41</v>
      </c>
      <c r="I7" s="6" t="s">
        <v>128</v>
      </c>
      <c r="J7" s="6">
        <v>0.30199999999999999</v>
      </c>
    </row>
    <row r="8" spans="2:10" x14ac:dyDescent="0.3">
      <c r="C8" s="6" t="s">
        <v>65</v>
      </c>
      <c r="D8" s="6">
        <v>0.89400000000000002</v>
      </c>
      <c r="F8" s="6" t="s">
        <v>65</v>
      </c>
      <c r="G8" s="6">
        <v>0.155</v>
      </c>
      <c r="I8" s="6" t="s">
        <v>65</v>
      </c>
      <c r="J8" s="6">
        <v>0.32500000000000001</v>
      </c>
    </row>
    <row r="9" spans="2:10" x14ac:dyDescent="0.3">
      <c r="C9" s="6" t="s">
        <v>7</v>
      </c>
      <c r="D9" s="6">
        <v>0.72199999999999998</v>
      </c>
      <c r="F9" s="6" t="s">
        <v>7</v>
      </c>
      <c r="G9" s="6">
        <v>0.45200000000000001</v>
      </c>
      <c r="I9" s="6" t="s">
        <v>7</v>
      </c>
      <c r="J9" s="7">
        <v>0.27800000000000002</v>
      </c>
    </row>
    <row r="10" spans="2:10" x14ac:dyDescent="0.3">
      <c r="C10" s="6" t="s">
        <v>8</v>
      </c>
      <c r="D10" s="6">
        <v>0.68300000000000005</v>
      </c>
      <c r="F10" s="6" t="s">
        <v>8</v>
      </c>
      <c r="G10" s="6">
        <v>0.35299999999999998</v>
      </c>
      <c r="I10" s="6" t="s">
        <v>8</v>
      </c>
      <c r="J10" s="6">
        <v>0.29199999999999998</v>
      </c>
    </row>
    <row r="11" spans="2:10" x14ac:dyDescent="0.3">
      <c r="C11" s="6" t="s">
        <v>9</v>
      </c>
      <c r="D11" s="6">
        <v>0.68200000000000005</v>
      </c>
      <c r="F11" s="6" t="s">
        <v>9</v>
      </c>
      <c r="G11" s="6">
        <v>0.34</v>
      </c>
      <c r="I11" s="6" t="s">
        <v>9</v>
      </c>
      <c r="J11" s="6">
        <v>0.315</v>
      </c>
    </row>
    <row r="12" spans="2:10" x14ac:dyDescent="0.3">
      <c r="C12" s="6" t="s">
        <v>10</v>
      </c>
      <c r="D12" s="6">
        <v>0.66600000000000004</v>
      </c>
      <c r="F12" s="6" t="s">
        <v>10</v>
      </c>
      <c r="G12" s="7">
        <v>0.39500000000000002</v>
      </c>
      <c r="I12" s="6" t="s">
        <v>10</v>
      </c>
      <c r="J12" s="6">
        <v>0.248</v>
      </c>
    </row>
    <row r="13" spans="2:10" x14ac:dyDescent="0.3">
      <c r="C13" s="6" t="s">
        <v>11</v>
      </c>
      <c r="D13" s="6">
        <v>0.63800000000000001</v>
      </c>
      <c r="F13" s="6" t="s">
        <v>11</v>
      </c>
      <c r="G13" s="6">
        <v>0.41299999999999998</v>
      </c>
      <c r="I13" s="6" t="s">
        <v>11</v>
      </c>
      <c r="J13" s="6">
        <v>0.28399999999999997</v>
      </c>
    </row>
    <row r="14" spans="2:10" x14ac:dyDescent="0.3">
      <c r="C14" s="6" t="s">
        <v>12</v>
      </c>
      <c r="D14" s="6">
        <v>0.57899999999999996</v>
      </c>
      <c r="F14" s="6" t="s">
        <v>12</v>
      </c>
      <c r="G14" s="6">
        <v>0.32800000000000001</v>
      </c>
      <c r="I14" s="6" t="s">
        <v>12</v>
      </c>
      <c r="J14" s="6">
        <v>0.35399999999999998</v>
      </c>
    </row>
    <row r="15" spans="2:10" x14ac:dyDescent="0.3">
      <c r="C15" s="6" t="s">
        <v>50</v>
      </c>
      <c r="D15" s="7">
        <v>0.70099999999999996</v>
      </c>
      <c r="F15" s="6" t="s">
        <v>50</v>
      </c>
      <c r="G15" s="6">
        <v>0.29399999999999998</v>
      </c>
      <c r="I15" s="6" t="s">
        <v>50</v>
      </c>
      <c r="J15" s="6">
        <v>0.20799999999999999</v>
      </c>
    </row>
    <row r="16" spans="2:10" x14ac:dyDescent="0.3">
      <c r="C16" s="6" t="s">
        <v>66</v>
      </c>
      <c r="D16" s="6">
        <v>0.49099999999999999</v>
      </c>
      <c r="F16" s="6" t="s">
        <v>66</v>
      </c>
      <c r="G16" s="6">
        <v>0.36199999999999999</v>
      </c>
    </row>
    <row r="17" spans="2:18" x14ac:dyDescent="0.3">
      <c r="C17" s="6" t="s">
        <v>67</v>
      </c>
      <c r="D17" s="6">
        <v>0.66800000000000004</v>
      </c>
      <c r="F17" s="6" t="s">
        <v>67</v>
      </c>
      <c r="G17" s="6">
        <v>0.35699999999999998</v>
      </c>
    </row>
    <row r="18" spans="2:18" x14ac:dyDescent="0.3">
      <c r="F18" s="6" t="s">
        <v>68</v>
      </c>
      <c r="G18" s="6">
        <v>0.434</v>
      </c>
    </row>
    <row r="19" spans="2:18" x14ac:dyDescent="0.3">
      <c r="F19" s="6" t="s">
        <v>69</v>
      </c>
      <c r="G19" s="6">
        <v>0.379</v>
      </c>
    </row>
    <row r="21" spans="2:18" x14ac:dyDescent="0.3">
      <c r="B21" s="14" t="s">
        <v>461</v>
      </c>
      <c r="C21" s="34" t="s">
        <v>207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2:18" x14ac:dyDescent="0.3">
      <c r="C22" s="6" t="s">
        <v>0</v>
      </c>
      <c r="D22" s="6" t="s">
        <v>3</v>
      </c>
      <c r="E22" s="6" t="s">
        <v>4</v>
      </c>
      <c r="F22" s="6" t="s">
        <v>128</v>
      </c>
      <c r="G22" s="6" t="s">
        <v>65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50</v>
      </c>
    </row>
    <row r="23" spans="2:18" x14ac:dyDescent="0.3">
      <c r="C23" s="6">
        <v>0</v>
      </c>
      <c r="D23" s="6">
        <v>2095.7739999999999</v>
      </c>
      <c r="E23" s="6">
        <v>2101.4253333333331</v>
      </c>
      <c r="F23" s="6">
        <v>2647.4126666666666</v>
      </c>
      <c r="G23" s="6">
        <v>1778.9246666666668</v>
      </c>
      <c r="H23" s="6">
        <v>797.46500000000003</v>
      </c>
      <c r="I23" s="6">
        <v>1668.652</v>
      </c>
      <c r="J23" s="6">
        <v>1596.2903333333334</v>
      </c>
      <c r="K23" s="6">
        <v>1677.0946666666666</v>
      </c>
      <c r="L23" s="6">
        <v>1216.7366666666667</v>
      </c>
      <c r="M23" s="6">
        <v>1993.8469999999998</v>
      </c>
      <c r="N23" s="6">
        <v>844.02333333333343</v>
      </c>
    </row>
    <row r="24" spans="2:18" x14ac:dyDescent="0.3">
      <c r="C24" s="6">
        <v>15.006</v>
      </c>
      <c r="D24" s="6">
        <v>2101.2346666666667</v>
      </c>
      <c r="E24" s="6">
        <v>2093.1349999999998</v>
      </c>
      <c r="F24" s="6">
        <v>2593.4360000000001</v>
      </c>
      <c r="G24" s="6">
        <v>1778.5046666666667</v>
      </c>
      <c r="H24" s="6">
        <v>775.89199999999994</v>
      </c>
      <c r="I24" s="6">
        <v>1653.951</v>
      </c>
      <c r="J24" s="6">
        <v>1600.8323333333331</v>
      </c>
      <c r="K24" s="6">
        <v>1753.1613333333335</v>
      </c>
      <c r="L24" s="6">
        <v>1201.7043333333334</v>
      </c>
      <c r="M24" s="6">
        <v>1933.7013333333332</v>
      </c>
      <c r="N24" s="6">
        <v>841.22433333333345</v>
      </c>
      <c r="O24" s="3" t="s">
        <v>1</v>
      </c>
      <c r="P24" s="3" t="s">
        <v>2</v>
      </c>
    </row>
    <row r="25" spans="2:18" ht="18" x14ac:dyDescent="0.3">
      <c r="C25" s="6" t="s">
        <v>139</v>
      </c>
      <c r="D25" s="6">
        <f>D24/D23</f>
        <v>1.0026055608413249</v>
      </c>
      <c r="E25" s="6">
        <f>E24/E23</f>
        <v>0.99605489988065243</v>
      </c>
      <c r="F25" s="6">
        <f>F24/F23</f>
        <v>0.97961154022329733</v>
      </c>
      <c r="G25" s="6">
        <f>G24/G23</f>
        <v>0.99976390231252055</v>
      </c>
      <c r="H25" s="6">
        <f>H24/H23</f>
        <v>0.97294802906710631</v>
      </c>
      <c r="I25" s="6">
        <f>I24/I23</f>
        <v>0.99118989459755535</v>
      </c>
      <c r="J25" s="6">
        <f>J24/J23</f>
        <v>1.0028453470557046</v>
      </c>
      <c r="K25" s="6">
        <f>K24/K23</f>
        <v>1.0453562152325331</v>
      </c>
      <c r="L25" s="6">
        <f>L24/L23</f>
        <v>0.98764536834867034</v>
      </c>
      <c r="M25" s="6">
        <f>M24/M23</f>
        <v>0.96983436208161078</v>
      </c>
      <c r="N25" s="6">
        <f>N24/N23</f>
        <v>0.99668374097082624</v>
      </c>
      <c r="O25" s="6">
        <f>AVERAGE(D25:N25)</f>
        <v>0.99495807823743665</v>
      </c>
      <c r="P25" s="6">
        <f>STDEV(D25:N25)/SQRT(11)</f>
        <v>6.110182728729755E-3</v>
      </c>
    </row>
    <row r="28" spans="2:18" x14ac:dyDescent="0.3">
      <c r="C28" s="34" t="s">
        <v>151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2:18" x14ac:dyDescent="0.3">
      <c r="C29" s="6" t="s">
        <v>0</v>
      </c>
      <c r="D29" s="6" t="s">
        <v>3</v>
      </c>
      <c r="E29" s="6" t="s">
        <v>4</v>
      </c>
      <c r="F29" s="6" t="s">
        <v>128</v>
      </c>
      <c r="G29" s="6" t="s">
        <v>65</v>
      </c>
      <c r="H29" s="6" t="s">
        <v>7</v>
      </c>
      <c r="I29" s="6" t="s">
        <v>8</v>
      </c>
      <c r="J29" s="6" t="s">
        <v>9</v>
      </c>
      <c r="K29" s="6" t="s">
        <v>10</v>
      </c>
      <c r="L29" s="6" t="s">
        <v>11</v>
      </c>
      <c r="M29" s="6" t="s">
        <v>12</v>
      </c>
      <c r="N29" s="6" t="s">
        <v>50</v>
      </c>
      <c r="O29" s="6" t="s">
        <v>66</v>
      </c>
      <c r="P29" s="6" t="s">
        <v>67</v>
      </c>
    </row>
    <row r="30" spans="2:18" x14ac:dyDescent="0.3">
      <c r="C30" s="6">
        <v>0</v>
      </c>
      <c r="D30" s="6">
        <v>1767.5690000000002</v>
      </c>
      <c r="E30" s="6">
        <v>1136.6496666666667</v>
      </c>
      <c r="F30" s="6">
        <v>804.64166666666654</v>
      </c>
      <c r="G30" s="6">
        <v>1250.8033333333333</v>
      </c>
      <c r="H30" s="6">
        <v>1556.4706666666668</v>
      </c>
      <c r="I30" s="6">
        <v>295.44</v>
      </c>
      <c r="J30" s="6">
        <v>1129.4233333333334</v>
      </c>
      <c r="K30" s="6">
        <v>744.8753333333334</v>
      </c>
      <c r="L30" s="6">
        <v>551.79733333333331</v>
      </c>
      <c r="M30" s="6">
        <v>1286.6823333333334</v>
      </c>
      <c r="N30" s="6">
        <v>687.19700000000012</v>
      </c>
      <c r="O30" s="6">
        <v>1612.8743333333332</v>
      </c>
      <c r="P30" s="6">
        <v>1129.0060000000001</v>
      </c>
    </row>
    <row r="31" spans="2:18" x14ac:dyDescent="0.3">
      <c r="C31" s="6">
        <v>15.006</v>
      </c>
      <c r="D31" s="6">
        <v>1157.9946666666667</v>
      </c>
      <c r="E31" s="6">
        <v>694.51200000000006</v>
      </c>
      <c r="F31" s="6">
        <v>493.721</v>
      </c>
      <c r="G31" s="6">
        <v>846.51499999999999</v>
      </c>
      <c r="H31" s="6">
        <v>1090.826</v>
      </c>
      <c r="I31" s="6">
        <v>257.40433333333334</v>
      </c>
      <c r="J31" s="6">
        <v>670.0863333333333</v>
      </c>
      <c r="K31" s="6">
        <v>507.8866666666666</v>
      </c>
      <c r="L31" s="6">
        <v>384.34266666666662</v>
      </c>
      <c r="M31" s="6">
        <v>1007.8273333333333</v>
      </c>
      <c r="N31" s="6">
        <v>517.86933333333332</v>
      </c>
      <c r="O31" s="6">
        <v>1480.2693333333334</v>
      </c>
      <c r="P31" s="6">
        <v>890.66233333333332</v>
      </c>
      <c r="Q31" s="3" t="s">
        <v>1</v>
      </c>
      <c r="R31" s="3" t="s">
        <v>2</v>
      </c>
    </row>
    <row r="32" spans="2:18" ht="18" x14ac:dyDescent="0.3">
      <c r="C32" s="6" t="s">
        <v>139</v>
      </c>
      <c r="D32" s="6">
        <f>D31/D30</f>
        <v>0.65513406643059857</v>
      </c>
      <c r="E32" s="6">
        <f>E31/E30</f>
        <v>0.61101676300730601</v>
      </c>
      <c r="F32" s="6">
        <f>F31/F30</f>
        <v>0.61359114305539741</v>
      </c>
      <c r="G32" s="6">
        <f>G31/G30</f>
        <v>0.6767770579440946</v>
      </c>
      <c r="H32" s="6">
        <f>H31/H30</f>
        <v>0.70083299567483004</v>
      </c>
      <c r="I32" s="6">
        <f>I31/I30</f>
        <v>0.8712575593465115</v>
      </c>
      <c r="J32" s="6">
        <f>J31/J30</f>
        <v>0.59329953043883743</v>
      </c>
      <c r="K32" s="6">
        <f>K31/K30</f>
        <v>0.68184116715727805</v>
      </c>
      <c r="L32" s="6">
        <f>L31/L30</f>
        <v>0.69652867719549205</v>
      </c>
      <c r="M32" s="6">
        <f>M31/M30</f>
        <v>0.7832759549300824</v>
      </c>
      <c r="N32" s="6">
        <f>N31/N30</f>
        <v>0.75359661542953948</v>
      </c>
      <c r="O32" s="6">
        <f>O31/O30</f>
        <v>0.91778342722712647</v>
      </c>
      <c r="P32" s="6">
        <f>P31/P30</f>
        <v>0.78889069972465453</v>
      </c>
      <c r="Q32" s="6">
        <f>AVERAGE(D32:P32)</f>
        <v>0.71875581981244219</v>
      </c>
      <c r="R32" s="6">
        <f>STDEV(D32:P32)/SQRT(13)</f>
        <v>2.7683988533750349E-2</v>
      </c>
    </row>
    <row r="35" spans="3:17" x14ac:dyDescent="0.3">
      <c r="C35" s="34" t="s">
        <v>134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3:17" x14ac:dyDescent="0.3">
      <c r="C36" s="6" t="s">
        <v>0</v>
      </c>
      <c r="D36" s="6" t="s">
        <v>3</v>
      </c>
      <c r="E36" s="6" t="s">
        <v>4</v>
      </c>
      <c r="F36" s="6" t="s">
        <v>128</v>
      </c>
      <c r="G36" s="6" t="s">
        <v>65</v>
      </c>
      <c r="H36" s="6" t="s">
        <v>7</v>
      </c>
      <c r="I36" s="6" t="s">
        <v>8</v>
      </c>
      <c r="J36" s="6" t="s">
        <v>9</v>
      </c>
      <c r="K36" s="6" t="s">
        <v>10</v>
      </c>
      <c r="L36" s="6" t="s">
        <v>11</v>
      </c>
      <c r="M36" s="6" t="s">
        <v>12</v>
      </c>
      <c r="N36" s="6" t="s">
        <v>50</v>
      </c>
      <c r="O36" s="6" t="s">
        <v>66</v>
      </c>
    </row>
    <row r="37" spans="3:17" x14ac:dyDescent="0.3">
      <c r="C37" s="6">
        <v>0</v>
      </c>
      <c r="D37" s="6">
        <v>972.85533333333331</v>
      </c>
      <c r="E37" s="6">
        <v>1120.4316666666666</v>
      </c>
      <c r="F37" s="6">
        <v>1564.5963333333336</v>
      </c>
      <c r="G37" s="6">
        <v>1078.3473333333334</v>
      </c>
      <c r="H37" s="6">
        <v>1738.6966666666667</v>
      </c>
      <c r="I37" s="6">
        <v>949.1156666666667</v>
      </c>
      <c r="J37" s="6">
        <v>1905.287</v>
      </c>
      <c r="K37" s="6">
        <v>1688.2263333333333</v>
      </c>
      <c r="L37" s="6">
        <v>1623.1850000000002</v>
      </c>
      <c r="M37" s="6">
        <v>1452.2049999999999</v>
      </c>
      <c r="N37" s="6">
        <v>1645.25</v>
      </c>
      <c r="O37" s="6">
        <v>1484.8266666666666</v>
      </c>
    </row>
    <row r="38" spans="3:17" x14ac:dyDescent="0.3">
      <c r="C38" s="6">
        <v>15.006</v>
      </c>
      <c r="D38" s="6">
        <v>872.31033333333335</v>
      </c>
      <c r="E38" s="6">
        <v>749.28699999999992</v>
      </c>
      <c r="F38" s="6">
        <v>1092.1270000000002</v>
      </c>
      <c r="G38" s="6">
        <v>973.34666666666669</v>
      </c>
      <c r="H38" s="6">
        <v>1004.2083333333334</v>
      </c>
      <c r="I38" s="6">
        <v>734.56366666666656</v>
      </c>
      <c r="J38" s="6">
        <v>1465.2433333333336</v>
      </c>
      <c r="K38" s="6">
        <v>921.97433333333322</v>
      </c>
      <c r="L38" s="6">
        <v>788.79333333333341</v>
      </c>
      <c r="M38" s="6">
        <v>793.80400000000009</v>
      </c>
      <c r="N38" s="6">
        <v>1126.229</v>
      </c>
      <c r="O38" s="6">
        <v>1166.8556666666666</v>
      </c>
      <c r="P38" s="3" t="s">
        <v>1</v>
      </c>
      <c r="Q38" s="3" t="s">
        <v>2</v>
      </c>
    </row>
    <row r="39" spans="3:17" ht="18" x14ac:dyDescent="0.3">
      <c r="C39" s="6" t="s">
        <v>139</v>
      </c>
      <c r="D39" s="6">
        <f>D38/D37</f>
        <v>0.89664958750290391</v>
      </c>
      <c r="E39" s="6">
        <f>E38/E37</f>
        <v>0.6687485031810656</v>
      </c>
      <c r="F39" s="6">
        <f>F38/F37</f>
        <v>0.69802477273690822</v>
      </c>
      <c r="G39" s="6">
        <f>G38/G37</f>
        <v>0.90262815753242154</v>
      </c>
      <c r="H39" s="6">
        <f>H38/H37</f>
        <v>0.57756384571585229</v>
      </c>
      <c r="I39" s="6">
        <f>I38/I37</f>
        <v>0.77394536036528028</v>
      </c>
      <c r="J39" s="6">
        <f>J38/J37</f>
        <v>0.769040744692707</v>
      </c>
      <c r="K39" s="6">
        <f>K38/K37</f>
        <v>0.54612009961539509</v>
      </c>
      <c r="L39" s="6">
        <f>L38/L37</f>
        <v>0.48595405535002684</v>
      </c>
      <c r="M39" s="6">
        <f>M38/M37</f>
        <v>0.5466197954145593</v>
      </c>
      <c r="N39" s="6">
        <f>N38/N37</f>
        <v>0.68453365749886042</v>
      </c>
      <c r="O39" s="6">
        <f>O38/O37</f>
        <v>0.78585311865807006</v>
      </c>
      <c r="P39" s="6">
        <f>AVERAGE(D39:O39)</f>
        <v>0.69464014152200415</v>
      </c>
      <c r="Q39" s="6">
        <f>STDEV(D39:O39)/SQRT(12)</f>
        <v>3.9525629079995094E-2</v>
      </c>
    </row>
  </sheetData>
  <mergeCells count="6">
    <mergeCell ref="C2:D2"/>
    <mergeCell ref="F2:G2"/>
    <mergeCell ref="I2:J2"/>
    <mergeCell ref="C21:N21"/>
    <mergeCell ref="C28:P28"/>
    <mergeCell ref="C35:O35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C78B-B79B-4E91-9CE6-62E0584F487A}">
  <dimension ref="B1:BM167"/>
  <sheetViews>
    <sheetView zoomScale="70" zoomScaleNormal="70" workbookViewId="0">
      <selection activeCell="B3" sqref="B3"/>
    </sheetView>
  </sheetViews>
  <sheetFormatPr defaultColWidth="9.625" defaultRowHeight="16.5" x14ac:dyDescent="0.3"/>
  <cols>
    <col min="1" max="1" width="9.625" style="8"/>
    <col min="2" max="2" width="9.625" style="14"/>
    <col min="3" max="16384" width="9.625" style="8"/>
  </cols>
  <sheetData>
    <row r="1" spans="2:65" x14ac:dyDescent="0.3">
      <c r="C1" s="14"/>
      <c r="D1" s="14"/>
      <c r="E1" s="14"/>
      <c r="F1" s="14"/>
      <c r="G1" s="14"/>
      <c r="R1" s="14"/>
    </row>
    <row r="2" spans="2:65" x14ac:dyDescent="0.3">
      <c r="B2" s="14" t="s">
        <v>462</v>
      </c>
      <c r="C2" s="102" t="s">
        <v>413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  <c r="R2" s="102" t="s">
        <v>412</v>
      </c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I2" s="87" t="s">
        <v>411</v>
      </c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17"/>
      <c r="AX2" s="87" t="s">
        <v>410</v>
      </c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</row>
    <row r="3" spans="2:65" x14ac:dyDescent="0.3">
      <c r="C3" s="6" t="s">
        <v>0</v>
      </c>
      <c r="D3" s="6" t="s">
        <v>3</v>
      </c>
      <c r="E3" s="6" t="s">
        <v>4</v>
      </c>
      <c r="F3" s="6" t="s">
        <v>128</v>
      </c>
      <c r="G3" s="6" t="s">
        <v>65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50</v>
      </c>
      <c r="O3" s="6" t="s">
        <v>66</v>
      </c>
      <c r="P3" s="6" t="s">
        <v>67</v>
      </c>
      <c r="R3" s="6" t="s">
        <v>0</v>
      </c>
      <c r="S3" s="6" t="s">
        <v>3</v>
      </c>
      <c r="T3" s="6" t="s">
        <v>4</v>
      </c>
      <c r="U3" s="6" t="s">
        <v>128</v>
      </c>
      <c r="V3" s="6" t="s">
        <v>65</v>
      </c>
      <c r="W3" s="6" t="s">
        <v>7</v>
      </c>
      <c r="X3" s="6" t="s">
        <v>8</v>
      </c>
      <c r="Y3" s="6" t="s">
        <v>9</v>
      </c>
      <c r="Z3" s="6" t="s">
        <v>10</v>
      </c>
      <c r="AA3" s="6" t="s">
        <v>11</v>
      </c>
      <c r="AB3" s="6" t="s">
        <v>12</v>
      </c>
      <c r="AC3" s="6" t="s">
        <v>50</v>
      </c>
      <c r="AD3" s="6" t="s">
        <v>66</v>
      </c>
      <c r="AE3" s="6" t="s">
        <v>67</v>
      </c>
      <c r="AF3" s="3" t="s">
        <v>1</v>
      </c>
      <c r="AG3" s="3" t="s">
        <v>2</v>
      </c>
      <c r="AI3" s="6" t="s">
        <v>0</v>
      </c>
      <c r="AJ3" s="6" t="s">
        <v>3</v>
      </c>
      <c r="AK3" s="6" t="s">
        <v>4</v>
      </c>
      <c r="AL3" s="6" t="s">
        <v>128</v>
      </c>
      <c r="AM3" s="6" t="s">
        <v>65</v>
      </c>
      <c r="AN3" s="6" t="s">
        <v>7</v>
      </c>
      <c r="AO3" s="6" t="s">
        <v>8</v>
      </c>
      <c r="AP3" s="6" t="s">
        <v>9</v>
      </c>
      <c r="AQ3" s="6" t="s">
        <v>10</v>
      </c>
      <c r="AR3" s="6" t="s">
        <v>11</v>
      </c>
      <c r="AS3" s="6" t="s">
        <v>12</v>
      </c>
      <c r="AT3" s="6" t="s">
        <v>50</v>
      </c>
      <c r="AU3" s="6" t="s">
        <v>66</v>
      </c>
      <c r="AV3" s="6" t="s">
        <v>67</v>
      </c>
      <c r="AX3" s="6" t="s">
        <v>0</v>
      </c>
      <c r="AY3" s="6" t="s">
        <v>3</v>
      </c>
      <c r="AZ3" s="6" t="s">
        <v>4</v>
      </c>
      <c r="BA3" s="6" t="s">
        <v>128</v>
      </c>
      <c r="BB3" s="6" t="s">
        <v>65</v>
      </c>
      <c r="BC3" s="6" t="s">
        <v>7</v>
      </c>
      <c r="BD3" s="6" t="s">
        <v>8</v>
      </c>
      <c r="BE3" s="6" t="s">
        <v>9</v>
      </c>
      <c r="BF3" s="6" t="s">
        <v>10</v>
      </c>
      <c r="BG3" s="6" t="s">
        <v>11</v>
      </c>
      <c r="BH3" s="6" t="s">
        <v>12</v>
      </c>
      <c r="BI3" s="6" t="s">
        <v>50</v>
      </c>
      <c r="BJ3" s="6" t="s">
        <v>66</v>
      </c>
      <c r="BK3" s="6" t="s">
        <v>67</v>
      </c>
      <c r="BL3" s="3" t="s">
        <v>1</v>
      </c>
      <c r="BM3" s="3" t="s">
        <v>2</v>
      </c>
    </row>
    <row r="4" spans="2:65" x14ac:dyDescent="0.3">
      <c r="C4" s="6">
        <v>0</v>
      </c>
      <c r="D4" s="6">
        <v>117.20666666666666</v>
      </c>
      <c r="E4" s="6">
        <v>571.08266666666668</v>
      </c>
      <c r="F4" s="6">
        <v>186.64733333333334</v>
      </c>
      <c r="G4" s="6">
        <v>294.92333333333335</v>
      </c>
      <c r="H4" s="6">
        <v>543.73300000000006</v>
      </c>
      <c r="I4" s="6">
        <v>259.04166666666669</v>
      </c>
      <c r="J4" s="6">
        <v>378.83433333333329</v>
      </c>
      <c r="K4" s="6">
        <v>53.636749999999992</v>
      </c>
      <c r="L4" s="6">
        <v>45.630666666666663</v>
      </c>
      <c r="M4" s="6">
        <v>32.814</v>
      </c>
      <c r="N4" s="6">
        <v>32.851333333333336</v>
      </c>
      <c r="O4" s="6">
        <v>286.8</v>
      </c>
      <c r="P4" s="6">
        <v>357.44566666666668</v>
      </c>
      <c r="R4" s="6">
        <v>0</v>
      </c>
      <c r="S4" s="6">
        <f>D4/D$10</f>
        <v>1.0185330019523668</v>
      </c>
      <c r="T4" s="6">
        <f>E4/E$10</f>
        <v>1.1522405244793812</v>
      </c>
      <c r="U4" s="6">
        <f>F4/F$10</f>
        <v>0.98242505162652038</v>
      </c>
      <c r="V4" s="6">
        <f>G4/G$10</f>
        <v>0.9995097175340375</v>
      </c>
      <c r="W4" s="6">
        <f>H4/H$10</f>
        <v>0.97469973827933609</v>
      </c>
      <c r="X4" s="6">
        <f>I4/I$10</f>
        <v>0.95518717182245461</v>
      </c>
      <c r="Y4" s="6">
        <f>J4/J$10</f>
        <v>1.1013116863736172</v>
      </c>
      <c r="Z4" s="6">
        <f>K4/K$10</f>
        <v>1.043699285867175</v>
      </c>
      <c r="AA4" s="6">
        <f>L4/L$10</f>
        <v>0.98787633865427349</v>
      </c>
      <c r="AB4" s="6">
        <f>M4/M$10</f>
        <v>1.0101070215582257</v>
      </c>
      <c r="AC4" s="6">
        <f>N4/N$10</f>
        <v>0.98543160252372264</v>
      </c>
      <c r="AD4" s="6">
        <f>O4/O$10</f>
        <v>1.0635799279574174</v>
      </c>
      <c r="AE4" s="6">
        <f>P4/P$10</f>
        <v>0.98745897623844792</v>
      </c>
      <c r="AF4" s="6">
        <f>AVERAGE(S4:AE4)</f>
        <v>1.0201584649897675</v>
      </c>
      <c r="AG4" s="6">
        <f>STDEV(S4:AE4)/SQRT(13)</f>
        <v>1.5613537101220083E-2</v>
      </c>
      <c r="AI4" s="6">
        <v>0</v>
      </c>
      <c r="AJ4" s="6">
        <v>89.47499999999998</v>
      </c>
      <c r="AK4" s="6">
        <v>116.245</v>
      </c>
      <c r="AL4" s="6">
        <v>84.045999999999992</v>
      </c>
      <c r="AM4" s="6">
        <v>58.738</v>
      </c>
      <c r="AN4" s="6">
        <v>376.74633333333333</v>
      </c>
      <c r="AO4" s="6">
        <v>54.893666666666668</v>
      </c>
      <c r="AP4" s="6">
        <v>332.14299999999997</v>
      </c>
      <c r="AQ4" s="6">
        <v>41.332249999999995</v>
      </c>
      <c r="AR4" s="6">
        <v>81.759666666666661</v>
      </c>
      <c r="AS4" s="6">
        <v>133.69399999999999</v>
      </c>
      <c r="AT4" s="6">
        <v>32.044666666666664</v>
      </c>
      <c r="AU4" s="6">
        <v>264.75266666666664</v>
      </c>
      <c r="AV4" s="6">
        <v>46.902000000000008</v>
      </c>
      <c r="AX4" s="6">
        <v>0</v>
      </c>
      <c r="AY4" s="6">
        <f>AJ4/AJ$10</f>
        <v>0.92346673730781503</v>
      </c>
      <c r="AZ4" s="6">
        <f>AK4/AK$10</f>
        <v>1.0038630599925733</v>
      </c>
      <c r="BA4" s="6">
        <f>AL4/AL$10</f>
        <v>0.95849188578901134</v>
      </c>
      <c r="BB4" s="6">
        <f>AM4/AM$10</f>
        <v>0.94591736495445256</v>
      </c>
      <c r="BC4" s="6">
        <f>AN4/AN$10</f>
        <v>1.0120869565996053</v>
      </c>
      <c r="BD4" s="6">
        <f>AO4/AO$10</f>
        <v>1.1657181284065972</v>
      </c>
      <c r="BE4" s="6">
        <f>AP4/AP$10</f>
        <v>0.97743067987526455</v>
      </c>
      <c r="BF4" s="6">
        <f>AQ4/AQ$10</f>
        <v>1.0828890315312363</v>
      </c>
      <c r="BG4" s="6">
        <f>AR4/AR$10</f>
        <v>1.0413961762670414</v>
      </c>
      <c r="BH4" s="6">
        <f>AS4/AS$10</f>
        <v>1.0080349849830978</v>
      </c>
      <c r="BI4" s="6">
        <f>AT4/AT$10</f>
        <v>1.1424938201178929</v>
      </c>
      <c r="BJ4" s="6">
        <f>AU4/AU$10</f>
        <v>1.0558319087334398</v>
      </c>
      <c r="BK4" s="6">
        <f>AV4/AV$10</f>
        <v>1.0090068124775908</v>
      </c>
      <c r="BL4" s="6">
        <f>AVERAGE(AY4:BK4)</f>
        <v>1.0251251959258167</v>
      </c>
      <c r="BM4" s="6">
        <f>STDEV(AY4:BK4)/SQRT(13)</f>
        <v>2.0029323632270623E-2</v>
      </c>
    </row>
    <row r="5" spans="2:65" x14ac:dyDescent="0.3">
      <c r="C5" s="6">
        <v>10</v>
      </c>
      <c r="D5" s="6">
        <v>116.03166666666668</v>
      </c>
      <c r="E5" s="6">
        <v>552.5866666666667</v>
      </c>
      <c r="F5" s="6">
        <v>192.27699999999996</v>
      </c>
      <c r="G5" s="6">
        <v>296.71800000000002</v>
      </c>
      <c r="H5" s="6">
        <v>519.39499999999998</v>
      </c>
      <c r="I5" s="6">
        <v>262.1993333333333</v>
      </c>
      <c r="J5" s="6">
        <v>353.8313333333333</v>
      </c>
      <c r="K5" s="6">
        <v>53.122999999999998</v>
      </c>
      <c r="L5" s="6">
        <v>46.015999999999998</v>
      </c>
      <c r="M5" s="6">
        <v>32.403333333333336</v>
      </c>
      <c r="N5" s="6">
        <v>33.109999999999992</v>
      </c>
      <c r="O5" s="6">
        <v>273.04300000000001</v>
      </c>
      <c r="P5" s="6">
        <v>362.52966666666663</v>
      </c>
      <c r="R5" s="6">
        <v>10</v>
      </c>
      <c r="S5" s="6">
        <f>D5/D$10</f>
        <v>1.0083221810892702</v>
      </c>
      <c r="T5" s="6">
        <f>E5/E$10</f>
        <v>1.1149222131652503</v>
      </c>
      <c r="U5" s="6">
        <f>F5/F$10</f>
        <v>1.0120570076093189</v>
      </c>
      <c r="V5" s="6">
        <f>G5/G$10</f>
        <v>1.0055919313514174</v>
      </c>
      <c r="W5" s="6">
        <f>H5/H$10</f>
        <v>0.93107126211503755</v>
      </c>
      <c r="X5" s="6">
        <f>I5/I$10</f>
        <v>0.96683071446832758</v>
      </c>
      <c r="Y5" s="6">
        <f>J5/J$10</f>
        <v>1.028625306941976</v>
      </c>
      <c r="Z5" s="6">
        <f>K5/K$10</f>
        <v>1.0337023992527874</v>
      </c>
      <c r="AA5" s="6">
        <f>L5/L$10</f>
        <v>0.99621857229454724</v>
      </c>
      <c r="AB5" s="6">
        <f>M5/M$10</f>
        <v>0.99746554890874961</v>
      </c>
      <c r="AC5" s="6">
        <f>N5/N$10</f>
        <v>0.99319074901760795</v>
      </c>
      <c r="AD5" s="6">
        <f>O5/O$10</f>
        <v>1.0125629507296969</v>
      </c>
      <c r="AE5" s="6">
        <f>P5/P$10</f>
        <v>1.0015037441664301</v>
      </c>
      <c r="AF5" s="6">
        <f>AVERAGE(S5:AE5)</f>
        <v>1.0078511216238781</v>
      </c>
      <c r="AG5" s="6">
        <f>STDEV(S5:AE5)/SQRT(13)</f>
        <v>1.1515180421601557E-2</v>
      </c>
      <c r="AI5" s="6">
        <v>10</v>
      </c>
      <c r="AJ5" s="6">
        <v>90.226666666666674</v>
      </c>
      <c r="AK5" s="6">
        <v>116.20300000000002</v>
      </c>
      <c r="AL5" s="6">
        <v>79.641666666666666</v>
      </c>
      <c r="AM5" s="6">
        <v>54.447000000000003</v>
      </c>
      <c r="AN5" s="6">
        <v>364.89466666666664</v>
      </c>
      <c r="AO5" s="6">
        <v>51.417666666666662</v>
      </c>
      <c r="AP5" s="6">
        <v>323.57366666666667</v>
      </c>
      <c r="AQ5" s="6">
        <v>37.802250000000001</v>
      </c>
      <c r="AR5" s="6">
        <v>77.361666666666665</v>
      </c>
      <c r="AS5" s="6">
        <v>131.75266666666667</v>
      </c>
      <c r="AT5" s="6">
        <v>31.324000000000002</v>
      </c>
      <c r="AU5" s="6">
        <v>258.87299999999999</v>
      </c>
      <c r="AV5" s="6">
        <v>53.217666666666666</v>
      </c>
      <c r="AX5" s="6">
        <v>10</v>
      </c>
      <c r="AY5" s="6">
        <f>AJ5/AJ$10</f>
        <v>0.93122464917380809</v>
      </c>
      <c r="AZ5" s="6">
        <f>AK5/AK$10</f>
        <v>1.0035003583837327</v>
      </c>
      <c r="BA5" s="6">
        <f>AL5/AL$10</f>
        <v>0.90826322812166171</v>
      </c>
      <c r="BB5" s="6">
        <f>AM5/AM$10</f>
        <v>0.87681505617615652</v>
      </c>
      <c r="BC5" s="6">
        <f>AN5/AN$10</f>
        <v>0.98024877746943995</v>
      </c>
      <c r="BD5" s="6">
        <f>AO5/AO$10</f>
        <v>1.0919020315707508</v>
      </c>
      <c r="BE5" s="6">
        <f>AP5/AP$10</f>
        <v>0.95221283904743514</v>
      </c>
      <c r="BF5" s="6">
        <f>AQ5/AQ$10</f>
        <v>0.99040439105545142</v>
      </c>
      <c r="BG5" s="6">
        <f>AR5/AR$10</f>
        <v>0.98537759681398052</v>
      </c>
      <c r="BH5" s="6">
        <f>AS5/AS$10</f>
        <v>0.99339758975583381</v>
      </c>
      <c r="BI5" s="6">
        <f>AT5/AT$10</f>
        <v>1.1167997718197376</v>
      </c>
      <c r="BJ5" s="6">
        <f>AU5/AU$10</f>
        <v>1.0323838363965554</v>
      </c>
      <c r="BK5" s="6">
        <f>AV5/AV$10</f>
        <v>1.1448762997490141</v>
      </c>
      <c r="BL5" s="6">
        <f>AVERAGE(AY5:BK5)</f>
        <v>1.0005697250410428</v>
      </c>
      <c r="BM5" s="6">
        <f>STDEV(AY5:BK5)/SQRT(13)</f>
        <v>2.1996135792127572E-2</v>
      </c>
    </row>
    <row r="6" spans="2:65" x14ac:dyDescent="0.3">
      <c r="C6" s="6">
        <v>20.02</v>
      </c>
      <c r="D6" s="6">
        <v>110.96066666666667</v>
      </c>
      <c r="E6" s="6">
        <v>514.65300000000002</v>
      </c>
      <c r="F6" s="6">
        <v>186.56733333333332</v>
      </c>
      <c r="G6" s="6">
        <v>297.03233333333333</v>
      </c>
      <c r="H6" s="6">
        <v>517.98466666666673</v>
      </c>
      <c r="I6" s="6">
        <v>260.02933333333334</v>
      </c>
      <c r="J6" s="6">
        <v>355.85599999999999</v>
      </c>
      <c r="K6" s="6">
        <v>51.650499999999994</v>
      </c>
      <c r="L6" s="6">
        <v>46.287333333333343</v>
      </c>
      <c r="M6" s="6">
        <v>33.071666666666665</v>
      </c>
      <c r="N6" s="6">
        <v>33.115333333333332</v>
      </c>
      <c r="O6" s="6">
        <v>268.21033333333332</v>
      </c>
      <c r="P6" s="6">
        <v>357.64433333333335</v>
      </c>
      <c r="R6" s="6">
        <v>20.02</v>
      </c>
      <c r="S6" s="6">
        <f>D6/D$10</f>
        <v>0.96425488526223713</v>
      </c>
      <c r="T6" s="6">
        <f>E6/E$10</f>
        <v>1.0383856440717636</v>
      </c>
      <c r="U6" s="6">
        <f>F6/F$10</f>
        <v>0.98200396870652074</v>
      </c>
      <c r="V6" s="6">
        <f>G6/G$10</f>
        <v>1.0066572225159398</v>
      </c>
      <c r="W6" s="6">
        <f>H6/H$10</f>
        <v>0.92854308830383503</v>
      </c>
      <c r="X6" s="6">
        <f>I6/I$10</f>
        <v>0.95882908218450691</v>
      </c>
      <c r="Y6" s="6">
        <f>J6/J$10</f>
        <v>1.0345112282136606</v>
      </c>
      <c r="Z6" s="6">
        <f>K6/K$10</f>
        <v>1.005049522289895</v>
      </c>
      <c r="AA6" s="6">
        <f>L6/L$10</f>
        <v>1.0020927748751554</v>
      </c>
      <c r="AB6" s="6">
        <f>M6/M$10</f>
        <v>1.0180387247709246</v>
      </c>
      <c r="AC6" s="6">
        <f>N6/N$10</f>
        <v>0.99335073141954389</v>
      </c>
      <c r="AD6" s="6">
        <f>O6/O$10</f>
        <v>0.99464130754568181</v>
      </c>
      <c r="AE6" s="6">
        <f>P6/P$10</f>
        <v>0.98800780142105205</v>
      </c>
      <c r="AF6" s="6">
        <f>AVERAGE(S6:AE6)</f>
        <v>0.99341276781390109</v>
      </c>
      <c r="AG6" s="6">
        <f>STDEV(S6:AE6)/SQRT(13)</f>
        <v>8.4426531645872636E-3</v>
      </c>
      <c r="AI6" s="6">
        <v>20.02</v>
      </c>
      <c r="AJ6" s="6">
        <v>98.88266666666668</v>
      </c>
      <c r="AK6" s="6">
        <v>109.748</v>
      </c>
      <c r="AL6" s="6">
        <v>82.867999999999995</v>
      </c>
      <c r="AM6" s="6">
        <v>64.075000000000003</v>
      </c>
      <c r="AN6" s="6">
        <v>371.11400000000003</v>
      </c>
      <c r="AO6" s="6">
        <v>52.77</v>
      </c>
      <c r="AP6" s="6">
        <v>325.50899999999996</v>
      </c>
      <c r="AQ6" s="6">
        <v>38.254750000000001</v>
      </c>
      <c r="AR6" s="6">
        <v>85.504666666666665</v>
      </c>
      <c r="AS6" s="6">
        <v>131.96399999999997</v>
      </c>
      <c r="AT6" s="6">
        <v>34.97</v>
      </c>
      <c r="AU6" s="6">
        <v>261.79633333333334</v>
      </c>
      <c r="AV6" s="6">
        <v>47.552666666666674</v>
      </c>
      <c r="AX6" s="6">
        <v>20.02</v>
      </c>
      <c r="AY6" s="6">
        <f>AJ6/AJ$10</f>
        <v>1.0205627668394852</v>
      </c>
      <c r="AZ6" s="6">
        <f>AK6/AK$10</f>
        <v>0.94775657540595237</v>
      </c>
      <c r="BA6" s="6">
        <f>AL6/AL$10</f>
        <v>0.94505753505894141</v>
      </c>
      <c r="BB6" s="6">
        <f>AM6/AM$10</f>
        <v>1.0318644686481759</v>
      </c>
      <c r="BC6" s="6">
        <f>AN6/AN$10</f>
        <v>0.99695632201199746</v>
      </c>
      <c r="BD6" s="6">
        <f>AO6/AO$10</f>
        <v>1.1206200891909111</v>
      </c>
      <c r="BE6" s="6">
        <f>AP6/AP$10</f>
        <v>0.95790813949268072</v>
      </c>
      <c r="BF6" s="6">
        <f>AQ6/AQ$10</f>
        <v>1.0022597167821632</v>
      </c>
      <c r="BG6" s="6">
        <f>AR6/AR$10</f>
        <v>1.0890973086116784</v>
      </c>
      <c r="BH6" s="6">
        <f>AS6/AS$10</f>
        <v>0.99499101499176856</v>
      </c>
      <c r="BI6" s="6">
        <f>AT6/AT$10</f>
        <v>1.2467912150598972</v>
      </c>
      <c r="BJ6" s="6">
        <f>AU6/AU$10</f>
        <v>1.0440420706725617</v>
      </c>
      <c r="BK6" s="6">
        <f>AV6/AV$10</f>
        <v>1.0230046611688781</v>
      </c>
      <c r="BL6" s="6">
        <f>AVERAGE(AY6:BK6)</f>
        <v>1.0323778372257764</v>
      </c>
      <c r="BM6" s="6">
        <f>STDEV(AY6:BK6)/SQRT(13)</f>
        <v>2.2819181745880018E-2</v>
      </c>
    </row>
    <row r="7" spans="2:65" x14ac:dyDescent="0.3">
      <c r="C7" s="6">
        <v>30.02</v>
      </c>
      <c r="D7" s="6">
        <v>115.839</v>
      </c>
      <c r="E7" s="6">
        <v>509.98299999999995</v>
      </c>
      <c r="F7" s="6">
        <v>181.20466666666667</v>
      </c>
      <c r="G7" s="6">
        <v>299.4813333333334</v>
      </c>
      <c r="H7" s="6">
        <v>522.06666666666672</v>
      </c>
      <c r="I7" s="6">
        <v>262.86733333333331</v>
      </c>
      <c r="J7" s="6">
        <v>347.11366666666663</v>
      </c>
      <c r="K7" s="6">
        <v>52.302500000000002</v>
      </c>
      <c r="L7" s="6">
        <v>45.876666666666665</v>
      </c>
      <c r="M7" s="6">
        <v>32.877333333333333</v>
      </c>
      <c r="N7" s="6">
        <v>33.329666666666668</v>
      </c>
      <c r="O7" s="6">
        <v>264.92066666666665</v>
      </c>
      <c r="P7" s="6">
        <v>365.12799999999999</v>
      </c>
      <c r="R7" s="6">
        <v>30.02</v>
      </c>
      <c r="S7" s="6">
        <f>D7/D$10</f>
        <v>1.0066478961363992</v>
      </c>
      <c r="T7" s="6">
        <f>E7/E$10</f>
        <v>1.0289632546990888</v>
      </c>
      <c r="U7" s="6">
        <f>F7/F$10</f>
        <v>0.95377737696922049</v>
      </c>
      <c r="V7" s="6">
        <f>G7/G$10</f>
        <v>1.0149570042611649</v>
      </c>
      <c r="W7" s="6">
        <f>H7/H$10</f>
        <v>0.93586051125159841</v>
      </c>
      <c r="X7" s="6">
        <f>I7/I$10</f>
        <v>0.96929388975201058</v>
      </c>
      <c r="Y7" s="6">
        <f>J7/J$10</f>
        <v>1.0090963356893814</v>
      </c>
      <c r="Z7" s="6">
        <f>K7/K$10</f>
        <v>1.017736568659882</v>
      </c>
      <c r="AA7" s="6">
        <f>L7/L$10</f>
        <v>0.99320208988828906</v>
      </c>
      <c r="AB7" s="6">
        <f>M7/M$10</f>
        <v>1.012056599320726</v>
      </c>
      <c r="AC7" s="6">
        <f>N7/N$10</f>
        <v>0.99978002419733847</v>
      </c>
      <c r="AD7" s="6">
        <f>O7/O$10</f>
        <v>0.98244178370908042</v>
      </c>
      <c r="AE7" s="6">
        <f>P7/P$10</f>
        <v>1.0086817513785087</v>
      </c>
      <c r="AF7" s="6">
        <f>AVERAGE(S7:AE7)</f>
        <v>0.99480731430097613</v>
      </c>
      <c r="AG7" s="6">
        <f>STDEV(S7:AE7)/SQRT(13)</f>
        <v>7.5626144573370498E-3</v>
      </c>
      <c r="AI7" s="6">
        <v>30.02</v>
      </c>
      <c r="AJ7" s="6">
        <v>92.963999999999999</v>
      </c>
      <c r="AK7" s="6">
        <v>122.48366666666665</v>
      </c>
      <c r="AL7" s="6">
        <v>81.856999999999999</v>
      </c>
      <c r="AM7" s="6">
        <v>64.555666666666667</v>
      </c>
      <c r="AN7" s="6">
        <v>381.38066666666668</v>
      </c>
      <c r="AO7" s="6">
        <v>41.888333333333328</v>
      </c>
      <c r="AP7" s="6">
        <v>322.31300000000005</v>
      </c>
      <c r="AQ7" s="6">
        <v>38.921750000000003</v>
      </c>
      <c r="AR7" s="6">
        <v>81.50233333333334</v>
      </c>
      <c r="AS7" s="6">
        <v>129.96966666666665</v>
      </c>
      <c r="AT7" s="6">
        <v>28.690999999999999</v>
      </c>
      <c r="AU7" s="6">
        <v>254.053</v>
      </c>
      <c r="AV7" s="6">
        <v>48.213666666666676</v>
      </c>
      <c r="AX7" s="6">
        <v>30.02</v>
      </c>
      <c r="AY7" s="6">
        <f>AJ7/AJ$10</f>
        <v>0.95947652156561869</v>
      </c>
      <c r="AZ7" s="6">
        <f>AK7/AK$10</f>
        <v>1.0577386418264039</v>
      </c>
      <c r="BA7" s="6">
        <f>AL7/AL$10</f>
        <v>0.93352771452574901</v>
      </c>
      <c r="BB7" s="6">
        <f>AM7/AM$10</f>
        <v>1.0396051296641242</v>
      </c>
      <c r="BC7" s="6">
        <f>AN7/AN$10</f>
        <v>1.0245365756249658</v>
      </c>
      <c r="BD7" s="6">
        <f>AO7/AO$10</f>
        <v>0.88953776456430933</v>
      </c>
      <c r="BE7" s="6">
        <f>AP7/AP$10</f>
        <v>0.94850294819591618</v>
      </c>
      <c r="BF7" s="6">
        <f>AQ7/AQ$10</f>
        <v>1.0197348598975595</v>
      </c>
      <c r="BG7" s="6">
        <f>AR7/AR$10</f>
        <v>1.0381184482590256</v>
      </c>
      <c r="BH7" s="6">
        <f>AS7/AS$10</f>
        <v>0.97995400681101297</v>
      </c>
      <c r="BI7" s="6">
        <f>AT7/AT$10</f>
        <v>1.0229249857387335</v>
      </c>
      <c r="BJ7" s="6">
        <f>AU7/AU$10</f>
        <v>1.0131617078183284</v>
      </c>
      <c r="BK7" s="6">
        <f>AV7/AV$10</f>
        <v>1.0372248117604879</v>
      </c>
      <c r="BL7" s="6">
        <f>AVERAGE(AY7:BK7)</f>
        <v>0.99723416278863353</v>
      </c>
      <c r="BM7" s="6">
        <f>STDEV(AY7:BK7)/SQRT(13)</f>
        <v>1.4016536957216859E-2</v>
      </c>
    </row>
    <row r="8" spans="2:65" x14ac:dyDescent="0.3">
      <c r="C8" s="6">
        <v>40.04</v>
      </c>
      <c r="D8" s="6">
        <v>113.51633333333332</v>
      </c>
      <c r="E8" s="6">
        <v>493.22966666666667</v>
      </c>
      <c r="F8" s="6">
        <v>190.06199999999998</v>
      </c>
      <c r="G8" s="6">
        <v>307.53233333333333</v>
      </c>
      <c r="H8" s="6">
        <v>540.62433333333331</v>
      </c>
      <c r="I8" s="6">
        <v>265.952</v>
      </c>
      <c r="J8" s="6">
        <v>340.55833333333334</v>
      </c>
      <c r="K8" s="6">
        <v>51.673000000000002</v>
      </c>
      <c r="L8" s="6">
        <v>46.905333333333338</v>
      </c>
      <c r="M8" s="6">
        <v>33.152999999999999</v>
      </c>
      <c r="N8" s="6">
        <v>32.853666666666662</v>
      </c>
      <c r="O8" s="6">
        <v>268.91966666666661</v>
      </c>
      <c r="P8" s="6">
        <v>356.25499999999994</v>
      </c>
      <c r="R8" s="6">
        <v>40.04</v>
      </c>
      <c r="S8" s="6">
        <f>D8/D$10</f>
        <v>0.98646378272531865</v>
      </c>
      <c r="T8" s="6">
        <f>E8/E$10</f>
        <v>0.99516102130361217</v>
      </c>
      <c r="U8" s="6">
        <f>F8/F$10</f>
        <v>1.0003982742618327</v>
      </c>
      <c r="V8" s="6">
        <f>G8/G$10</f>
        <v>1.0422422402067772</v>
      </c>
      <c r="W8" s="6">
        <f>H8/H$10</f>
        <v>0.96912711975811738</v>
      </c>
      <c r="X8" s="6">
        <f>I8/I$10</f>
        <v>0.98066825306299032</v>
      </c>
      <c r="Y8" s="6">
        <f>J8/J$10</f>
        <v>0.99003928469679847</v>
      </c>
      <c r="Z8" s="6">
        <f>K8/K$10</f>
        <v>1.0054873421416202</v>
      </c>
      <c r="AA8" s="6">
        <f>L8/L$10</f>
        <v>1.0154721011459749</v>
      </c>
      <c r="AB8" s="6">
        <f>M8/M$10</f>
        <v>1.0205423930553987</v>
      </c>
      <c r="AC8" s="6">
        <f>N8/N$10</f>
        <v>0.98550159482456923</v>
      </c>
      <c r="AD8" s="6">
        <f>O8/O$10</f>
        <v>0.99727182600999287</v>
      </c>
      <c r="AE8" s="6">
        <f>P8/P$10</f>
        <v>0.98416970853331054</v>
      </c>
      <c r="AF8" s="6">
        <f>AVERAGE(S8:AE8)</f>
        <v>0.9978880724404855</v>
      </c>
      <c r="AG8" s="6">
        <f>STDEV(S8:AE8)/SQRT(13)</f>
        <v>5.3822035010524143E-3</v>
      </c>
      <c r="AI8" s="6">
        <v>40.04</v>
      </c>
      <c r="AJ8" s="6">
        <v>90.60733333333333</v>
      </c>
      <c r="AK8" s="6">
        <v>113.57800000000002</v>
      </c>
      <c r="AL8" s="6">
        <v>82.942000000000007</v>
      </c>
      <c r="AM8" s="6">
        <v>62.841666666666669</v>
      </c>
      <c r="AN8" s="6">
        <v>366.30300000000005</v>
      </c>
      <c r="AO8" s="6">
        <v>48.519000000000005</v>
      </c>
      <c r="AP8" s="6">
        <v>313.72133333333335</v>
      </c>
      <c r="AQ8" s="6">
        <v>34.534999999999997</v>
      </c>
      <c r="AR8" s="6">
        <v>82.605000000000004</v>
      </c>
      <c r="AS8" s="6">
        <v>127.77833333333332</v>
      </c>
      <c r="AT8" s="6">
        <v>31.407999999999998</v>
      </c>
      <c r="AU8" s="6">
        <v>253.12966666666668</v>
      </c>
      <c r="AV8" s="6">
        <v>46.608666666666672</v>
      </c>
      <c r="AX8" s="6">
        <v>40.04</v>
      </c>
      <c r="AY8" s="6">
        <f>AJ8/AJ$10</f>
        <v>0.9351534896842133</v>
      </c>
      <c r="AZ8" s="6">
        <f>AK8/AK$10</f>
        <v>0.98083150783118844</v>
      </c>
      <c r="BA8" s="6">
        <f>AL8/AL$10</f>
        <v>0.94590145861923458</v>
      </c>
      <c r="BB8" s="6">
        <f>AM8/AM$10</f>
        <v>1.0120028557778507</v>
      </c>
      <c r="BC8" s="6">
        <f>AN8/AN$10</f>
        <v>0.98403210771342697</v>
      </c>
      <c r="BD8" s="6">
        <f>AO8/AO$10</f>
        <v>1.0303461456784881</v>
      </c>
      <c r="BE8" s="6">
        <f>AP8/AP$10</f>
        <v>0.92321938481730614</v>
      </c>
      <c r="BF8" s="6">
        <f>AQ8/AQ$10</f>
        <v>0.90480369938561889</v>
      </c>
      <c r="BG8" s="6">
        <f>AR8/AR$10</f>
        <v>1.0521634278581407</v>
      </c>
      <c r="BH8" s="6">
        <f>AS8/AS$10</f>
        <v>0.96343164482199606</v>
      </c>
      <c r="BI8" s="6">
        <f>AT8/AT$10</f>
        <v>1.1197946377638333</v>
      </c>
      <c r="BJ8" s="6">
        <f>AU8/AU$10</f>
        <v>1.0094794605042419</v>
      </c>
      <c r="BK8" s="6">
        <f>AV8/AV$10</f>
        <v>1.0026963069200432</v>
      </c>
      <c r="BL8" s="6">
        <f>AVERAGE(AY8:BK8)</f>
        <v>0.98952739441350634</v>
      </c>
      <c r="BM8" s="6">
        <f>STDEV(AY8:BK8)/SQRT(13)</f>
        <v>1.6183454391669988E-2</v>
      </c>
    </row>
    <row r="9" spans="2:65" x14ac:dyDescent="0.3">
      <c r="C9" s="6">
        <v>50.04</v>
      </c>
      <c r="D9" s="6">
        <v>112.96466666666667</v>
      </c>
      <c r="E9" s="6">
        <v>498.5436666666667</v>
      </c>
      <c r="F9" s="6">
        <v>193.28666666666666</v>
      </c>
      <c r="G9" s="6">
        <v>306.54466666666667</v>
      </c>
      <c r="H9" s="6">
        <v>539.18200000000002</v>
      </c>
      <c r="I9" s="6">
        <v>263.50333333333333</v>
      </c>
      <c r="J9" s="6">
        <v>346.03533333333331</v>
      </c>
      <c r="K9" s="6">
        <v>51.145750000000007</v>
      </c>
      <c r="L9" s="6">
        <v>46.621000000000002</v>
      </c>
      <c r="M9" s="6">
        <v>32.381</v>
      </c>
      <c r="N9" s="6">
        <v>33.18333333333333</v>
      </c>
      <c r="O9" s="6">
        <v>271.16333333333336</v>
      </c>
      <c r="P9" s="6">
        <v>363.36066666666665</v>
      </c>
      <c r="R9" s="6">
        <v>50.04</v>
      </c>
      <c r="S9" s="6">
        <f>D9/D$10</f>
        <v>0.98166976612151025</v>
      </c>
      <c r="T9" s="6">
        <f>E9/E$10</f>
        <v>1.0058827722942745</v>
      </c>
      <c r="U9" s="6">
        <f>F9/F$10</f>
        <v>1.0173714249621462</v>
      </c>
      <c r="V9" s="6">
        <f>G9/G$10</f>
        <v>1.038894989177636</v>
      </c>
      <c r="W9" s="6">
        <f>H9/H$10</f>
        <v>0.96654158251371347</v>
      </c>
      <c r="X9" s="6">
        <f>I9/I$10</f>
        <v>0.97163906861491856</v>
      </c>
      <c r="Y9" s="6">
        <f>J9/J$10</f>
        <v>1.0059615060361218</v>
      </c>
      <c r="Z9" s="6">
        <f>K9/K$10</f>
        <v>0.99522776361619758</v>
      </c>
      <c r="AA9" s="6">
        <f>L9/L$10</f>
        <v>1.0093164564269839</v>
      </c>
      <c r="AB9" s="6">
        <f>M9/M$10</f>
        <v>0.99677806622407827</v>
      </c>
      <c r="AC9" s="6">
        <f>N9/N$10</f>
        <v>0.99539050704422516</v>
      </c>
      <c r="AD9" s="6">
        <f>O9/O$10</f>
        <v>1.0055923240284512</v>
      </c>
      <c r="AE9" s="6">
        <f>P9/P$10</f>
        <v>1.0037994172876248</v>
      </c>
      <c r="AF9" s="6">
        <f>AVERAGE(S9:AE9)</f>
        <v>0.99954351110368311</v>
      </c>
      <c r="AG9" s="6">
        <f>STDEV(S9:AE9)/SQRT(13)</f>
        <v>5.2676676658554343E-3</v>
      </c>
      <c r="AI9" s="6">
        <v>50.04</v>
      </c>
      <c r="AJ9" s="6">
        <v>101.598</v>
      </c>
      <c r="AK9" s="6">
        <v>117.60633333333334</v>
      </c>
      <c r="AL9" s="6">
        <v>80.935333333333332</v>
      </c>
      <c r="AM9" s="6">
        <v>61.744666666666667</v>
      </c>
      <c r="AN9" s="6">
        <v>368.99199999999996</v>
      </c>
      <c r="AO9" s="6">
        <v>48.146999999999998</v>
      </c>
      <c r="AP9" s="6">
        <v>318.62099999999998</v>
      </c>
      <c r="AQ9" s="6">
        <v>30.798500000000004</v>
      </c>
      <c r="AR9" s="6">
        <v>83.490666666666655</v>
      </c>
      <c r="AS9" s="6">
        <v>137.76566666666668</v>
      </c>
      <c r="AT9" s="6">
        <v>31.359666666666669</v>
      </c>
      <c r="AU9" s="6">
        <v>258.42800000000005</v>
      </c>
      <c r="AV9" s="6">
        <v>44.463333333333338</v>
      </c>
      <c r="AX9" s="6">
        <v>50.04</v>
      </c>
      <c r="AY9" s="6">
        <f>AJ9/AJ$10</f>
        <v>1.0485875783961935</v>
      </c>
      <c r="AZ9" s="6">
        <f>AK9/AK$10</f>
        <v>1.0156191978537277</v>
      </c>
      <c r="BA9" s="6">
        <f>AL9/AL$10</f>
        <v>0.92301668459687436</v>
      </c>
      <c r="BB9" s="6">
        <f>AM9/AM$10</f>
        <v>0.99433675633021823</v>
      </c>
      <c r="BC9" s="6">
        <f>AN9/AN$10</f>
        <v>0.99125580595679741</v>
      </c>
      <c r="BD9" s="6">
        <f>AO9/AO$10</f>
        <v>1.0224463792737311</v>
      </c>
      <c r="BE9" s="6">
        <f>AP9/AP$10</f>
        <v>0.93763812771166832</v>
      </c>
      <c r="BF9" s="6">
        <f>AQ9/AQ$10</f>
        <v>0.80690883844007499</v>
      </c>
      <c r="BG9" s="6">
        <f>AR9/AR$10</f>
        <v>1.0634444166111179</v>
      </c>
      <c r="BH9" s="6">
        <f>AS9/AS$10</f>
        <v>1.0387348103095113</v>
      </c>
      <c r="BI9" s="6">
        <f>AT9/AT$10</f>
        <v>1.1180714014071116</v>
      </c>
      <c r="BJ9" s="6">
        <f>AU9/AU$10</f>
        <v>1.0306091792975285</v>
      </c>
      <c r="BK9" s="6">
        <f>AV9/AV$10</f>
        <v>0.95654356400143448</v>
      </c>
      <c r="BL9" s="6">
        <f>AVERAGE(AY9:BK9)</f>
        <v>0.99593944155276826</v>
      </c>
      <c r="BM9" s="6">
        <f>STDEV(AY9:BK9)/SQRT(13)</f>
        <v>2.1542175277552679E-2</v>
      </c>
    </row>
    <row r="10" spans="2:65" x14ac:dyDescent="0.3">
      <c r="C10" s="6">
        <v>60.04</v>
      </c>
      <c r="D10" s="6">
        <v>115.074</v>
      </c>
      <c r="E10" s="6">
        <v>495.62799999999999</v>
      </c>
      <c r="F10" s="6">
        <v>189.98633333333336</v>
      </c>
      <c r="G10" s="6">
        <v>295.06799999999998</v>
      </c>
      <c r="H10" s="6">
        <v>557.84666666666669</v>
      </c>
      <c r="I10" s="6">
        <v>271.19466666666671</v>
      </c>
      <c r="J10" s="6">
        <v>343.98466666666667</v>
      </c>
      <c r="K10" s="6">
        <v>51.390999999999998</v>
      </c>
      <c r="L10" s="6">
        <v>46.190666666666665</v>
      </c>
      <c r="M10" s="6">
        <v>32.485666666666667</v>
      </c>
      <c r="N10" s="6">
        <v>33.336999999999996</v>
      </c>
      <c r="O10" s="6">
        <v>269.65533333333332</v>
      </c>
      <c r="P10" s="6">
        <v>361.98533333333336</v>
      </c>
      <c r="R10" s="6">
        <v>60.04</v>
      </c>
      <c r="S10" s="6">
        <f>D10/D$10</f>
        <v>1</v>
      </c>
      <c r="T10" s="6">
        <f>E10/E$10</f>
        <v>1</v>
      </c>
      <c r="U10" s="6">
        <f>F10/F$10</f>
        <v>1</v>
      </c>
      <c r="V10" s="6">
        <f>G10/G$10</f>
        <v>1</v>
      </c>
      <c r="W10" s="6">
        <f>H10/H$10</f>
        <v>1</v>
      </c>
      <c r="X10" s="6">
        <f>I10/I$10</f>
        <v>1</v>
      </c>
      <c r="Y10" s="6">
        <f>J10/J$10</f>
        <v>1</v>
      </c>
      <c r="Z10" s="6">
        <f>K10/K$10</f>
        <v>1</v>
      </c>
      <c r="AA10" s="6">
        <f>L10/L$10</f>
        <v>1</v>
      </c>
      <c r="AB10" s="6">
        <f>M10/M$10</f>
        <v>1</v>
      </c>
      <c r="AC10" s="6">
        <f>N10/N$10</f>
        <v>1</v>
      </c>
      <c r="AD10" s="6">
        <f>O10/O$10</f>
        <v>1</v>
      </c>
      <c r="AE10" s="6">
        <f>P10/P$10</f>
        <v>1</v>
      </c>
      <c r="AF10" s="6">
        <f>AVERAGE(S10:AE10)</f>
        <v>1</v>
      </c>
      <c r="AG10" s="6">
        <f>STDEV(S10:AE10)/SQRT(13)</f>
        <v>0</v>
      </c>
      <c r="AI10" s="6">
        <v>60.04</v>
      </c>
      <c r="AJ10" s="6">
        <v>96.890333333333345</v>
      </c>
      <c r="AK10" s="6">
        <v>115.79766666666667</v>
      </c>
      <c r="AL10" s="6">
        <v>87.685666666666677</v>
      </c>
      <c r="AM10" s="6">
        <v>62.096333333333327</v>
      </c>
      <c r="AN10" s="6">
        <v>372.24700000000001</v>
      </c>
      <c r="AO10" s="6">
        <v>47.09</v>
      </c>
      <c r="AP10" s="6">
        <v>339.8123333333333</v>
      </c>
      <c r="AQ10" s="6">
        <v>38.168500000000002</v>
      </c>
      <c r="AR10" s="6">
        <v>78.509666666666661</v>
      </c>
      <c r="AS10" s="6">
        <v>132.62833333333336</v>
      </c>
      <c r="AT10" s="6">
        <v>28.048000000000002</v>
      </c>
      <c r="AU10" s="6">
        <v>250.75266666666667</v>
      </c>
      <c r="AV10" s="6">
        <v>46.483333333333327</v>
      </c>
      <c r="AX10" s="6">
        <v>60.04</v>
      </c>
      <c r="AY10" s="6">
        <f>AJ10/AJ$10</f>
        <v>1</v>
      </c>
      <c r="AZ10" s="6">
        <f>AK10/AK$10</f>
        <v>1</v>
      </c>
      <c r="BA10" s="6">
        <f>AL10/AL$10</f>
        <v>1</v>
      </c>
      <c r="BB10" s="6">
        <f>AM10/AM$10</f>
        <v>1</v>
      </c>
      <c r="BC10" s="6">
        <f>AN10/AN$10</f>
        <v>1</v>
      </c>
      <c r="BD10" s="6">
        <f>AO10/AO$10</f>
        <v>1</v>
      </c>
      <c r="BE10" s="6">
        <f>AP10/AP$10</f>
        <v>1</v>
      </c>
      <c r="BF10" s="6">
        <f>AQ10/AQ$10</f>
        <v>1</v>
      </c>
      <c r="BG10" s="6">
        <f>AR10/AR$10</f>
        <v>1</v>
      </c>
      <c r="BH10" s="6">
        <f>AS10/AS$10</f>
        <v>1</v>
      </c>
      <c r="BI10" s="6">
        <f>AT10/AT$10</f>
        <v>1</v>
      </c>
      <c r="BJ10" s="6">
        <f>AU10/AU$10</f>
        <v>1</v>
      </c>
      <c r="BK10" s="6">
        <f>AV10/AV$10</f>
        <v>1</v>
      </c>
      <c r="BL10" s="6">
        <f>AVERAGE(AY10:BK10)</f>
        <v>1</v>
      </c>
      <c r="BM10" s="6">
        <f>STDEV(AY10:BK10)/SQRT(13)</f>
        <v>0</v>
      </c>
    </row>
    <row r="11" spans="2:65" x14ac:dyDescent="0.3">
      <c r="C11" s="6">
        <v>70.069999999999993</v>
      </c>
      <c r="D11" s="6">
        <v>104.90633333333334</v>
      </c>
      <c r="E11" s="6">
        <v>477.61766666666671</v>
      </c>
      <c r="F11" s="6">
        <v>195.64966666666669</v>
      </c>
      <c r="G11" s="6">
        <v>297.01833333333337</v>
      </c>
      <c r="H11" s="6">
        <v>556.90066666666667</v>
      </c>
      <c r="I11" s="6">
        <v>271.47233333333332</v>
      </c>
      <c r="J11" s="6">
        <v>349.41933333333333</v>
      </c>
      <c r="K11" s="6">
        <v>50.233999999999995</v>
      </c>
      <c r="L11" s="6">
        <v>46.358666666666664</v>
      </c>
      <c r="M11" s="6">
        <v>33.326666666666661</v>
      </c>
      <c r="N11" s="6">
        <v>32.80766666666667</v>
      </c>
      <c r="O11" s="6">
        <v>279.03100000000001</v>
      </c>
      <c r="P11" s="6">
        <v>348.0916666666667</v>
      </c>
      <c r="R11" s="6">
        <v>70.069999999999993</v>
      </c>
      <c r="S11" s="6">
        <f>D11/D$10</f>
        <v>0.9116423634646692</v>
      </c>
      <c r="T11" s="6">
        <f>E11/E$10</f>
        <v>0.96366159027873066</v>
      </c>
      <c r="U11" s="6">
        <f>F11/F$10</f>
        <v>1.0298091617116318</v>
      </c>
      <c r="V11" s="6">
        <f>G11/G$10</f>
        <v>1.0066097758256856</v>
      </c>
      <c r="W11" s="6">
        <f>H11/H$10</f>
        <v>0.99830419350598132</v>
      </c>
      <c r="X11" s="6">
        <f>I11/I$10</f>
        <v>1.0010238647761016</v>
      </c>
      <c r="Y11" s="6">
        <f>J11/J$10</f>
        <v>1.0157991538382525</v>
      </c>
      <c r="Z11" s="6">
        <f>K11/K$10</f>
        <v>0.97748633029129606</v>
      </c>
      <c r="AA11" s="6">
        <f>L11/L$10</f>
        <v>1.003637098403718</v>
      </c>
      <c r="AB11" s="6">
        <f>M11/M$10</f>
        <v>1.0258883404988866</v>
      </c>
      <c r="AC11" s="6">
        <f>N11/N$10</f>
        <v>0.98412174660787333</v>
      </c>
      <c r="AD11" s="6">
        <f>O11/O$10</f>
        <v>1.0347690755853769</v>
      </c>
      <c r="AE11" s="6">
        <f>P11/P$10</f>
        <v>0.96161815027496511</v>
      </c>
      <c r="AF11" s="6">
        <f>AVERAGE(S11:AE11)</f>
        <v>0.99341314192793595</v>
      </c>
      <c r="AG11" s="6">
        <f>STDEV(S11:AE11)/SQRT(13)</f>
        <v>9.4305189793988525E-3</v>
      </c>
      <c r="AI11" s="6">
        <v>70.069999999999993</v>
      </c>
      <c r="AJ11" s="6">
        <v>98.676000000000002</v>
      </c>
      <c r="AK11" s="6">
        <v>127.68599999999998</v>
      </c>
      <c r="AL11" s="6">
        <v>85.85233333333332</v>
      </c>
      <c r="AM11" s="6">
        <v>59.224666666666671</v>
      </c>
      <c r="AN11" s="6">
        <v>351.96166666666664</v>
      </c>
      <c r="AO11" s="6">
        <v>51.806000000000004</v>
      </c>
      <c r="AP11" s="6">
        <v>323.26033333333334</v>
      </c>
      <c r="AQ11" s="6">
        <v>37.239750000000001</v>
      </c>
      <c r="AR11" s="6">
        <v>84.336333333333343</v>
      </c>
      <c r="AS11" s="6">
        <v>136.88200000000001</v>
      </c>
      <c r="AT11" s="6">
        <v>25.929999999999996</v>
      </c>
      <c r="AU11" s="6">
        <v>250.13199999999998</v>
      </c>
      <c r="AV11" s="6">
        <v>41.401333333333334</v>
      </c>
      <c r="AX11" s="6">
        <v>70.069999999999993</v>
      </c>
      <c r="AY11" s="6">
        <f>AJ11/AJ$10</f>
        <v>1.0184297711157975</v>
      </c>
      <c r="AZ11" s="6">
        <f>AK11/AK$10</f>
        <v>1.1026647053913001</v>
      </c>
      <c r="BA11" s="6">
        <f>AL11/AL$10</f>
        <v>0.97909198386661422</v>
      </c>
      <c r="BB11" s="6">
        <f>AM11/AM$10</f>
        <v>0.95375465003301341</v>
      </c>
      <c r="BC11" s="6">
        <f>AN11/AN$10</f>
        <v>0.9455057170821165</v>
      </c>
      <c r="BD11" s="6">
        <f>AO11/AO$10</f>
        <v>1.1001486515183692</v>
      </c>
      <c r="BE11" s="6">
        <f>AP11/AP$10</f>
        <v>0.9512907614693209</v>
      </c>
      <c r="BF11" s="6">
        <f>AQ11/AQ$10</f>
        <v>0.97566710769351683</v>
      </c>
      <c r="BG11" s="6">
        <f>AR11/AR$10</f>
        <v>1.0742159139638858</v>
      </c>
      <c r="BH11" s="6">
        <f>AS11/AS$10</f>
        <v>1.0320720811289692</v>
      </c>
      <c r="BI11" s="6">
        <f>AT11/AT$10</f>
        <v>0.92448659440958336</v>
      </c>
      <c r="BJ11" s="6">
        <f>AU11/AU$10</f>
        <v>0.99752478537948408</v>
      </c>
      <c r="BK11" s="6">
        <f>AV11/AV$10</f>
        <v>0.89067049121548958</v>
      </c>
      <c r="BL11" s="6">
        <f>AVERAGE(AY11:BK11)</f>
        <v>0.99580947802057385</v>
      </c>
      <c r="BM11" s="6">
        <f>STDEV(AY11:BK11)/SQRT(13)</f>
        <v>1.8499690100381831E-2</v>
      </c>
    </row>
    <row r="12" spans="2:65" x14ac:dyDescent="0.3">
      <c r="C12" s="6">
        <v>80.069999999999993</v>
      </c>
      <c r="D12" s="6">
        <v>105.23033333333335</v>
      </c>
      <c r="E12" s="6">
        <v>482.68666666666667</v>
      </c>
      <c r="F12" s="6">
        <v>197.721</v>
      </c>
      <c r="G12" s="6">
        <v>301.66900000000004</v>
      </c>
      <c r="H12" s="6">
        <v>545.14499999999998</v>
      </c>
      <c r="I12" s="6">
        <v>267.596</v>
      </c>
      <c r="J12" s="6">
        <v>366.07900000000001</v>
      </c>
      <c r="K12" s="6">
        <v>50.72775</v>
      </c>
      <c r="L12" s="6">
        <v>48.055666666666667</v>
      </c>
      <c r="M12" s="6">
        <v>33.800333333333334</v>
      </c>
      <c r="N12" s="6">
        <v>33.898000000000003</v>
      </c>
      <c r="O12" s="6">
        <v>273.90699999999998</v>
      </c>
      <c r="P12" s="6">
        <v>353.87733333333335</v>
      </c>
      <c r="R12" s="6">
        <v>80.069999999999993</v>
      </c>
      <c r="S12" s="6">
        <f>D12/D$10</f>
        <v>0.91445794300479122</v>
      </c>
      <c r="T12" s="6">
        <f>E12/E$10</f>
        <v>0.97388901891472368</v>
      </c>
      <c r="U12" s="6">
        <f>F12/F$10</f>
        <v>1.0407117003152857</v>
      </c>
      <c r="V12" s="6">
        <f>G12/G$10</f>
        <v>1.0223711144549732</v>
      </c>
      <c r="W12" s="6">
        <f>H12/H$10</f>
        <v>0.97723089976935107</v>
      </c>
      <c r="X12" s="6">
        <f>I12/I$10</f>
        <v>0.98673031918031806</v>
      </c>
      <c r="Y12" s="6">
        <f>J12/J$10</f>
        <v>1.0642305761690929</v>
      </c>
      <c r="Z12" s="6">
        <f>K12/K$10</f>
        <v>0.98709404370415055</v>
      </c>
      <c r="AA12" s="6">
        <f>L12/L$10</f>
        <v>1.0403761221603209</v>
      </c>
      <c r="AB12" s="6">
        <f>M12/M$10</f>
        <v>1.0404691299752711</v>
      </c>
      <c r="AC12" s="6">
        <f>N12/N$10</f>
        <v>1.0168281489036208</v>
      </c>
      <c r="AD12" s="6">
        <f>O12/O$10</f>
        <v>1.0157670408892339</v>
      </c>
      <c r="AE12" s="6">
        <f>P12/P$10</f>
        <v>0.97760130244687626</v>
      </c>
      <c r="AF12" s="6">
        <f>AVERAGE(S12:AE12)</f>
        <v>1.0044428738375393</v>
      </c>
      <c r="AG12" s="6">
        <f>STDEV(S12:AE12)/SQRT(13)</f>
        <v>1.1090722622901653E-2</v>
      </c>
      <c r="AI12" s="6">
        <v>80.069999999999993</v>
      </c>
      <c r="AJ12" s="6">
        <v>99.42</v>
      </c>
      <c r="AK12" s="6">
        <v>116.74066666666666</v>
      </c>
      <c r="AL12" s="6">
        <v>85.931333333333328</v>
      </c>
      <c r="AM12" s="6">
        <v>58.076666666666675</v>
      </c>
      <c r="AN12" s="6">
        <v>350.76500000000004</v>
      </c>
      <c r="AO12" s="6">
        <v>50.207999999999998</v>
      </c>
      <c r="AP12" s="6">
        <v>337.38799999999998</v>
      </c>
      <c r="AQ12" s="6">
        <v>33.7455</v>
      </c>
      <c r="AR12" s="6">
        <v>76.060999999999993</v>
      </c>
      <c r="AS12" s="6">
        <v>127.46600000000001</v>
      </c>
      <c r="AT12" s="6">
        <v>32.468666666666671</v>
      </c>
      <c r="AU12" s="6">
        <v>247.51599999999999</v>
      </c>
      <c r="AV12" s="6">
        <v>47.270666666666671</v>
      </c>
      <c r="AX12" s="6">
        <v>80.069999999999993</v>
      </c>
      <c r="AY12" s="6">
        <f>AJ12/AJ$10</f>
        <v>1.026108555721073</v>
      </c>
      <c r="AZ12" s="6">
        <f>AK12/AK$10</f>
        <v>1.008143514693733</v>
      </c>
      <c r="BA12" s="6">
        <f>AL12/AL$10</f>
        <v>0.97999292928908921</v>
      </c>
      <c r="BB12" s="6">
        <f>AM12/AM$10</f>
        <v>0.93526724605317568</v>
      </c>
      <c r="BC12" s="6">
        <f>AN12/AN$10</f>
        <v>0.94229100570320257</v>
      </c>
      <c r="BD12" s="6">
        <f>AO12/AO$10</f>
        <v>1.0662136334678274</v>
      </c>
      <c r="BE12" s="6">
        <f>AP12/AP$10</f>
        <v>0.99286566997273984</v>
      </c>
      <c r="BF12" s="6">
        <f>AQ12/AQ$10</f>
        <v>0.88411910344917921</v>
      </c>
      <c r="BG12" s="6">
        <f>AR12/AR$10</f>
        <v>0.96881063478382701</v>
      </c>
      <c r="BH12" s="6">
        <f>AS12/AS$10</f>
        <v>0.96107669301431309</v>
      </c>
      <c r="BI12" s="6">
        <f>AT12/AT$10</f>
        <v>1.157610762502377</v>
      </c>
      <c r="BJ12" s="6">
        <f>AU12/AU$10</f>
        <v>0.98709219443329277</v>
      </c>
      <c r="BK12" s="6">
        <f>AV12/AV$10</f>
        <v>1.0169379705987811</v>
      </c>
      <c r="BL12" s="6">
        <f>AVERAGE(AY12:BK12)</f>
        <v>0.99434845489866241</v>
      </c>
      <c r="BM12" s="6">
        <f>STDEV(AY12:BK12)/SQRT(13)</f>
        <v>1.858791989981461E-2</v>
      </c>
    </row>
    <row r="13" spans="2:65" x14ac:dyDescent="0.3">
      <c r="C13" s="6">
        <v>90.08</v>
      </c>
      <c r="D13" s="6">
        <v>108.65133333333334</v>
      </c>
      <c r="E13" s="6">
        <v>477.28133333333335</v>
      </c>
      <c r="F13" s="6">
        <v>194.46666666666667</v>
      </c>
      <c r="G13" s="6">
        <v>300.24233333333331</v>
      </c>
      <c r="H13" s="6">
        <v>552.1636666666667</v>
      </c>
      <c r="I13" s="6">
        <v>271.54366666666664</v>
      </c>
      <c r="J13" s="6">
        <v>362.82233333333329</v>
      </c>
      <c r="K13" s="6">
        <v>51.055500000000002</v>
      </c>
      <c r="L13" s="6">
        <v>47.987000000000002</v>
      </c>
      <c r="M13" s="6">
        <v>33.570999999999998</v>
      </c>
      <c r="N13" s="6">
        <v>33.68866666666667</v>
      </c>
      <c r="O13" s="6">
        <v>264.74866666666668</v>
      </c>
      <c r="P13" s="6">
        <v>350.06</v>
      </c>
      <c r="R13" s="6">
        <v>90.08</v>
      </c>
      <c r="S13" s="6">
        <f>D13/D$10</f>
        <v>0.94418663932194369</v>
      </c>
      <c r="T13" s="6">
        <f>E13/E$10</f>
        <v>0.96298298993062004</v>
      </c>
      <c r="U13" s="6">
        <f>F13/F$10</f>
        <v>1.023582398032139</v>
      </c>
      <c r="V13" s="6">
        <f>G13/G$10</f>
        <v>1.0175360707814243</v>
      </c>
      <c r="W13" s="6">
        <f>H13/H$10</f>
        <v>0.9898126127848752</v>
      </c>
      <c r="X13" s="6">
        <f>I13/I$10</f>
        <v>1.0012868984640797</v>
      </c>
      <c r="Y13" s="6">
        <f>J13/J$10</f>
        <v>1.0547630999056159</v>
      </c>
      <c r="Z13" s="6">
        <f>K13/K$10</f>
        <v>0.99347161954427821</v>
      </c>
      <c r="AA13" s="6">
        <f>L13/L$10</f>
        <v>1.0388895303524521</v>
      </c>
      <c r="AB13" s="6">
        <f>M13/M$10</f>
        <v>1.0334096062879012</v>
      </c>
      <c r="AC13" s="6">
        <f>N13/N$10</f>
        <v>1.0105488396276412</v>
      </c>
      <c r="AD13" s="6">
        <f>O13/O$10</f>
        <v>0.98180393242732089</v>
      </c>
      <c r="AE13" s="6">
        <f>P13/P$10</f>
        <v>0.96705575548180578</v>
      </c>
      <c r="AF13" s="6">
        <f>AVERAGE(S13:AE13)</f>
        <v>1.0014869225340073</v>
      </c>
      <c r="AG13" s="6">
        <f>STDEV(S13:AE13)/SQRT(13)</f>
        <v>8.9955981647722554E-3</v>
      </c>
      <c r="AI13" s="6">
        <v>90.08</v>
      </c>
      <c r="AJ13" s="6">
        <v>91.205333333333328</v>
      </c>
      <c r="AK13" s="6">
        <v>113.46566666666666</v>
      </c>
      <c r="AL13" s="6">
        <v>90.336000000000013</v>
      </c>
      <c r="AM13" s="6">
        <v>60.334666666666656</v>
      </c>
      <c r="AN13" s="6">
        <v>342.36333333333329</v>
      </c>
      <c r="AO13" s="6">
        <v>42.678666666666665</v>
      </c>
      <c r="AP13" s="6">
        <v>327.37433333333337</v>
      </c>
      <c r="AQ13" s="6">
        <v>35.388500000000001</v>
      </c>
      <c r="AR13" s="6">
        <v>84.526333333333341</v>
      </c>
      <c r="AS13" s="6">
        <v>127.07366666666667</v>
      </c>
      <c r="AT13" s="6">
        <v>29.193666666666669</v>
      </c>
      <c r="AU13" s="6">
        <v>247.25633333333334</v>
      </c>
      <c r="AV13" s="6">
        <v>48.434666666666665</v>
      </c>
      <c r="AX13" s="6">
        <v>90.08</v>
      </c>
      <c r="AY13" s="6">
        <f>AJ13/AJ$10</f>
        <v>0.94132541602017383</v>
      </c>
      <c r="AZ13" s="6">
        <f>AK13/AK$10</f>
        <v>0.97986142495674922</v>
      </c>
      <c r="BA13" s="6">
        <f>AL13/AL$10</f>
        <v>1.0302253884139179</v>
      </c>
      <c r="BB13" s="6">
        <f>AM13/AM$10</f>
        <v>0.97163010161630581</v>
      </c>
      <c r="BC13" s="6">
        <f>AN13/AN$10</f>
        <v>0.91972086634232986</v>
      </c>
      <c r="BD13" s="6">
        <f>AO13/AO$10</f>
        <v>0.90632122885255173</v>
      </c>
      <c r="BE13" s="6">
        <f>AP13/AP$10</f>
        <v>0.96339744388324167</v>
      </c>
      <c r="BF13" s="6">
        <f>AQ13/AQ$10</f>
        <v>0.9271650706734611</v>
      </c>
      <c r="BG13" s="6">
        <f>AR13/AR$10</f>
        <v>1.0766359981148821</v>
      </c>
      <c r="BH13" s="6">
        <f>AS13/AS$10</f>
        <v>0.95811855184286898</v>
      </c>
      <c r="BI13" s="6">
        <f>AT13/AT$10</f>
        <v>1.0408466438486403</v>
      </c>
      <c r="BJ13" s="6">
        <f>AU13/AU$10</f>
        <v>0.98605664545940364</v>
      </c>
      <c r="BK13" s="6">
        <f>AV13/AV$10</f>
        <v>1.0419792040157763</v>
      </c>
      <c r="BL13" s="6">
        <f>AVERAGE(AY13:BK13)</f>
        <v>0.98025261415694631</v>
      </c>
      <c r="BM13" s="6">
        <f>STDEV(AY13:BK13)/SQRT(13)</f>
        <v>1.467917600233005E-2</v>
      </c>
    </row>
    <row r="14" spans="2:65" x14ac:dyDescent="0.3">
      <c r="C14" s="6">
        <v>100.08</v>
      </c>
      <c r="D14" s="6">
        <v>108.92633333333333</v>
      </c>
      <c r="E14" s="6">
        <v>466.86766666666671</v>
      </c>
      <c r="F14" s="6">
        <v>198.16466666666668</v>
      </c>
      <c r="G14" s="6">
        <v>302.80233333333331</v>
      </c>
      <c r="H14" s="6">
        <v>559.87466666666671</v>
      </c>
      <c r="I14" s="6">
        <v>273.72433333333333</v>
      </c>
      <c r="J14" s="6">
        <v>378.02466666666669</v>
      </c>
      <c r="K14" s="6">
        <v>50.89425</v>
      </c>
      <c r="L14" s="6">
        <v>48.011000000000003</v>
      </c>
      <c r="M14" s="6">
        <v>32.993666666666662</v>
      </c>
      <c r="N14" s="6">
        <v>34.597666666666662</v>
      </c>
      <c r="O14" s="6">
        <v>262.23199999999997</v>
      </c>
      <c r="P14" s="6">
        <v>357.39266666666663</v>
      </c>
      <c r="R14" s="6">
        <v>100.08</v>
      </c>
      <c r="S14" s="6">
        <f>D14/D$10</f>
        <v>0.94657640590692371</v>
      </c>
      <c r="T14" s="6">
        <f>E14/E$10</f>
        <v>0.94197193594120332</v>
      </c>
      <c r="U14" s="6">
        <f>F14/F$10</f>
        <v>1.0430469560091162</v>
      </c>
      <c r="V14" s="6">
        <f>G14/G$10</f>
        <v>1.026212036999381</v>
      </c>
      <c r="W14" s="6">
        <f>H14/H$10</f>
        <v>1.0036354075791436</v>
      </c>
      <c r="X14" s="6">
        <f>I14/I$10</f>
        <v>1.009327862888159</v>
      </c>
      <c r="Y14" s="6">
        <f>J14/J$10</f>
        <v>1.0989578992862086</v>
      </c>
      <c r="Z14" s="6">
        <f>K14/K$10</f>
        <v>0.99033391060691567</v>
      </c>
      <c r="AA14" s="6">
        <f>L14/L$10</f>
        <v>1.0394091158386978</v>
      </c>
      <c r="AB14" s="6">
        <f>M14/M$10</f>
        <v>1.0156376658423714</v>
      </c>
      <c r="AC14" s="6">
        <f>N14/N$10</f>
        <v>1.0378158402575717</v>
      </c>
      <c r="AD14" s="6">
        <f>O14/O$10</f>
        <v>0.97247103092095333</v>
      </c>
      <c r="AE14" s="6">
        <f>P14/P$10</f>
        <v>0.98731256146657853</v>
      </c>
      <c r="AF14" s="6">
        <f>AVERAGE(S14:AE14)</f>
        <v>1.0086698945802479</v>
      </c>
      <c r="AG14" s="6">
        <f>STDEV(S14:AE14)/SQRT(13)</f>
        <v>1.1853017666293536E-2</v>
      </c>
      <c r="AI14" s="6">
        <v>100.08</v>
      </c>
      <c r="AJ14" s="6">
        <v>87.068666666666672</v>
      </c>
      <c r="AK14" s="6">
        <v>105.61266666666667</v>
      </c>
      <c r="AL14" s="6">
        <v>80.504666666666665</v>
      </c>
      <c r="AM14" s="6">
        <v>59.138666666666666</v>
      </c>
      <c r="AN14" s="6">
        <v>341.33233333333334</v>
      </c>
      <c r="AO14" s="6">
        <v>48.417666666666662</v>
      </c>
      <c r="AP14" s="6">
        <v>331.61699999999996</v>
      </c>
      <c r="AQ14" s="6">
        <v>33.086750000000002</v>
      </c>
      <c r="AR14" s="6">
        <v>82.660666666666657</v>
      </c>
      <c r="AS14" s="6">
        <v>129.49733333333333</v>
      </c>
      <c r="AT14" s="6">
        <v>27.943333333333332</v>
      </c>
      <c r="AU14" s="6">
        <v>245.23366666666666</v>
      </c>
      <c r="AV14" s="6">
        <v>39.425999999999995</v>
      </c>
      <c r="AX14" s="6">
        <v>100.08</v>
      </c>
      <c r="AY14" s="6">
        <f>AJ14/AJ$10</f>
        <v>0.89863109838958821</v>
      </c>
      <c r="AZ14" s="6">
        <f>AK14/AK$10</f>
        <v>0.91204485985612838</v>
      </c>
      <c r="BA14" s="6">
        <f>AL14/AL$10</f>
        <v>0.91810520153426811</v>
      </c>
      <c r="BB14" s="6">
        <f>AM14/AM$10</f>
        <v>0.95236970513556907</v>
      </c>
      <c r="BC14" s="6">
        <f>AN14/AN$10</f>
        <v>0.91695119996489782</v>
      </c>
      <c r="BD14" s="6">
        <f>AO14/AO$10</f>
        <v>1.0281942379840021</v>
      </c>
      <c r="BE14" s="6">
        <f>AP14/AP$10</f>
        <v>0.97588276666434515</v>
      </c>
      <c r="BF14" s="6">
        <f>AQ14/AQ$10</f>
        <v>0.86686010715642481</v>
      </c>
      <c r="BG14" s="6">
        <f>AR14/AR$10</f>
        <v>1.0528724700567658</v>
      </c>
      <c r="BH14" s="6">
        <f>AS14/AS$10</f>
        <v>0.97639267627580817</v>
      </c>
      <c r="BI14" s="6">
        <f>AT14/AT$10</f>
        <v>0.9962683019585471</v>
      </c>
      <c r="BJ14" s="6">
        <f>AU14/AU$10</f>
        <v>0.9779902639785818</v>
      </c>
      <c r="BK14" s="6">
        <f>AV14/AV$10</f>
        <v>0.84817497310864109</v>
      </c>
      <c r="BL14" s="6">
        <f>AVERAGE(AY14:BK14)</f>
        <v>0.94774906631258204</v>
      </c>
      <c r="BM14" s="6">
        <f>STDEV(AY14:BK14)/SQRT(13)</f>
        <v>1.6869972164032875E-2</v>
      </c>
    </row>
    <row r="15" spans="2:65" x14ac:dyDescent="0.3">
      <c r="C15" s="6">
        <v>110.09</v>
      </c>
      <c r="D15" s="6">
        <v>112.613</v>
      </c>
      <c r="E15" s="6">
        <v>470.4253333333333</v>
      </c>
      <c r="F15" s="6">
        <v>194.22666666666669</v>
      </c>
      <c r="G15" s="6">
        <v>302.63466666666665</v>
      </c>
      <c r="H15" s="6">
        <v>536.5383333333333</v>
      </c>
      <c r="I15" s="6">
        <v>285.64533333333333</v>
      </c>
      <c r="J15" s="6">
        <v>376.66766666666672</v>
      </c>
      <c r="K15" s="6">
        <v>50.808000000000007</v>
      </c>
      <c r="L15" s="6">
        <v>47.985999999999997</v>
      </c>
      <c r="M15" s="6">
        <v>34.68933333333333</v>
      </c>
      <c r="N15" s="6">
        <v>33.993333333333332</v>
      </c>
      <c r="O15" s="6">
        <v>260.25033333333334</v>
      </c>
      <c r="P15" s="6">
        <v>364.01633333333331</v>
      </c>
      <c r="R15" s="6">
        <v>110.09</v>
      </c>
      <c r="S15" s="6">
        <f>D15/D$10</f>
        <v>0.97861376157950541</v>
      </c>
      <c r="T15" s="6">
        <f>E15/E$10</f>
        <v>0.94915003456893743</v>
      </c>
      <c r="U15" s="6">
        <f>F15/F$10</f>
        <v>1.0223191492721406</v>
      </c>
      <c r="V15" s="6">
        <f>G15/G$10</f>
        <v>1.0256438063994289</v>
      </c>
      <c r="W15" s="6">
        <f>H15/H$10</f>
        <v>0.96180252638120378</v>
      </c>
      <c r="X15" s="6">
        <f>I15/I$10</f>
        <v>1.0532852170150837</v>
      </c>
      <c r="Y15" s="6">
        <f>J15/J$10</f>
        <v>1.0950129560038531</v>
      </c>
      <c r="Z15" s="6">
        <f>K15/K$10</f>
        <v>0.98865560117530327</v>
      </c>
      <c r="AA15" s="6">
        <f>L15/L$10</f>
        <v>1.0388678809571918</v>
      </c>
      <c r="AB15" s="6">
        <f>M15/M$10</f>
        <v>1.0678350451994212</v>
      </c>
      <c r="AC15" s="6">
        <f>N15/N$10</f>
        <v>1.019687834338223</v>
      </c>
      <c r="AD15" s="6">
        <f>O15/O$10</f>
        <v>0.96512214357587345</v>
      </c>
      <c r="AE15" s="6">
        <f>P15/P$10</f>
        <v>1.0056107245597425</v>
      </c>
      <c r="AF15" s="6">
        <f>AVERAGE(S15:AE15)</f>
        <v>1.0132005139250699</v>
      </c>
      <c r="AG15" s="6">
        <f>STDEV(S15:AE15)/SQRT(13)</f>
        <v>1.2178144307828494E-2</v>
      </c>
      <c r="AI15" s="6">
        <v>110.09</v>
      </c>
      <c r="AJ15" s="6">
        <v>83.734333333333339</v>
      </c>
      <c r="AK15" s="6">
        <v>85.311666666666682</v>
      </c>
      <c r="AL15" s="6">
        <v>79.245666666666651</v>
      </c>
      <c r="AM15" s="6">
        <v>59.360000000000007</v>
      </c>
      <c r="AN15" s="6">
        <v>340.738</v>
      </c>
      <c r="AO15" s="6">
        <v>44.395999999999994</v>
      </c>
      <c r="AP15" s="6">
        <v>330.89699999999999</v>
      </c>
      <c r="AQ15" s="6">
        <v>33.606999999999999</v>
      </c>
      <c r="AR15" s="6">
        <v>73.867666666666665</v>
      </c>
      <c r="AS15" s="6">
        <v>132.49933333333334</v>
      </c>
      <c r="AT15" s="6">
        <v>30.587666666666667</v>
      </c>
      <c r="AU15" s="6">
        <v>237.93133333333333</v>
      </c>
      <c r="AV15" s="6">
        <v>41.057333333333332</v>
      </c>
      <c r="AX15" s="6">
        <v>110.09</v>
      </c>
      <c r="AY15" s="6">
        <f>AJ15/AJ$10</f>
        <v>0.86421762060886698</v>
      </c>
      <c r="AZ15" s="6">
        <f>AK15/AK$10</f>
        <v>0.73673044649719488</v>
      </c>
      <c r="BA15" s="6">
        <f>AL15/AL$10</f>
        <v>0.90374709663685027</v>
      </c>
      <c r="BB15" s="6">
        <f>AM15/AM$10</f>
        <v>0.95593405944527077</v>
      </c>
      <c r="BC15" s="6">
        <f>AN15/AN$10</f>
        <v>0.91535458982879647</v>
      </c>
      <c r="BD15" s="6">
        <f>AO15/AO$10</f>
        <v>0.94279040135909942</v>
      </c>
      <c r="BE15" s="6">
        <f>AP15/AP$10</f>
        <v>0.97376395010187</v>
      </c>
      <c r="BF15" s="6">
        <f>AQ15/AQ$10</f>
        <v>0.88049045679028515</v>
      </c>
      <c r="BG15" s="6">
        <f>AR15/AR$10</f>
        <v>0.94087352300565963</v>
      </c>
      <c r="BH15" s="6">
        <f>AS15/AS$10</f>
        <v>0.99902735715093538</v>
      </c>
      <c r="BI15" s="6">
        <f>AT15/AT$10</f>
        <v>1.0905471572542307</v>
      </c>
      <c r="BJ15" s="6">
        <f>AU15/AU$10</f>
        <v>0.94886860624945157</v>
      </c>
      <c r="BK15" s="6">
        <f>AV15/AV$10</f>
        <v>0.88326998924345657</v>
      </c>
      <c r="BL15" s="6">
        <f>AVERAGE(AY15:BK15)</f>
        <v>0.92581655801322837</v>
      </c>
      <c r="BM15" s="6">
        <f>STDEV(AY15:BK15)/SQRT(13)</f>
        <v>2.2752485739852276E-2</v>
      </c>
    </row>
    <row r="16" spans="2:65" x14ac:dyDescent="0.3">
      <c r="C16" s="6">
        <v>120.08</v>
      </c>
      <c r="D16" s="6">
        <v>112.45466666666668</v>
      </c>
      <c r="E16" s="6">
        <v>483.98166666666674</v>
      </c>
      <c r="F16" s="6">
        <v>192.53833333333333</v>
      </c>
      <c r="G16" s="6">
        <v>303.13066666666668</v>
      </c>
      <c r="H16" s="6">
        <v>524.59933333333333</v>
      </c>
      <c r="I16" s="6">
        <v>288.85433333333327</v>
      </c>
      <c r="J16" s="6">
        <v>363.39100000000002</v>
      </c>
      <c r="K16" s="6">
        <v>51.653750000000002</v>
      </c>
      <c r="L16" s="6">
        <v>48.653999999999996</v>
      </c>
      <c r="M16" s="6">
        <v>33.975999999999999</v>
      </c>
      <c r="N16" s="6">
        <v>34.671999999999997</v>
      </c>
      <c r="O16" s="6">
        <v>256.40466666666663</v>
      </c>
      <c r="P16" s="6">
        <v>365.94</v>
      </c>
      <c r="R16" s="6">
        <v>120.08</v>
      </c>
      <c r="S16" s="6">
        <f>D16/D$10</f>
        <v>0.97723783536391096</v>
      </c>
      <c r="T16" s="6">
        <f>E16/E$10</f>
        <v>0.97650186564654695</v>
      </c>
      <c r="U16" s="6">
        <f>F16/F$10</f>
        <v>1.0134325451479842</v>
      </c>
      <c r="V16" s="6">
        <f>G16/G$10</f>
        <v>1.0273247748541581</v>
      </c>
      <c r="W16" s="6">
        <f>H16/H$10</f>
        <v>0.94040058797519033</v>
      </c>
      <c r="X16" s="6">
        <f>I16/I$10</f>
        <v>1.0651180455859501</v>
      </c>
      <c r="Y16" s="6">
        <f>J16/J$10</f>
        <v>1.0564162743688188</v>
      </c>
      <c r="Z16" s="6">
        <f>K16/K$10</f>
        <v>1.0051127629351444</v>
      </c>
      <c r="AA16" s="6">
        <f>L16/L$10</f>
        <v>1.0533296769910228</v>
      </c>
      <c r="AB16" s="6">
        <f>M16/M$10</f>
        <v>1.0458766430323116</v>
      </c>
      <c r="AC16" s="6">
        <f>N16/N$10</f>
        <v>1.0400455949845517</v>
      </c>
      <c r="AD16" s="6">
        <f>O16/O$10</f>
        <v>0.95086072838660707</v>
      </c>
      <c r="AE16" s="6">
        <f>P16/P$10</f>
        <v>1.0109249361852597</v>
      </c>
      <c r="AF16" s="6">
        <f>AVERAGE(S16:AE16)</f>
        <v>1.0125063285736504</v>
      </c>
      <c r="AG16" s="6">
        <f>STDEV(S16:AE16)/SQRT(13)</f>
        <v>1.1337431372567939E-2</v>
      </c>
      <c r="AI16" s="6">
        <v>120.08</v>
      </c>
      <c r="AJ16" s="6">
        <v>83.13666666666667</v>
      </c>
      <c r="AK16" s="6">
        <v>82.915666666666667</v>
      </c>
      <c r="AL16" s="6">
        <v>73.52</v>
      </c>
      <c r="AM16" s="6">
        <v>53.667000000000002</v>
      </c>
      <c r="AN16" s="6">
        <v>347.21733333333333</v>
      </c>
      <c r="AO16" s="6">
        <v>38.295999999999999</v>
      </c>
      <c r="AP16" s="6">
        <v>314.39733333333334</v>
      </c>
      <c r="AQ16" s="6">
        <v>30.628249999999998</v>
      </c>
      <c r="AR16" s="6">
        <v>78.518666666666661</v>
      </c>
      <c r="AS16" s="6">
        <v>128.352</v>
      </c>
      <c r="AT16" s="6">
        <v>31.151999999999997</v>
      </c>
      <c r="AU16" s="6">
        <v>237.68633333333332</v>
      </c>
      <c r="AV16" s="6">
        <v>41.68366666666666</v>
      </c>
      <c r="AX16" s="6">
        <v>120.08</v>
      </c>
      <c r="AY16" s="6">
        <f>AJ16/AJ$10</f>
        <v>0.85804913458858978</v>
      </c>
      <c r="AZ16" s="6">
        <f>AK16/AK$10</f>
        <v>0.71603918328809157</v>
      </c>
      <c r="BA16" s="6">
        <f>AL16/AL$10</f>
        <v>0.83844946152354793</v>
      </c>
      <c r="BB16" s="6">
        <f>AM16/AM$10</f>
        <v>0.86425392803654544</v>
      </c>
      <c r="BC16" s="6">
        <f>AN16/AN$10</f>
        <v>0.93276059533947442</v>
      </c>
      <c r="BD16" s="6">
        <f>AO16/AO$10</f>
        <v>0.81325122106604364</v>
      </c>
      <c r="BE16" s="6">
        <f>AP16/AP$10</f>
        <v>0.92520871814540784</v>
      </c>
      <c r="BF16" s="6">
        <f>AQ16/AQ$10</f>
        <v>0.80244835400919601</v>
      </c>
      <c r="BG16" s="6">
        <f>AR16/AR$10</f>
        <v>1.0001146355650472</v>
      </c>
      <c r="BH16" s="6">
        <f>AS16/AS$10</f>
        <v>0.96775701521796487</v>
      </c>
      <c r="BI16" s="6">
        <f>AT16/AT$10</f>
        <v>1.1106674272675412</v>
      </c>
      <c r="BJ16" s="6">
        <f>AU16/AU$10</f>
        <v>0.94789154784661644</v>
      </c>
      <c r="BK16" s="6">
        <f>AV16/AV$10</f>
        <v>0.89674435281462883</v>
      </c>
      <c r="BL16" s="6">
        <f>AVERAGE(AY16:BK16)</f>
        <v>0.89797196728528428</v>
      </c>
      <c r="BM16" s="6">
        <f>STDEV(AY16:BK16)/SQRT(13)</f>
        <v>2.7811587692332405E-2</v>
      </c>
    </row>
    <row r="17" spans="3:65" x14ac:dyDescent="0.3">
      <c r="C17" s="6">
        <v>130.1</v>
      </c>
      <c r="D17" s="6">
        <v>118.68066666666668</v>
      </c>
      <c r="E17" s="6">
        <v>471.21999999999997</v>
      </c>
      <c r="F17" s="6">
        <v>192.1046666666667</v>
      </c>
      <c r="G17" s="6">
        <v>295.23700000000002</v>
      </c>
      <c r="H17" s="6">
        <v>517.72233333333338</v>
      </c>
      <c r="I17" s="6">
        <v>291.02866666666665</v>
      </c>
      <c r="J17" s="6">
        <v>356.15000000000003</v>
      </c>
      <c r="K17" s="6">
        <v>51.607250000000008</v>
      </c>
      <c r="L17" s="6">
        <v>48.334000000000003</v>
      </c>
      <c r="M17" s="6">
        <v>34.571666666666665</v>
      </c>
      <c r="N17" s="6">
        <v>35.043666666666667</v>
      </c>
      <c r="O17" s="6">
        <v>259.95266666666663</v>
      </c>
      <c r="P17" s="6">
        <v>366.59999999999997</v>
      </c>
      <c r="R17" s="6">
        <v>130.1</v>
      </c>
      <c r="S17" s="6">
        <f>D17/D$10</f>
        <v>1.0313421508478604</v>
      </c>
      <c r="T17" s="6">
        <f>E17/E$10</f>
        <v>0.95075338762136119</v>
      </c>
      <c r="U17" s="6">
        <f>F17/F$10</f>
        <v>1.0111499248191538</v>
      </c>
      <c r="V17" s="6">
        <f>G17/G$10</f>
        <v>1.0005727493323575</v>
      </c>
      <c r="W17" s="6">
        <f>H17/H$10</f>
        <v>0.92807282765873544</v>
      </c>
      <c r="X17" s="6">
        <f>I17/I$10</f>
        <v>1.0731356565517511</v>
      </c>
      <c r="Y17" s="6">
        <f>J17/J$10</f>
        <v>1.0353659174730658</v>
      </c>
      <c r="Z17" s="6">
        <f>K17/K$10</f>
        <v>1.0042079352415794</v>
      </c>
      <c r="AA17" s="6">
        <f>L17/L$10</f>
        <v>1.0464018705077507</v>
      </c>
      <c r="AB17" s="6">
        <f>M17/M$10</f>
        <v>1.0642129349354075</v>
      </c>
      <c r="AC17" s="6">
        <f>N17/N$10</f>
        <v>1.051194368619452</v>
      </c>
      <c r="AD17" s="6">
        <f>O17/O$10</f>
        <v>0.96401826529174273</v>
      </c>
      <c r="AE17" s="6">
        <f>P17/P$10</f>
        <v>1.0127482144764612</v>
      </c>
      <c r="AF17" s="6">
        <f>AVERAGE(S17:AE17)</f>
        <v>1.0133212464135908</v>
      </c>
      <c r="AG17" s="6">
        <f>STDEV(S17:AE17)/SQRT(13)</f>
        <v>1.2239747839327651E-2</v>
      </c>
      <c r="AI17" s="6">
        <v>130.1</v>
      </c>
      <c r="AJ17" s="6">
        <v>79.317999999999998</v>
      </c>
      <c r="AK17" s="6">
        <v>83.588000000000008</v>
      </c>
      <c r="AL17" s="6">
        <v>73.067000000000007</v>
      </c>
      <c r="AM17" s="6">
        <v>49.604999999999997</v>
      </c>
      <c r="AN17" s="6">
        <v>336.46433333333334</v>
      </c>
      <c r="AO17" s="6">
        <v>37.738</v>
      </c>
      <c r="AP17" s="6">
        <v>319.24166666666662</v>
      </c>
      <c r="AQ17" s="6">
        <v>29.839750000000002</v>
      </c>
      <c r="AR17" s="6">
        <v>71.854333333333329</v>
      </c>
      <c r="AS17" s="6">
        <v>125.60566666666666</v>
      </c>
      <c r="AT17" s="6">
        <v>28.739333333333335</v>
      </c>
      <c r="AU17" s="6">
        <v>224.49366666666666</v>
      </c>
      <c r="AV17" s="6">
        <v>38.443000000000005</v>
      </c>
      <c r="AX17" s="6">
        <v>130.1</v>
      </c>
      <c r="AY17" s="6">
        <f>AJ17/AJ$10</f>
        <v>0.81863687811993613</v>
      </c>
      <c r="AZ17" s="6">
        <f>AK17/AK$10</f>
        <v>0.72184528761374012</v>
      </c>
      <c r="BA17" s="6">
        <f>AL17/AL$10</f>
        <v>0.83328328080986247</v>
      </c>
      <c r="BB17" s="6">
        <f>AM17/AM$10</f>
        <v>0.79883943764795562</v>
      </c>
      <c r="BC17" s="6">
        <f>AN17/AN$10</f>
        <v>0.90387386153100857</v>
      </c>
      <c r="BD17" s="6">
        <f>AO17/AO$10</f>
        <v>0.80140157145890845</v>
      </c>
      <c r="BE17" s="6">
        <f>AP17/AP$10</f>
        <v>0.93946462606320935</v>
      </c>
      <c r="BF17" s="6">
        <f>AQ17/AQ$10</f>
        <v>0.78178995768762205</v>
      </c>
      <c r="BG17" s="6">
        <f>AR17/AR$10</f>
        <v>0.91522912252843602</v>
      </c>
      <c r="BH17" s="6">
        <f>AS17/AS$10</f>
        <v>0.94705002701785668</v>
      </c>
      <c r="BI17" s="6">
        <f>AT17/AT$10</f>
        <v>1.0246482220954554</v>
      </c>
      <c r="BJ17" s="6">
        <f>AU17/AU$10</f>
        <v>0.89527927918347161</v>
      </c>
      <c r="BK17" s="6">
        <f>AV17/AV$10</f>
        <v>0.82702760846181445</v>
      </c>
      <c r="BL17" s="6">
        <f>AVERAGE(AY17:BK17)</f>
        <v>0.86218224309379055</v>
      </c>
      <c r="BM17" s="6">
        <f>STDEV(AY17:BK17)/SQRT(13)</f>
        <v>2.3073052450308048E-2</v>
      </c>
    </row>
    <row r="18" spans="3:65" x14ac:dyDescent="0.3">
      <c r="C18" s="6">
        <v>140.13</v>
      </c>
      <c r="D18" s="6">
        <v>117.40500000000002</v>
      </c>
      <c r="E18" s="6">
        <v>467.44533333333334</v>
      </c>
      <c r="F18" s="6">
        <v>194.31333333333336</v>
      </c>
      <c r="G18" s="6">
        <v>293.21166666666664</v>
      </c>
      <c r="H18" s="6">
        <v>511.95799999999991</v>
      </c>
      <c r="I18" s="6">
        <v>295.99966666666666</v>
      </c>
      <c r="J18" s="6">
        <v>352.30700000000002</v>
      </c>
      <c r="K18" s="6">
        <v>53.036249999999995</v>
      </c>
      <c r="L18" s="6">
        <v>49.395000000000003</v>
      </c>
      <c r="M18" s="6">
        <v>34.544333333333334</v>
      </c>
      <c r="N18" s="6">
        <v>35.154333333333334</v>
      </c>
      <c r="O18" s="6">
        <v>263.52766666666668</v>
      </c>
      <c r="P18" s="6">
        <v>357.57533333333339</v>
      </c>
      <c r="R18" s="6">
        <v>140.13</v>
      </c>
      <c r="S18" s="6">
        <f>D18/D$10</f>
        <v>1.0202565305803224</v>
      </c>
      <c r="T18" s="6">
        <f>E18/E$10</f>
        <v>0.94313746062234849</v>
      </c>
      <c r="U18" s="6">
        <f>F18/F$10</f>
        <v>1.0227753224354734</v>
      </c>
      <c r="V18" s="6">
        <f>G18/G$10</f>
        <v>0.99370879480888019</v>
      </c>
      <c r="W18" s="6">
        <f>H18/H$10</f>
        <v>0.91773964171755662</v>
      </c>
      <c r="X18" s="6">
        <f>I18/I$10</f>
        <v>1.0914656630415542</v>
      </c>
      <c r="Y18" s="6">
        <f>J18/J$10</f>
        <v>1.0241939078679865</v>
      </c>
      <c r="Z18" s="6">
        <f>K18/K$10</f>
        <v>1.0320143604911365</v>
      </c>
      <c r="AA18" s="6">
        <f>L18/L$10</f>
        <v>1.06937187887885</v>
      </c>
      <c r="AB18" s="6">
        <f>M18/M$10</f>
        <v>1.0633715382168547</v>
      </c>
      <c r="AC18" s="6">
        <f>N18/N$10</f>
        <v>1.0545140034596197</v>
      </c>
      <c r="AD18" s="6">
        <f>O18/O$10</f>
        <v>0.97727593001436408</v>
      </c>
      <c r="AE18" s="6">
        <f>P18/P$10</f>
        <v>0.98781718596333556</v>
      </c>
      <c r="AF18" s="6">
        <f>AVERAGE(S18:AE18)</f>
        <v>1.0152032475460215</v>
      </c>
      <c r="AG18" s="6">
        <f>STDEV(S18:AE18)/SQRT(13)</f>
        <v>1.3960832404378315E-2</v>
      </c>
      <c r="AI18" s="6">
        <v>140.13</v>
      </c>
      <c r="AJ18" s="6">
        <v>75.196666666666673</v>
      </c>
      <c r="AK18" s="6">
        <v>83.928333333333342</v>
      </c>
      <c r="AL18" s="6">
        <v>72.862666666666669</v>
      </c>
      <c r="AM18" s="6">
        <v>52.030333333333338</v>
      </c>
      <c r="AN18" s="6">
        <v>323.80833333333334</v>
      </c>
      <c r="AO18" s="6">
        <v>38.463000000000001</v>
      </c>
      <c r="AP18" s="6">
        <v>316.26866666666666</v>
      </c>
      <c r="AQ18" s="6">
        <v>32.218499999999999</v>
      </c>
      <c r="AR18" s="6">
        <v>67.548666666666676</v>
      </c>
      <c r="AS18" s="6">
        <v>122.08766666666668</v>
      </c>
      <c r="AT18" s="6">
        <v>29.676333333333332</v>
      </c>
      <c r="AU18" s="6">
        <v>211.29600000000002</v>
      </c>
      <c r="AV18" s="6">
        <v>40.437666666666665</v>
      </c>
      <c r="AX18" s="6">
        <v>140.13</v>
      </c>
      <c r="AY18" s="6">
        <f>AJ18/AJ$10</f>
        <v>0.77610081501078532</v>
      </c>
      <c r="AZ18" s="6">
        <f>AK18/AK$10</f>
        <v>0.72478432207902865</v>
      </c>
      <c r="BA18" s="6">
        <f>AL18/AL$10</f>
        <v>0.83095298737535961</v>
      </c>
      <c r="BB18" s="6">
        <f>AM18/AM$10</f>
        <v>0.83789703095727619</v>
      </c>
      <c r="BC18" s="6">
        <f>AN18/AN$10</f>
        <v>0.86987493071356736</v>
      </c>
      <c r="BD18" s="6">
        <f>AO18/AO$10</f>
        <v>0.81679762157570601</v>
      </c>
      <c r="BE18" s="6">
        <f>AP18/AP$10</f>
        <v>0.9307156793406558</v>
      </c>
      <c r="BF18" s="6">
        <f>AQ18/AQ$10</f>
        <v>0.84411229154931411</v>
      </c>
      <c r="BG18" s="6">
        <f>AR18/AR$10</f>
        <v>0.860386619057526</v>
      </c>
      <c r="BH18" s="6">
        <f>AS18/AS$10</f>
        <v>0.92052477474647187</v>
      </c>
      <c r="BI18" s="6">
        <f>AT18/AT$10</f>
        <v>1.0580552386385242</v>
      </c>
      <c r="BJ18" s="6">
        <f>AU18/AU$10</f>
        <v>0.8426470705529221</v>
      </c>
      <c r="BK18" s="6">
        <f>AV18/AV$10</f>
        <v>0.86993904625313745</v>
      </c>
      <c r="BL18" s="6">
        <f>AVERAGE(AY18:BK18)</f>
        <v>0.86021449445002096</v>
      </c>
      <c r="BM18" s="6">
        <f>STDEV(AY18:BK18)/SQRT(13)</f>
        <v>2.2239992766270724E-2</v>
      </c>
    </row>
    <row r="19" spans="3:65" x14ac:dyDescent="0.3">
      <c r="C19" s="6">
        <v>150.12</v>
      </c>
      <c r="D19" s="6">
        <v>116.13233333333334</v>
      </c>
      <c r="E19" s="6">
        <v>470.87999999999994</v>
      </c>
      <c r="F19" s="6">
        <v>192.32133333333331</v>
      </c>
      <c r="G19" s="6">
        <v>297.21100000000001</v>
      </c>
      <c r="H19" s="6">
        <v>511.80733333333336</v>
      </c>
      <c r="I19" s="6">
        <v>297.40933333333328</v>
      </c>
      <c r="J19" s="6">
        <v>354.79866666666663</v>
      </c>
      <c r="K19" s="6">
        <v>52.317750000000004</v>
      </c>
      <c r="L19" s="6">
        <v>50.350333333333332</v>
      </c>
      <c r="M19" s="6">
        <v>35.104666666666667</v>
      </c>
      <c r="N19" s="6">
        <v>35.667333333333339</v>
      </c>
      <c r="O19" s="6">
        <v>264.44966666666664</v>
      </c>
      <c r="P19" s="6">
        <v>359.53466666666662</v>
      </c>
      <c r="R19" s="6">
        <v>150.12</v>
      </c>
      <c r="S19" s="6">
        <f>D19/D$10</f>
        <v>1.0091969804937113</v>
      </c>
      <c r="T19" s="6">
        <f>E19/E$10</f>
        <v>0.95006738925161605</v>
      </c>
      <c r="U19" s="6">
        <f>F19/F$10</f>
        <v>1.0122903577274853</v>
      </c>
      <c r="V19" s="6">
        <f>G19/G$10</f>
        <v>1.0072627326582348</v>
      </c>
      <c r="W19" s="6">
        <f>H19/H$10</f>
        <v>0.91746955555289988</v>
      </c>
      <c r="X19" s="6">
        <f>I19/I$10</f>
        <v>1.0966636512025798</v>
      </c>
      <c r="Y19" s="6">
        <f>J19/J$10</f>
        <v>1.0314374477932156</v>
      </c>
      <c r="Z19" s="6">
        <f>K19/K$10</f>
        <v>1.0180333132260513</v>
      </c>
      <c r="AA19" s="6">
        <f>L19/L$10</f>
        <v>1.0900542678174523</v>
      </c>
      <c r="AB19" s="6">
        <f>M19/M$10</f>
        <v>1.080620170947187</v>
      </c>
      <c r="AC19" s="6">
        <f>N19/N$10</f>
        <v>1.0699023107458183</v>
      </c>
      <c r="AD19" s="6">
        <f>O19/O$10</f>
        <v>0.98069510955961059</v>
      </c>
      <c r="AE19" s="6">
        <f>P19/P$10</f>
        <v>0.99322992828438705</v>
      </c>
      <c r="AF19" s="6">
        <f>AVERAGE(S19:AE19)</f>
        <v>1.0197633242507882</v>
      </c>
      <c r="AG19" s="6">
        <f>STDEV(S19:AE19)/SQRT(13)</f>
        <v>1.4997194502104853E-2</v>
      </c>
      <c r="AI19" s="6">
        <v>150.12</v>
      </c>
      <c r="AJ19" s="6">
        <v>82.173666666666676</v>
      </c>
      <c r="AK19" s="6">
        <v>82.716999999999999</v>
      </c>
      <c r="AL19" s="6">
        <v>73.129333333333349</v>
      </c>
      <c r="AM19" s="6">
        <v>47.330333333333328</v>
      </c>
      <c r="AN19" s="6">
        <v>326.04500000000002</v>
      </c>
      <c r="AO19" s="6">
        <v>35.351666666666667</v>
      </c>
      <c r="AP19" s="6">
        <v>309.42633333333333</v>
      </c>
      <c r="AQ19" s="6">
        <v>31.298750000000002</v>
      </c>
      <c r="AR19" s="6">
        <v>71.834333333333333</v>
      </c>
      <c r="AS19" s="6">
        <v>119.66266666666667</v>
      </c>
      <c r="AT19" s="6">
        <v>27.189333333333334</v>
      </c>
      <c r="AU19" s="6">
        <v>202.75400000000002</v>
      </c>
      <c r="AV19" s="6">
        <v>37.891333333333336</v>
      </c>
      <c r="AX19" s="6">
        <v>150.12</v>
      </c>
      <c r="AY19" s="6">
        <f>AJ19/AJ$10</f>
        <v>0.84811006257934229</v>
      </c>
      <c r="AZ19" s="6">
        <f>AK19/AK$10</f>
        <v>0.71432354710659107</v>
      </c>
      <c r="BA19" s="6">
        <f>AL19/AL$10</f>
        <v>0.83399415335839766</v>
      </c>
      <c r="BB19" s="6">
        <f>AM19/AM$10</f>
        <v>0.76220818191090189</v>
      </c>
      <c r="BC19" s="6">
        <f>AN19/AN$10</f>
        <v>0.87588348596496413</v>
      </c>
      <c r="BD19" s="6">
        <f>AO19/AO$10</f>
        <v>0.75072556098251564</v>
      </c>
      <c r="BE19" s="6">
        <f>AP19/AP$10</f>
        <v>0.9105800554619855</v>
      </c>
      <c r="BF19" s="6">
        <f>AQ19/AQ$10</f>
        <v>0.82001519577662207</v>
      </c>
      <c r="BG19" s="6">
        <f>AR19/AR$10</f>
        <v>0.91497437682833116</v>
      </c>
      <c r="BH19" s="6">
        <f>AS19/AS$10</f>
        <v>0.90224059715746996</v>
      </c>
      <c r="BI19" s="6">
        <f>AT19/AT$10</f>
        <v>0.96938581479368702</v>
      </c>
      <c r="BJ19" s="6">
        <f>AU19/AU$10</f>
        <v>0.80858163023856189</v>
      </c>
      <c r="BK19" s="6">
        <f>AV19/AV$10</f>
        <v>0.81515955539619955</v>
      </c>
      <c r="BL19" s="6">
        <f>AVERAGE(AY19:BK19)</f>
        <v>0.84047555519658235</v>
      </c>
      <c r="BM19" s="6">
        <f>STDEV(AY19:BK19)/SQRT(13)</f>
        <v>2.0321680285896947E-2</v>
      </c>
    </row>
    <row r="20" spans="3:65" x14ac:dyDescent="0.3">
      <c r="C20" s="6">
        <v>160.13</v>
      </c>
      <c r="D20" s="6">
        <v>119.33733333333333</v>
      </c>
      <c r="E20" s="6">
        <v>475.66399999999999</v>
      </c>
      <c r="F20" s="6">
        <v>191.11199999999999</v>
      </c>
      <c r="G20" s="6">
        <v>303.27533333333332</v>
      </c>
      <c r="H20" s="6">
        <v>509.96099999999996</v>
      </c>
      <c r="I20" s="6">
        <v>300.03100000000001</v>
      </c>
      <c r="J20" s="6">
        <v>351.6223333333333</v>
      </c>
      <c r="K20" s="6">
        <v>52.032249999999998</v>
      </c>
      <c r="L20" s="6">
        <v>49.670666666666669</v>
      </c>
      <c r="M20" s="6">
        <v>34.019666666666666</v>
      </c>
      <c r="N20" s="6">
        <v>35.445333333333338</v>
      </c>
      <c r="O20" s="6">
        <v>262.21333333333331</v>
      </c>
      <c r="P20" s="6">
        <v>358.47599999999994</v>
      </c>
      <c r="R20" s="6">
        <v>160.13</v>
      </c>
      <c r="S20" s="6">
        <f>D20/D$10</f>
        <v>1.0370486237841157</v>
      </c>
      <c r="T20" s="6">
        <f>E20/E$10</f>
        <v>0.95971978984238182</v>
      </c>
      <c r="U20" s="6">
        <f>F20/F$10</f>
        <v>1.0059249875868261</v>
      </c>
      <c r="V20" s="6">
        <f>G20/G$10</f>
        <v>1.0278150573201206</v>
      </c>
      <c r="W20" s="6">
        <f>H20/H$10</f>
        <v>0.91415980496432703</v>
      </c>
      <c r="X20" s="6">
        <f>I20/I$10</f>
        <v>1.1063307538004679</v>
      </c>
      <c r="Y20" s="6">
        <f>J20/J$10</f>
        <v>1.0222035090711408</v>
      </c>
      <c r="Z20" s="6">
        <f>K20/K$10</f>
        <v>1.0124778657741629</v>
      </c>
      <c r="AA20" s="6">
        <f>L20/L$10</f>
        <v>1.0753398955055857</v>
      </c>
      <c r="AB20" s="6">
        <f>M20/M$10</f>
        <v>1.0472208255948776</v>
      </c>
      <c r="AC20" s="6">
        <f>N20/N$10</f>
        <v>1.0632430432652411</v>
      </c>
      <c r="AD20" s="6">
        <f>O20/O$10</f>
        <v>0.97240180675083998</v>
      </c>
      <c r="AE20" s="6">
        <f>P20/P$10</f>
        <v>0.99030531623749007</v>
      </c>
      <c r="AF20" s="6">
        <f>AVERAGE(S20:AE20)</f>
        <v>1.018014713807506</v>
      </c>
      <c r="AG20" s="6">
        <f>STDEV(S20:AE20)/SQRT(13)</f>
        <v>1.4248186348095136E-2</v>
      </c>
      <c r="AI20" s="6">
        <v>160.13</v>
      </c>
      <c r="AJ20" s="6">
        <v>73.728333333333339</v>
      </c>
      <c r="AK20" s="6">
        <v>77.319333333333347</v>
      </c>
      <c r="AL20" s="6">
        <v>71.295333333333332</v>
      </c>
      <c r="AM20" s="6">
        <v>44.487333333333332</v>
      </c>
      <c r="AN20" s="6">
        <v>327.14633333333336</v>
      </c>
      <c r="AO20" s="6">
        <v>32.980666666666664</v>
      </c>
      <c r="AP20" s="6">
        <v>318.43433333333331</v>
      </c>
      <c r="AQ20" s="6">
        <v>29.569749999999999</v>
      </c>
      <c r="AR20" s="6">
        <v>72.004333333333321</v>
      </c>
      <c r="AS20" s="6">
        <v>125.77133333333335</v>
      </c>
      <c r="AT20" s="6">
        <v>28.171333333333333</v>
      </c>
      <c r="AU20" s="6">
        <v>193.21899999999997</v>
      </c>
      <c r="AV20" s="6">
        <v>37.786000000000001</v>
      </c>
      <c r="AX20" s="6">
        <v>160.13</v>
      </c>
      <c r="AY20" s="6">
        <f>AJ20/AJ$10</f>
        <v>0.76094622442555326</v>
      </c>
      <c r="AZ20" s="6">
        <f>AK20/AK$10</f>
        <v>0.66771063320216595</v>
      </c>
      <c r="BA20" s="6">
        <f>AL20/AL$10</f>
        <v>0.81307853431005439</v>
      </c>
      <c r="BB20" s="6">
        <f>AM20/AM$10</f>
        <v>0.71642448024306327</v>
      </c>
      <c r="BC20" s="6">
        <f>AN20/AN$10</f>
        <v>0.87884209498890076</v>
      </c>
      <c r="BD20" s="6">
        <f>AO20/AO$10</f>
        <v>0.70037516811778855</v>
      </c>
      <c r="BE20" s="6">
        <f>AP20/AP$10</f>
        <v>0.93708880489917479</v>
      </c>
      <c r="BF20" s="6">
        <f>AQ20/AQ$10</f>
        <v>0.77471606167389329</v>
      </c>
      <c r="BG20" s="6">
        <f>AR20/AR$10</f>
        <v>0.91713971527922244</v>
      </c>
      <c r="BH20" s="6">
        <f>AS20/AS$10</f>
        <v>0.94829913165864499</v>
      </c>
      <c r="BI20" s="6">
        <f>AT20/AT$10</f>
        <v>1.0043972238068073</v>
      </c>
      <c r="BJ20" s="6">
        <f>AU20/AU$10</f>
        <v>0.77055611239760813</v>
      </c>
      <c r="BK20" s="6">
        <f>AV20/AV$10</f>
        <v>0.81289351021871648</v>
      </c>
      <c r="BL20" s="6">
        <f>AVERAGE(AY20:BK20)</f>
        <v>0.82326674578627634</v>
      </c>
      <c r="BM20" s="6">
        <f>STDEV(AY20:BK20)/SQRT(13)</f>
        <v>2.9225439737918076E-2</v>
      </c>
    </row>
    <row r="21" spans="3:65" x14ac:dyDescent="0.3">
      <c r="C21" s="6">
        <v>170.13</v>
      </c>
      <c r="D21" s="6">
        <v>117.04233333333333</v>
      </c>
      <c r="E21" s="6">
        <v>471.411</v>
      </c>
      <c r="F21" s="6">
        <v>194.74166666666667</v>
      </c>
      <c r="G21" s="6">
        <v>298.21966666666668</v>
      </c>
      <c r="H21" s="6">
        <v>507.01766666666663</v>
      </c>
      <c r="I21" s="6">
        <v>315.61166666666668</v>
      </c>
      <c r="J21" s="6">
        <v>355.15166666666664</v>
      </c>
      <c r="K21" s="6">
        <v>51.429250000000003</v>
      </c>
      <c r="L21" s="6">
        <v>49.373333333333335</v>
      </c>
      <c r="M21" s="6">
        <v>35.087666666666671</v>
      </c>
      <c r="N21" s="6">
        <v>35.220333333333336</v>
      </c>
      <c r="O21" s="6">
        <v>262.93</v>
      </c>
      <c r="P21" s="6">
        <v>363.10466666666662</v>
      </c>
      <c r="R21" s="6">
        <v>170.13</v>
      </c>
      <c r="S21" s="6">
        <f>D21/D$10</f>
        <v>1.0171049353749182</v>
      </c>
      <c r="T21" s="6">
        <f>E21/E$10</f>
        <v>0.95113875729377684</v>
      </c>
      <c r="U21" s="6">
        <f>F21/F$10</f>
        <v>1.0250298705696372</v>
      </c>
      <c r="V21" s="6">
        <f>G21/G$10</f>
        <v>1.0106811537227578</v>
      </c>
      <c r="W21" s="6">
        <f>H21/H$10</f>
        <v>0.90888356418131611</v>
      </c>
      <c r="X21" s="6">
        <f>I21/I$10</f>
        <v>1.1637827194241774</v>
      </c>
      <c r="Y21" s="6">
        <f>J21/J$10</f>
        <v>1.0324636563257663</v>
      </c>
      <c r="Z21" s="6">
        <f>K21/K$10</f>
        <v>1.0007442937479327</v>
      </c>
      <c r="AA21" s="6">
        <f>L21/L$10</f>
        <v>1.0689028086482117</v>
      </c>
      <c r="AB21" s="6">
        <f>M21/M$10</f>
        <v>1.0800968632319896</v>
      </c>
      <c r="AC21" s="6">
        <f>N21/N$10</f>
        <v>1.056493785683575</v>
      </c>
      <c r="AD21" s="6">
        <f>O21/O$10</f>
        <v>0.97505952042483868</v>
      </c>
      <c r="AE21" s="6">
        <f>P21/P$10</f>
        <v>1.0030922063140677</v>
      </c>
      <c r="AF21" s="6">
        <f>AVERAGE(S21:AE21)</f>
        <v>1.0225749334571512</v>
      </c>
      <c r="AG21" s="6">
        <f>STDEV(S21:AE21)/SQRT(13)</f>
        <v>1.7534415040313483E-2</v>
      </c>
      <c r="AI21" s="6">
        <v>170.13</v>
      </c>
      <c r="AJ21" s="6">
        <v>74.251666666666665</v>
      </c>
      <c r="AK21" s="6">
        <v>67.647000000000006</v>
      </c>
      <c r="AL21" s="6">
        <v>66.890333333333345</v>
      </c>
      <c r="AM21" s="6">
        <v>45.567</v>
      </c>
      <c r="AN21" s="6">
        <v>322.23266666666672</v>
      </c>
      <c r="AO21" s="6">
        <v>30.295666666666666</v>
      </c>
      <c r="AP21" s="6">
        <v>319.8536666666667</v>
      </c>
      <c r="AQ21" s="6">
        <v>30.68975</v>
      </c>
      <c r="AR21" s="6">
        <v>66.228666666666669</v>
      </c>
      <c r="AS21" s="6">
        <v>117.54966666666667</v>
      </c>
      <c r="AT21" s="6">
        <v>27.682333333333332</v>
      </c>
      <c r="AU21" s="6">
        <v>181.87466666666668</v>
      </c>
      <c r="AV21" s="6">
        <v>29.370333333333335</v>
      </c>
      <c r="AX21" s="6">
        <v>170.13</v>
      </c>
      <c r="AY21" s="6">
        <f>AJ21/AJ$10</f>
        <v>0.76634752004843953</v>
      </c>
      <c r="AZ21" s="6">
        <f>AK21/AK$10</f>
        <v>0.58418275555350863</v>
      </c>
      <c r="BA21" s="6">
        <f>AL21/AL$10</f>
        <v>0.76284227372774727</v>
      </c>
      <c r="BB21" s="6">
        <f>AM21/AM$10</f>
        <v>0.73381144350981542</v>
      </c>
      <c r="BC21" s="6">
        <f>AN21/AN$10</f>
        <v>0.86564207815420058</v>
      </c>
      <c r="BD21" s="6">
        <f>AO21/AO$10</f>
        <v>0.6433566928576484</v>
      </c>
      <c r="BE21" s="6">
        <f>AP21/AP$10</f>
        <v>0.94126562014131343</v>
      </c>
      <c r="BF21" s="6">
        <f>AQ21/AQ$10</f>
        <v>0.80405963032343419</v>
      </c>
      <c r="BG21" s="6">
        <f>AR21/AR$10</f>
        <v>0.84357340285060445</v>
      </c>
      <c r="BH21" s="6">
        <f>AS21/AS$10</f>
        <v>0.88630885808713555</v>
      </c>
      <c r="BI21" s="6">
        <f>AT21/AT$10</f>
        <v>0.98696282563224935</v>
      </c>
      <c r="BJ21" s="6">
        <f>AU21/AU$10</f>
        <v>0.72531498501843783</v>
      </c>
      <c r="BK21" s="6">
        <f>AV21/AV$10</f>
        <v>0.63184653997848705</v>
      </c>
      <c r="BL21" s="6">
        <f>AVERAGE(AY21:BK21)</f>
        <v>0.78273189429869383</v>
      </c>
      <c r="BM21" s="6">
        <f>STDEV(AY21:BK21)/SQRT(13)</f>
        <v>3.364307536940131E-2</v>
      </c>
    </row>
    <row r="22" spans="3:65" x14ac:dyDescent="0.3">
      <c r="C22" s="6">
        <v>180.15</v>
      </c>
      <c r="D22" s="6">
        <v>118.21466666666667</v>
      </c>
      <c r="E22" s="6">
        <v>475.94266666666664</v>
      </c>
      <c r="F22" s="6">
        <v>200.09700000000001</v>
      </c>
      <c r="G22" s="6">
        <v>301.06700000000001</v>
      </c>
      <c r="H22" s="6">
        <v>506.29733333333337</v>
      </c>
      <c r="I22" s="6">
        <v>311.24233333333331</v>
      </c>
      <c r="J22" s="6">
        <v>346.87933333333331</v>
      </c>
      <c r="K22" s="6">
        <v>50.840499999999999</v>
      </c>
      <c r="L22" s="6">
        <v>49.352000000000004</v>
      </c>
      <c r="M22" s="6">
        <v>34.270999999999994</v>
      </c>
      <c r="N22" s="6">
        <v>35.258000000000003</v>
      </c>
      <c r="O22" s="6">
        <v>260.87466666666666</v>
      </c>
      <c r="P22" s="6">
        <v>354.18099999999998</v>
      </c>
      <c r="R22" s="6">
        <v>180.15</v>
      </c>
      <c r="S22" s="6">
        <f>D22/D$10</f>
        <v>1.0272925827438577</v>
      </c>
      <c r="T22" s="6">
        <f>E22/E$10</f>
        <v>0.96028203948660418</v>
      </c>
      <c r="U22" s="6">
        <f>F22/F$10</f>
        <v>1.0532178630392712</v>
      </c>
      <c r="V22" s="6">
        <f>G22/G$10</f>
        <v>1.0203309067740318</v>
      </c>
      <c r="W22" s="6">
        <f>H22/H$10</f>
        <v>0.90759228939852055</v>
      </c>
      <c r="X22" s="6">
        <f>I22/I$10</f>
        <v>1.1476712914708251</v>
      </c>
      <c r="Y22" s="6">
        <f>J22/J$10</f>
        <v>1.0084151037740055</v>
      </c>
      <c r="Z22" s="6">
        <f>K22/K$10</f>
        <v>0.98928800762779479</v>
      </c>
      <c r="AA22" s="6">
        <f>L22/L$10</f>
        <v>1.0684409548826603</v>
      </c>
      <c r="AB22" s="6">
        <f>M22/M$10</f>
        <v>1.0549575710313264</v>
      </c>
      <c r="AC22" s="6">
        <f>N22/N$10</f>
        <v>1.0576236613972465</v>
      </c>
      <c r="AD22" s="6">
        <f>O22/O$10</f>
        <v>0.96743744483698946</v>
      </c>
      <c r="AE22" s="6">
        <f>P22/P$10</f>
        <v>0.97844019463035325</v>
      </c>
      <c r="AF22" s="6">
        <f>AVERAGE(S22:AE22)</f>
        <v>1.0185376854687298</v>
      </c>
      <c r="AG22" s="6">
        <f>STDEV(S22:AE22)/SQRT(13)</f>
        <v>1.6829114640953553E-2</v>
      </c>
      <c r="AI22" s="6">
        <v>180.15</v>
      </c>
      <c r="AJ22" s="6">
        <v>80.498000000000005</v>
      </c>
      <c r="AK22" s="6">
        <v>68.24733333333333</v>
      </c>
      <c r="AL22" s="6">
        <v>64.976000000000013</v>
      </c>
      <c r="AM22" s="6">
        <v>43.948666666666668</v>
      </c>
      <c r="AN22" s="6">
        <v>313.32766666666663</v>
      </c>
      <c r="AO22" s="6">
        <v>28.819999999999997</v>
      </c>
      <c r="AP22" s="6">
        <v>307.12933333333331</v>
      </c>
      <c r="AQ22" s="6">
        <v>30.259999999999998</v>
      </c>
      <c r="AR22" s="6">
        <v>67.318666666666672</v>
      </c>
      <c r="AS22" s="6">
        <v>120.15966666666667</v>
      </c>
      <c r="AT22" s="6">
        <v>26.953666666666667</v>
      </c>
      <c r="AU22" s="6">
        <v>180.27300000000002</v>
      </c>
      <c r="AV22" s="6">
        <v>29.75866666666667</v>
      </c>
      <c r="AX22" s="6">
        <v>180.15</v>
      </c>
      <c r="AY22" s="6">
        <f>AJ22/AJ$10</f>
        <v>0.83081559563905583</v>
      </c>
      <c r="AZ22" s="6">
        <f>AK22/AK$10</f>
        <v>0.5893670856925729</v>
      </c>
      <c r="BA22" s="6">
        <f>AL22/AL$10</f>
        <v>0.74101050342701402</v>
      </c>
      <c r="BB22" s="6">
        <f>AM22/AM$10</f>
        <v>0.70774978662186183</v>
      </c>
      <c r="BC22" s="6">
        <f>AN22/AN$10</f>
        <v>0.84171978999606878</v>
      </c>
      <c r="BD22" s="6">
        <f>AO22/AO$10</f>
        <v>0.61201953705669987</v>
      </c>
      <c r="BE22" s="6">
        <f>AP22/AP$10</f>
        <v>0.90382044206753331</v>
      </c>
      <c r="BF22" s="6">
        <f>AQ22/AQ$10</f>
        <v>0.7928003458349161</v>
      </c>
      <c r="BG22" s="6">
        <f>AR22/AR$10</f>
        <v>0.8574570435063199</v>
      </c>
      <c r="BH22" s="6">
        <f>AS22/AS$10</f>
        <v>0.90598791107983445</v>
      </c>
      <c r="BI22" s="6">
        <f>AT22/AT$10</f>
        <v>0.96098355200608476</v>
      </c>
      <c r="BJ22" s="6">
        <f>AU22/AU$10</f>
        <v>0.71892754879310028</v>
      </c>
      <c r="BK22" s="6">
        <f>AV22/AV$10</f>
        <v>0.64020078881319487</v>
      </c>
      <c r="BL22" s="6">
        <f>AVERAGE(AY22:BK22)</f>
        <v>0.7771430715795582</v>
      </c>
      <c r="BM22" s="6">
        <f>STDEV(AY22:BK22)/SQRT(13)</f>
        <v>3.3106343487101814E-2</v>
      </c>
    </row>
    <row r="23" spans="3:65" x14ac:dyDescent="0.3">
      <c r="C23" s="6">
        <v>190.15</v>
      </c>
      <c r="D23" s="6">
        <v>122.93733333333334</v>
      </c>
      <c r="E23" s="6">
        <v>472.76066666666674</v>
      </c>
      <c r="F23" s="6">
        <v>194.11100000000002</v>
      </c>
      <c r="G23" s="6">
        <v>297.39600000000002</v>
      </c>
      <c r="H23" s="6">
        <v>507.9203333333333</v>
      </c>
      <c r="I23" s="6">
        <v>309.59399999999999</v>
      </c>
      <c r="J23" s="6">
        <v>348.1223333333333</v>
      </c>
      <c r="K23" s="6">
        <v>51.342999999999996</v>
      </c>
      <c r="L23" s="6">
        <v>49.906333333333329</v>
      </c>
      <c r="M23" s="6">
        <v>34.727666666666664</v>
      </c>
      <c r="N23" s="6">
        <v>35.76466666666667</v>
      </c>
      <c r="O23" s="6">
        <v>264.97933333333333</v>
      </c>
      <c r="P23" s="6">
        <v>357.37566666666663</v>
      </c>
      <c r="R23" s="6">
        <v>190.15</v>
      </c>
      <c r="S23" s="6">
        <f>D23/D$10</f>
        <v>1.0683328408965826</v>
      </c>
      <c r="T23" s="6">
        <f>E23/E$10</f>
        <v>0.95386190180269625</v>
      </c>
      <c r="U23" s="6">
        <f>F23/F$10</f>
        <v>1.0217103335503079</v>
      </c>
      <c r="V23" s="6">
        <f>G23/G$10</f>
        <v>1.0078897067794543</v>
      </c>
      <c r="W23" s="6">
        <f>H23/H$10</f>
        <v>0.91050169102620782</v>
      </c>
      <c r="X23" s="6">
        <f>I23/I$10</f>
        <v>1.1415932466715175</v>
      </c>
      <c r="Y23" s="6">
        <f>J23/J$10</f>
        <v>1.0120286369353673</v>
      </c>
      <c r="Z23" s="6">
        <f>K23/K$10</f>
        <v>0.99906598431631999</v>
      </c>
      <c r="AA23" s="6">
        <f>L23/L$10</f>
        <v>1.080441936321912</v>
      </c>
      <c r="AB23" s="6">
        <f>M23/M$10</f>
        <v>1.0690150527925135</v>
      </c>
      <c r="AC23" s="6">
        <f>N23/N$10</f>
        <v>1.0728219895811464</v>
      </c>
      <c r="AD23" s="6">
        <f>O23/O$10</f>
        <v>0.98265934538657995</v>
      </c>
      <c r="AE23" s="6">
        <f>P23/P$10</f>
        <v>0.98726559823786586</v>
      </c>
      <c r="AF23" s="6">
        <f>AVERAGE(S23:AE23)</f>
        <v>1.0236298664844978</v>
      </c>
      <c r="AG23" s="6">
        <f>STDEV(S23:AE23)/SQRT(13)</f>
        <v>1.7036332409636677E-2</v>
      </c>
      <c r="AI23" s="6">
        <v>190.15</v>
      </c>
      <c r="AJ23" s="6">
        <v>77.819000000000003</v>
      </c>
      <c r="AK23" s="6">
        <v>60.400999999999989</v>
      </c>
      <c r="AL23" s="6">
        <v>64.419666666666672</v>
      </c>
      <c r="AM23" s="6">
        <v>46.019333333333329</v>
      </c>
      <c r="AN23" s="6">
        <v>304.44233333333335</v>
      </c>
      <c r="AO23" s="6">
        <v>28.254000000000001</v>
      </c>
      <c r="AP23" s="6">
        <v>314.29466666666667</v>
      </c>
      <c r="AQ23" s="6">
        <v>29.298999999999999</v>
      </c>
      <c r="AR23" s="6">
        <v>68.588666666666668</v>
      </c>
      <c r="AS23" s="6">
        <v>111.19533333333334</v>
      </c>
      <c r="AT23" s="6">
        <v>26.104333333333333</v>
      </c>
      <c r="AU23" s="6">
        <v>175.58866666666665</v>
      </c>
      <c r="AV23" s="6">
        <v>33.310666666666663</v>
      </c>
      <c r="AX23" s="6">
        <v>190.15</v>
      </c>
      <c r="AY23" s="6">
        <f>AJ23/AJ$10</f>
        <v>0.80316577849183435</v>
      </c>
      <c r="AZ23" s="6">
        <f>AK23/AK$10</f>
        <v>0.52160809227589489</v>
      </c>
      <c r="BA23" s="6">
        <f>AL23/AL$10</f>
        <v>0.7346658708949011</v>
      </c>
      <c r="BB23" s="6">
        <f>AM23/AM$10</f>
        <v>0.74109582423009412</v>
      </c>
      <c r="BC23" s="6">
        <f>AN23/AN$10</f>
        <v>0.8178503341419362</v>
      </c>
      <c r="BD23" s="6">
        <f>AO23/AO$10</f>
        <v>0.6</v>
      </c>
      <c r="BE23" s="6">
        <f>AP23/AP$10</f>
        <v>0.9249065905985363</v>
      </c>
      <c r="BF23" s="6">
        <f>AQ23/AQ$10</f>
        <v>0.76762251594901554</v>
      </c>
      <c r="BG23" s="6">
        <f>AR23/AR$10</f>
        <v>0.87363339546297913</v>
      </c>
      <c r="BH23" s="6">
        <f>AS23/AS$10</f>
        <v>0.83839802958141163</v>
      </c>
      <c r="BI23" s="6">
        <f>AT23/AT$10</f>
        <v>0.93070212968244903</v>
      </c>
      <c r="BJ23" s="6">
        <f>AU23/AU$10</f>
        <v>0.70024645799712326</v>
      </c>
      <c r="BK23" s="6">
        <f>AV23/AV$10</f>
        <v>0.71661527429186089</v>
      </c>
      <c r="BL23" s="6">
        <f>AVERAGE(AY23:BK23)</f>
        <v>0.76696233027677196</v>
      </c>
      <c r="BM23" s="6">
        <f>STDEV(AY23:BK23)/SQRT(13)</f>
        <v>3.2905526572563584E-2</v>
      </c>
    </row>
    <row r="24" spans="3:65" x14ac:dyDescent="0.3">
      <c r="C24" s="6">
        <v>200.17</v>
      </c>
      <c r="D24" s="6">
        <v>128.70500000000001</v>
      </c>
      <c r="E24" s="6">
        <v>474.55366666666663</v>
      </c>
      <c r="F24" s="6">
        <v>197.56666666666669</v>
      </c>
      <c r="G24" s="6">
        <v>294.18900000000002</v>
      </c>
      <c r="H24" s="6">
        <v>509.12600000000003</v>
      </c>
      <c r="I24" s="6">
        <v>311.16533333333336</v>
      </c>
      <c r="J24" s="6">
        <v>353.00700000000001</v>
      </c>
      <c r="K24" s="6">
        <v>50.644999999999996</v>
      </c>
      <c r="L24" s="6">
        <v>50.813999999999993</v>
      </c>
      <c r="M24" s="6">
        <v>35.129333333333328</v>
      </c>
      <c r="N24" s="6">
        <v>36.06733333333333</v>
      </c>
      <c r="O24" s="6">
        <v>269.52866666666665</v>
      </c>
      <c r="P24" s="6">
        <v>361.33</v>
      </c>
      <c r="R24" s="6">
        <v>200.17</v>
      </c>
      <c r="S24" s="6">
        <f>D24/D$10</f>
        <v>1.1184542120722318</v>
      </c>
      <c r="T24" s="6">
        <f>E24/E$10</f>
        <v>0.9574795343819692</v>
      </c>
      <c r="U24" s="6">
        <f>F24/F$10</f>
        <v>1.0398993611821201</v>
      </c>
      <c r="V24" s="6">
        <f>G24/G$10</f>
        <v>0.99702102566188144</v>
      </c>
      <c r="W24" s="6">
        <f>H24/H$10</f>
        <v>0.91266297787922612</v>
      </c>
      <c r="X24" s="6">
        <f>I24/I$10</f>
        <v>1.1473873625833348</v>
      </c>
      <c r="Y24" s="6">
        <f>J24/J$10</f>
        <v>1.0262288822951411</v>
      </c>
      <c r="Z24" s="6">
        <f>K24/K$10</f>
        <v>0.98548383958280628</v>
      </c>
      <c r="AA24" s="6">
        <f>L24/L$10</f>
        <v>1.1000923707531103</v>
      </c>
      <c r="AB24" s="6">
        <f>M24/M$10</f>
        <v>1.0813794801810028</v>
      </c>
      <c r="AC24" s="6">
        <f>N24/N$10</f>
        <v>1.081900990891002</v>
      </c>
      <c r="AD24" s="6">
        <f>O24/O$10</f>
        <v>0.99953026455994443</v>
      </c>
      <c r="AE24" s="6">
        <f>P24/P$10</f>
        <v>0.99818961357550384</v>
      </c>
      <c r="AF24" s="6">
        <f>AVERAGE(S24:AE24)</f>
        <v>1.034285378123021</v>
      </c>
      <c r="AG24" s="6">
        <f>STDEV(S24:AE24)/SQRT(13)</f>
        <v>1.8906098404623328E-2</v>
      </c>
      <c r="AI24" s="6">
        <v>200.17</v>
      </c>
      <c r="AJ24" s="6">
        <v>71.658000000000001</v>
      </c>
      <c r="AK24" s="6">
        <v>52.765999999999998</v>
      </c>
      <c r="AL24" s="6">
        <v>68.327999999999989</v>
      </c>
      <c r="AM24" s="6">
        <v>38.812666666666665</v>
      </c>
      <c r="AN24" s="6">
        <v>325.83433333333329</v>
      </c>
      <c r="AO24" s="6">
        <v>33.244666666666667</v>
      </c>
      <c r="AP24" s="6">
        <v>299.74333333333334</v>
      </c>
      <c r="AQ24" s="6">
        <v>26.33</v>
      </c>
      <c r="AR24" s="6">
        <v>65.933333333333337</v>
      </c>
      <c r="AS24" s="6">
        <v>121.02233333333334</v>
      </c>
      <c r="AT24" s="6">
        <v>25.574666666666669</v>
      </c>
      <c r="AU24" s="6">
        <v>167.92933333333335</v>
      </c>
      <c r="AV24" s="6">
        <v>31.702666666666669</v>
      </c>
      <c r="AX24" s="6">
        <v>200.17</v>
      </c>
      <c r="AY24" s="6">
        <f>AJ24/AJ$10</f>
        <v>0.73957842371616012</v>
      </c>
      <c r="AZ24" s="6">
        <f>AK24/AK$10</f>
        <v>0.45567412124020917</v>
      </c>
      <c r="BA24" s="6">
        <f>AL24/AL$10</f>
        <v>0.77923795983380006</v>
      </c>
      <c r="BB24" s="6">
        <f>AM24/AM$10</f>
        <v>0.62503958902565371</v>
      </c>
      <c r="BC24" s="6">
        <f>AN24/AN$10</f>
        <v>0.87531755348823037</v>
      </c>
      <c r="BD24" s="6">
        <f>AO24/AO$10</f>
        <v>0.70598145395342249</v>
      </c>
      <c r="BE24" s="6">
        <f>AP24/AP$10</f>
        <v>0.8820849154974757</v>
      </c>
      <c r="BF24" s="6">
        <f>AQ24/AQ$10</f>
        <v>0.68983585941286651</v>
      </c>
      <c r="BG24" s="6">
        <f>AR24/AR$10</f>
        <v>0.83981165801238922</v>
      </c>
      <c r="BH24" s="6">
        <f>AS24/AS$10</f>
        <v>0.91249230305238938</v>
      </c>
      <c r="BI24" s="6">
        <f>AT24/AT$10</f>
        <v>0.91181783609051148</v>
      </c>
      <c r="BJ24" s="6">
        <f>AU24/AU$10</f>
        <v>0.66970108659529048</v>
      </c>
      <c r="BK24" s="6">
        <f>AV24/AV$10</f>
        <v>0.68202223019003239</v>
      </c>
      <c r="BL24" s="6">
        <f>AVERAGE(AY24:BK24)</f>
        <v>0.75143038385449479</v>
      </c>
      <c r="BM24" s="6">
        <f>STDEV(AY24:BK24)/SQRT(13)</f>
        <v>3.7004136492691797E-2</v>
      </c>
    </row>
    <row r="25" spans="3:65" x14ac:dyDescent="0.3">
      <c r="C25" s="6">
        <v>210.15</v>
      </c>
      <c r="D25" s="6">
        <v>127.95633333333335</v>
      </c>
      <c r="E25" s="6">
        <v>480.55700000000002</v>
      </c>
      <c r="F25" s="6">
        <v>202.09900000000002</v>
      </c>
      <c r="G25" s="6">
        <v>304.83233333333334</v>
      </c>
      <c r="H25" s="6">
        <v>515.77766666666673</v>
      </c>
      <c r="I25" s="6">
        <v>315.82566666666668</v>
      </c>
      <c r="J25" s="6">
        <v>353.42099999999999</v>
      </c>
      <c r="K25" s="6">
        <v>52.194250000000004</v>
      </c>
      <c r="L25" s="6">
        <v>50.185333333333325</v>
      </c>
      <c r="M25" s="6">
        <v>34.720999999999997</v>
      </c>
      <c r="N25" s="6">
        <v>36.426000000000002</v>
      </c>
      <c r="O25" s="6">
        <v>261.98833333333329</v>
      </c>
      <c r="P25" s="6">
        <v>369.64900000000006</v>
      </c>
      <c r="R25" s="6">
        <v>210.15</v>
      </c>
      <c r="S25" s="6">
        <f>D25/D$10</f>
        <v>1.1119482535875467</v>
      </c>
      <c r="T25" s="6">
        <f>E25/E$10</f>
        <v>0.96959211343991869</v>
      </c>
      <c r="U25" s="6">
        <f>F25/F$10</f>
        <v>1.063755463112259</v>
      </c>
      <c r="V25" s="6">
        <f>G25/G$10</f>
        <v>1.0330918070862762</v>
      </c>
      <c r="W25" s="6">
        <f>H25/H$10</f>
        <v>0.92458680402022064</v>
      </c>
      <c r="X25" s="6">
        <f>I25/I$10</f>
        <v>1.1645718204881117</v>
      </c>
      <c r="Y25" s="6">
        <f>J25/J$10</f>
        <v>1.0274324243134869</v>
      </c>
      <c r="Z25" s="6">
        <f>K25/K$10</f>
        <v>1.015630168706583</v>
      </c>
      <c r="AA25" s="6">
        <f>L25/L$10</f>
        <v>1.086482117599515</v>
      </c>
      <c r="AB25" s="6">
        <f>M25/M$10</f>
        <v>1.0688098340806713</v>
      </c>
      <c r="AC25" s="6">
        <f>N25/N$10</f>
        <v>1.092659807421184</v>
      </c>
      <c r="AD25" s="6">
        <f>O25/O$10</f>
        <v>0.97156740827179378</v>
      </c>
      <c r="AE25" s="6">
        <f>P25/P$10</f>
        <v>1.0211712076732391</v>
      </c>
      <c r="AF25" s="6">
        <f>AVERAGE(S25:AE25)</f>
        <v>1.0424076330616003</v>
      </c>
      <c r="AG25" s="6">
        <f>STDEV(S25:AE25)/SQRT(13)</f>
        <v>1.8091979882661351E-2</v>
      </c>
      <c r="AI25" s="6">
        <v>210.15</v>
      </c>
      <c r="AJ25" s="6">
        <v>69.513333333333335</v>
      </c>
      <c r="AK25" s="6">
        <v>58.336666666666666</v>
      </c>
      <c r="AL25" s="6">
        <v>62.832000000000001</v>
      </c>
      <c r="AM25" s="6">
        <v>39.709666666666671</v>
      </c>
      <c r="AN25" s="6">
        <v>304.39300000000003</v>
      </c>
      <c r="AO25" s="6">
        <v>30.861999999999998</v>
      </c>
      <c r="AP25" s="6">
        <v>296.70533333333333</v>
      </c>
      <c r="AQ25" s="6">
        <v>27.0625</v>
      </c>
      <c r="AR25" s="6">
        <v>63.239333333333342</v>
      </c>
      <c r="AS25" s="6">
        <v>108.10599999999999</v>
      </c>
      <c r="AT25" s="6">
        <v>27.414000000000001</v>
      </c>
      <c r="AU25" s="6">
        <v>166.15733333333336</v>
      </c>
      <c r="AV25" s="6">
        <v>28.156333333333333</v>
      </c>
      <c r="AX25" s="6">
        <v>210.15</v>
      </c>
      <c r="AY25" s="6">
        <f>AJ25/AJ$10</f>
        <v>0.71744343260937615</v>
      </c>
      <c r="AZ25" s="6">
        <f>AK25/AK$10</f>
        <v>0.50378102034295447</v>
      </c>
      <c r="BA25" s="6">
        <f>AL25/AL$10</f>
        <v>0.71655952892338914</v>
      </c>
      <c r="BB25" s="6">
        <f>AM25/AM$10</f>
        <v>0.63948488638620649</v>
      </c>
      <c r="BC25" s="6">
        <f>AN25/AN$10</f>
        <v>0.8177178056505493</v>
      </c>
      <c r="BD25" s="6">
        <f>AO25/AO$10</f>
        <v>0.65538330855808014</v>
      </c>
      <c r="BE25" s="6">
        <f>AP25/AP$10</f>
        <v>0.87314468672414292</v>
      </c>
      <c r="BF25" s="6">
        <f>AQ25/AQ$10</f>
        <v>0.70902707730196368</v>
      </c>
      <c r="BG25" s="6">
        <f>AR25/AR$10</f>
        <v>0.80549741220826332</v>
      </c>
      <c r="BH25" s="6">
        <f>AS25/AS$10</f>
        <v>0.81510486698417861</v>
      </c>
      <c r="BI25" s="6">
        <f>AT25/AT$10</f>
        <v>0.97739589275527661</v>
      </c>
      <c r="BJ25" s="6">
        <f>AU25/AU$10</f>
        <v>0.66263436214702942</v>
      </c>
      <c r="BK25" s="6">
        <f>AV25/AV$10</f>
        <v>0.60572965220509145</v>
      </c>
      <c r="BL25" s="6">
        <f>AVERAGE(AY25:BK25)</f>
        <v>0.73068491790742329</v>
      </c>
      <c r="BM25" s="6">
        <f>STDEV(AY25:BK25)/SQRT(13)</f>
        <v>3.4716916599802278E-2</v>
      </c>
    </row>
    <row r="26" spans="3:65" x14ac:dyDescent="0.3">
      <c r="C26" s="6">
        <v>220.17</v>
      </c>
      <c r="D26" s="6">
        <v>120.37333333333333</v>
      </c>
      <c r="E26" s="6">
        <v>483.71499999999997</v>
      </c>
      <c r="F26" s="6">
        <v>202.76866666666669</v>
      </c>
      <c r="G26" s="6">
        <v>303.76266666666669</v>
      </c>
      <c r="H26" s="6">
        <v>541.69166666666672</v>
      </c>
      <c r="I26" s="6">
        <v>320.59466666666668</v>
      </c>
      <c r="J26" s="6">
        <v>356.6686666666667</v>
      </c>
      <c r="K26" s="6">
        <v>51.913999999999994</v>
      </c>
      <c r="L26" s="6">
        <v>50.457666666666661</v>
      </c>
      <c r="M26" s="6">
        <v>35.409333333333336</v>
      </c>
      <c r="N26" s="6">
        <v>36.911999999999999</v>
      </c>
      <c r="O26" s="6">
        <v>267.702</v>
      </c>
      <c r="P26" s="6">
        <v>353.24466666666672</v>
      </c>
      <c r="R26" s="6">
        <v>220.17</v>
      </c>
      <c r="S26" s="6">
        <f>D26/D$10</f>
        <v>1.0460515262642589</v>
      </c>
      <c r="T26" s="6">
        <f>E26/E$10</f>
        <v>0.97596382770949175</v>
      </c>
      <c r="U26" s="6">
        <f>F26/F$10</f>
        <v>1.0672802780550881</v>
      </c>
      <c r="V26" s="6">
        <f>G26/G$10</f>
        <v>1.0294666540142161</v>
      </c>
      <c r="W26" s="6">
        <f>H26/H$10</f>
        <v>0.97104042926969181</v>
      </c>
      <c r="X26" s="6">
        <f>I26/I$10</f>
        <v>1.1821569745717713</v>
      </c>
      <c r="Y26" s="6">
        <f>J26/J$10</f>
        <v>1.0368737366200431</v>
      </c>
      <c r="Z26" s="6">
        <f>K26/K$10</f>
        <v>1.0101768792200969</v>
      </c>
      <c r="AA26" s="6">
        <f>L26/L$10</f>
        <v>1.092377969575383</v>
      </c>
      <c r="AB26" s="6">
        <f>M26/M$10</f>
        <v>1.0899986660783731</v>
      </c>
      <c r="AC26" s="6">
        <f>N26/N$10</f>
        <v>1.1072382037975823</v>
      </c>
      <c r="AD26" s="6">
        <f>O26/O$10</f>
        <v>0.99275618505598506</v>
      </c>
      <c r="AE26" s="6">
        <f>P26/P$10</f>
        <v>0.97585353366066407</v>
      </c>
      <c r="AF26" s="6">
        <f>AVERAGE(S26:AE26)</f>
        <v>1.0444026818378958</v>
      </c>
      <c r="AG26" s="6">
        <f>STDEV(S26:AE26)/SQRT(13)</f>
        <v>1.730471475060354E-2</v>
      </c>
      <c r="AI26" s="6">
        <v>220.17</v>
      </c>
      <c r="AJ26" s="6">
        <v>66.153000000000006</v>
      </c>
      <c r="AK26" s="6">
        <v>54.673333333333339</v>
      </c>
      <c r="AL26" s="6">
        <v>64.724000000000004</v>
      </c>
      <c r="AM26" s="6">
        <v>35.259333333333331</v>
      </c>
      <c r="AN26" s="6">
        <v>313.49466666666666</v>
      </c>
      <c r="AO26" s="6">
        <v>30.522666666666666</v>
      </c>
      <c r="AP26" s="6">
        <v>290.29233333333337</v>
      </c>
      <c r="AQ26" s="6">
        <v>27.705750000000002</v>
      </c>
      <c r="AR26" s="6">
        <v>62.310666666666663</v>
      </c>
      <c r="AS26" s="6">
        <v>104.589</v>
      </c>
      <c r="AT26" s="6">
        <v>26.670333333333332</v>
      </c>
      <c r="AU26" s="6">
        <v>149.41966666666667</v>
      </c>
      <c r="AV26" s="6">
        <v>28.323666666666668</v>
      </c>
      <c r="AX26" s="6">
        <v>220.17</v>
      </c>
      <c r="AY26" s="6">
        <f>AJ26/AJ$10</f>
        <v>0.68276161020535242</v>
      </c>
      <c r="AZ26" s="6">
        <f>AK26/AK$10</f>
        <v>0.4721453800162928</v>
      </c>
      <c r="BA26" s="6">
        <f>AL26/AL$10</f>
        <v>0.73813660157304306</v>
      </c>
      <c r="BB26" s="6">
        <f>AM26/AM$10</f>
        <v>0.56781667194520347</v>
      </c>
      <c r="BC26" s="6">
        <f>AN26/AN$10</f>
        <v>0.84216841684866939</v>
      </c>
      <c r="BD26" s="6">
        <f>AO26/AO$10</f>
        <v>0.64817724923904574</v>
      </c>
      <c r="BE26" s="6">
        <f>AP26/AP$10</f>
        <v>0.85427250531420795</v>
      </c>
      <c r="BF26" s="6">
        <f>AQ26/AQ$10</f>
        <v>0.72587997956430039</v>
      </c>
      <c r="BG26" s="6">
        <f>AR26/AR$10</f>
        <v>0.7936687202000603</v>
      </c>
      <c r="BH26" s="6">
        <f>AS26/AS$10</f>
        <v>0.78858715457984074</v>
      </c>
      <c r="BI26" s="6">
        <f>AT26/AT$10</f>
        <v>0.95088182163909474</v>
      </c>
      <c r="BJ26" s="6">
        <f>AU26/AU$10</f>
        <v>0.59588465659388135</v>
      </c>
      <c r="BK26" s="6">
        <f>AV26/AV$10</f>
        <v>0.60932950878451064</v>
      </c>
      <c r="BL26" s="6">
        <f>AVERAGE(AY26:BK26)</f>
        <v>0.71305463665411561</v>
      </c>
      <c r="BM26" s="6">
        <f>STDEV(AY26:BK26)/SQRT(13)</f>
        <v>3.7117087454528158E-2</v>
      </c>
    </row>
    <row r="27" spans="3:65" x14ac:dyDescent="0.3">
      <c r="C27" s="6">
        <v>230.19</v>
      </c>
      <c r="D27" s="6">
        <v>128.40200000000002</v>
      </c>
      <c r="E27" s="6">
        <v>489.95366666666672</v>
      </c>
      <c r="F27" s="6">
        <v>198.33466666666664</v>
      </c>
      <c r="G27" s="6">
        <v>306.35199999999998</v>
      </c>
      <c r="H27" s="6">
        <v>570.43899999999996</v>
      </c>
      <c r="I27" s="6">
        <v>322.827</v>
      </c>
      <c r="J27" s="6">
        <v>360.12300000000005</v>
      </c>
      <c r="K27" s="6">
        <v>51.685749999999999</v>
      </c>
      <c r="L27" s="6">
        <v>50.141999999999996</v>
      </c>
      <c r="M27" s="6">
        <v>35.077333333333335</v>
      </c>
      <c r="N27" s="6">
        <v>36.077666666666666</v>
      </c>
      <c r="O27" s="6">
        <v>265.16166666666663</v>
      </c>
      <c r="P27" s="6">
        <v>359.99333333333334</v>
      </c>
      <c r="R27" s="6">
        <v>230.19</v>
      </c>
      <c r="S27" s="6">
        <f>D27/D$10</f>
        <v>1.1158211237985993</v>
      </c>
      <c r="T27" s="6">
        <f>E27/E$10</f>
        <v>0.98855122524689232</v>
      </c>
      <c r="U27" s="6">
        <f>F27/F$10</f>
        <v>1.043941757214115</v>
      </c>
      <c r="V27" s="6">
        <f>G27/G$10</f>
        <v>1.0382420323450865</v>
      </c>
      <c r="W27" s="6">
        <f>H27/H$10</f>
        <v>1.0225731085005436</v>
      </c>
      <c r="X27" s="6">
        <f>I27/I$10</f>
        <v>1.190388454050227</v>
      </c>
      <c r="Y27" s="6">
        <f>J27/J$10</f>
        <v>1.0469158509003309</v>
      </c>
      <c r="Z27" s="6">
        <f>K27/K$10</f>
        <v>1.0057354400575977</v>
      </c>
      <c r="AA27" s="6">
        <f>L27/L$10</f>
        <v>1.0855439771382385</v>
      </c>
      <c r="AB27" s="6">
        <f>M27/M$10</f>
        <v>1.0797787742286342</v>
      </c>
      <c r="AC27" s="6">
        <f>N27/N$10</f>
        <v>1.0822109567947527</v>
      </c>
      <c r="AD27" s="6">
        <f>O27/O$10</f>
        <v>0.98333551719108092</v>
      </c>
      <c r="AE27" s="6">
        <f>P27/P$10</f>
        <v>0.99449701461201001</v>
      </c>
      <c r="AF27" s="6">
        <f>AVERAGE(S27:AE27)</f>
        <v>1.0521180947752393</v>
      </c>
      <c r="AG27" s="6">
        <f>STDEV(S27:AE27)/SQRT(13)</f>
        <v>1.6284223898287705E-2</v>
      </c>
      <c r="AI27" s="6">
        <v>230.19</v>
      </c>
      <c r="AJ27" s="6">
        <v>61.353666666666669</v>
      </c>
      <c r="AK27" s="6">
        <v>49.579666666666668</v>
      </c>
      <c r="AL27" s="6">
        <v>63.498666666666672</v>
      </c>
      <c r="AM27" s="6">
        <v>40.375333333333337</v>
      </c>
      <c r="AN27" s="6">
        <v>300.0453333333333</v>
      </c>
      <c r="AO27" s="6">
        <v>28.125666666666664</v>
      </c>
      <c r="AP27" s="6">
        <v>279.60166666666669</v>
      </c>
      <c r="AQ27" s="6">
        <v>24.73</v>
      </c>
      <c r="AR27" s="6">
        <v>66.045333333333346</v>
      </c>
      <c r="AS27" s="6">
        <v>106.29600000000001</v>
      </c>
      <c r="AT27" s="6">
        <v>26.411666666666665</v>
      </c>
      <c r="AU27" s="6">
        <v>146.94633333333334</v>
      </c>
      <c r="AV27" s="6">
        <v>29.343</v>
      </c>
      <c r="AX27" s="6">
        <v>230.19</v>
      </c>
      <c r="AY27" s="6">
        <f>AJ27/AJ$10</f>
        <v>0.63322794499623281</v>
      </c>
      <c r="AZ27" s="6">
        <f>AK27/AK$10</f>
        <v>0.42815773489966696</v>
      </c>
      <c r="BA27" s="6">
        <f>AL27/AL$10</f>
        <v>0.72416244388098394</v>
      </c>
      <c r="BB27" s="6">
        <f>AM27/AM$10</f>
        <v>0.65020478933270365</v>
      </c>
      <c r="BC27" s="6">
        <f>AN27/AN$10</f>
        <v>0.80603828461568072</v>
      </c>
      <c r="BD27" s="6">
        <f>AO27/AO$10</f>
        <v>0.59727472216323341</v>
      </c>
      <c r="BE27" s="6">
        <f>AP27/AP$10</f>
        <v>0.82281200309582658</v>
      </c>
      <c r="BF27" s="6">
        <f>AQ27/AQ$10</f>
        <v>0.6479164756278083</v>
      </c>
      <c r="BG27" s="6">
        <f>AR27/AR$10</f>
        <v>0.84123823393297659</v>
      </c>
      <c r="BH27" s="6">
        <f>AS27/AS$10</f>
        <v>0.80145770762908874</v>
      </c>
      <c r="BI27" s="6">
        <f>AT27/AT$10</f>
        <v>0.9416595360334663</v>
      </c>
      <c r="BJ27" s="6">
        <f>AU27/AU$10</f>
        <v>0.58602101938430706</v>
      </c>
      <c r="BK27" s="6">
        <f>AV27/AV$10</f>
        <v>0.6312585155969882</v>
      </c>
      <c r="BL27" s="6">
        <f>AVERAGE(AY27:BK27)</f>
        <v>0.70087918547607408</v>
      </c>
      <c r="BM27" s="6">
        <f>STDEV(AY27:BK27)/SQRT(13)</f>
        <v>3.8176377185030017E-2</v>
      </c>
    </row>
    <row r="28" spans="3:65" x14ac:dyDescent="0.3">
      <c r="C28" s="6">
        <v>240.19</v>
      </c>
      <c r="D28" s="6">
        <v>130.488</v>
      </c>
      <c r="E28" s="6">
        <v>485.99766666666665</v>
      </c>
      <c r="F28" s="6">
        <v>199.48466666666664</v>
      </c>
      <c r="G28" s="6">
        <v>317.47300000000001</v>
      </c>
      <c r="H28" s="6">
        <v>546.90366666666671</v>
      </c>
      <c r="I28" s="6">
        <v>326.27199999999999</v>
      </c>
      <c r="J28" s="6">
        <v>365.49966666666666</v>
      </c>
      <c r="K28" s="6">
        <v>53.454000000000001</v>
      </c>
      <c r="L28" s="6">
        <v>51.298333333333325</v>
      </c>
      <c r="M28" s="6">
        <v>34.941666666666663</v>
      </c>
      <c r="N28" s="6">
        <v>36.164666666666669</v>
      </c>
      <c r="O28" s="6">
        <v>260.08800000000002</v>
      </c>
      <c r="P28" s="6">
        <v>357.24899999999997</v>
      </c>
      <c r="R28" s="6">
        <v>240.19</v>
      </c>
      <c r="S28" s="6">
        <f>D28/D$10</f>
        <v>1.1339485896032118</v>
      </c>
      <c r="T28" s="6">
        <f>E28/E$10</f>
        <v>0.98056943245068207</v>
      </c>
      <c r="U28" s="6">
        <f>F28/F$10</f>
        <v>1.0499948241891079</v>
      </c>
      <c r="V28" s="6">
        <f>G28/G$10</f>
        <v>1.0759316496536393</v>
      </c>
      <c r="W28" s="6">
        <f>H28/H$10</f>
        <v>0.98038349845238237</v>
      </c>
      <c r="X28" s="6">
        <f>I28/I$10</f>
        <v>1.203091506224311</v>
      </c>
      <c r="Y28" s="6">
        <f>J28/J$10</f>
        <v>1.062546392571762</v>
      </c>
      <c r="Z28" s="6">
        <f>K28/K$10</f>
        <v>1.0401432157381643</v>
      </c>
      <c r="AA28" s="6">
        <f>L28/L$10</f>
        <v>1.1105778945241462</v>
      </c>
      <c r="AB28" s="6">
        <f>M28/M$10</f>
        <v>1.0756025734426464</v>
      </c>
      <c r="AC28" s="6">
        <f>N28/N$10</f>
        <v>1.0848206697263303</v>
      </c>
      <c r="AD28" s="6">
        <f>O28/O$10</f>
        <v>0.96452014052506552</v>
      </c>
      <c r="AE28" s="6">
        <f>P28/P$10</f>
        <v>0.9869156761415746</v>
      </c>
      <c r="AF28" s="6">
        <f>AVERAGE(S28:AE28)</f>
        <v>1.0576189279417709</v>
      </c>
      <c r="AG28" s="6">
        <f>STDEV(S28:AE28)/SQRT(13)</f>
        <v>1.9139822930292996E-2</v>
      </c>
      <c r="AI28" s="6">
        <v>240.19</v>
      </c>
      <c r="AJ28" s="6">
        <v>56.922333333333334</v>
      </c>
      <c r="AK28" s="6">
        <v>52.329666666666661</v>
      </c>
      <c r="AL28" s="6">
        <v>62.856666666666662</v>
      </c>
      <c r="AM28" s="6">
        <v>35.908000000000001</v>
      </c>
      <c r="AN28" s="6">
        <v>299.61266666666666</v>
      </c>
      <c r="AO28" s="6">
        <v>28.764666666666667</v>
      </c>
      <c r="AP28" s="6">
        <v>287.56466666666671</v>
      </c>
      <c r="AQ28" s="6">
        <v>25.912500000000001</v>
      </c>
      <c r="AR28" s="6">
        <v>56.645333333333333</v>
      </c>
      <c r="AS28" s="6">
        <v>102.31700000000001</v>
      </c>
      <c r="AT28" s="6">
        <v>23.156333333333333</v>
      </c>
      <c r="AU28" s="6">
        <v>138.60133333333332</v>
      </c>
      <c r="AV28" s="6">
        <v>27.419666666666668</v>
      </c>
      <c r="AX28" s="6">
        <v>240.19</v>
      </c>
      <c r="AY28" s="6">
        <f>AJ28/AJ$10</f>
        <v>0.58749238830155048</v>
      </c>
      <c r="AZ28" s="6">
        <f>AK28/AK$10</f>
        <v>0.4519060545261418</v>
      </c>
      <c r="BA28" s="6">
        <f>AL28/AL$10</f>
        <v>0.71684083677682009</v>
      </c>
      <c r="BB28" s="6">
        <f>AM28/AM$10</f>
        <v>0.57826280671429886</v>
      </c>
      <c r="BC28" s="6">
        <f>AN28/AN$10</f>
        <v>0.8048759739277056</v>
      </c>
      <c r="BD28" s="6">
        <f>AO28/AO$10</f>
        <v>0.61084448219721099</v>
      </c>
      <c r="BE28" s="6">
        <f>AP28/AP$10</f>
        <v>0.8462455257166458</v>
      </c>
      <c r="BF28" s="6">
        <f>AQ28/AQ$10</f>
        <v>0.678897520206453</v>
      </c>
      <c r="BG28" s="6">
        <f>AR28/AR$10</f>
        <v>0.72150775488368746</v>
      </c>
      <c r="BH28" s="6">
        <f>AS28/AS$10</f>
        <v>0.77145657664903167</v>
      </c>
      <c r="BI28" s="6">
        <f>AT28/AT$10</f>
        <v>0.82559659631108573</v>
      </c>
      <c r="BJ28" s="6">
        <f>AU28/AU$10</f>
        <v>0.55274121378569574</v>
      </c>
      <c r="BK28" s="6">
        <f>AV28/AV$10</f>
        <v>0.58988167802079605</v>
      </c>
      <c r="BL28" s="6">
        <f>AVERAGE(AY28:BK28)</f>
        <v>0.67204226215516327</v>
      </c>
      <c r="BM28" s="6">
        <f>STDEV(AY28:BK28)/SQRT(13)</f>
        <v>3.3501429422711414E-2</v>
      </c>
    </row>
    <row r="29" spans="3:65" x14ac:dyDescent="0.3">
      <c r="C29" s="6">
        <v>250.21</v>
      </c>
      <c r="D29" s="6">
        <v>135.80533333333332</v>
      </c>
      <c r="E29" s="6">
        <v>486.38200000000001</v>
      </c>
      <c r="F29" s="6">
        <v>195.68566666666666</v>
      </c>
      <c r="G29" s="6">
        <v>316.43699999999995</v>
      </c>
      <c r="H29" s="6">
        <v>524.19399999999996</v>
      </c>
      <c r="I29" s="6">
        <v>327.94633333333331</v>
      </c>
      <c r="J29" s="6">
        <v>369.57466666666664</v>
      </c>
      <c r="K29" s="6">
        <v>52.411000000000001</v>
      </c>
      <c r="L29" s="6">
        <v>50.41</v>
      </c>
      <c r="M29" s="6">
        <v>35.640333333333331</v>
      </c>
      <c r="N29" s="6">
        <v>36.633000000000003</v>
      </c>
      <c r="O29" s="6">
        <v>270.57499999999999</v>
      </c>
      <c r="P29" s="6">
        <v>368.50833333333338</v>
      </c>
      <c r="R29" s="6">
        <v>250.21</v>
      </c>
      <c r="S29" s="6">
        <f>D29/D$10</f>
        <v>1.1801565369530331</v>
      </c>
      <c r="T29" s="6">
        <f>E29/E$10</f>
        <v>0.98134487962746253</v>
      </c>
      <c r="U29" s="6">
        <f>F29/F$10</f>
        <v>1.0299986490256314</v>
      </c>
      <c r="V29" s="6">
        <f>G29/G$10</f>
        <v>1.0724205945748098</v>
      </c>
      <c r="W29" s="6">
        <f>H29/H$10</f>
        <v>0.93967398448797146</v>
      </c>
      <c r="X29" s="6">
        <f>I29/I$10</f>
        <v>1.2092654231154987</v>
      </c>
      <c r="Y29" s="6">
        <f>J29/J$10</f>
        <v>1.0743928508441267</v>
      </c>
      <c r="Z29" s="6">
        <f>K29/K$10</f>
        <v>1.0198478332782006</v>
      </c>
      <c r="AA29" s="6">
        <f>L29/L$10</f>
        <v>1.091346015067979</v>
      </c>
      <c r="AB29" s="6">
        <f>M29/M$10</f>
        <v>1.0971094944437032</v>
      </c>
      <c r="AC29" s="6">
        <f>N29/N$10</f>
        <v>1.0988691243963167</v>
      </c>
      <c r="AD29" s="6">
        <f>O29/O$10</f>
        <v>1.0034105265239825</v>
      </c>
      <c r="AE29" s="6">
        <f>P29/P$10</f>
        <v>1.0180200671113748</v>
      </c>
      <c r="AF29" s="6">
        <f>AVERAGE(S29:AE29)</f>
        <v>1.0627581522653915</v>
      </c>
      <c r="AG29" s="6">
        <f>STDEV(S29:AE29)/SQRT(13)</f>
        <v>2.1030003574029021E-2</v>
      </c>
      <c r="AI29" s="6">
        <v>250.21</v>
      </c>
      <c r="AJ29" s="6">
        <v>60.673333333333339</v>
      </c>
      <c r="AK29" s="6">
        <v>50.058666666666674</v>
      </c>
      <c r="AL29" s="6">
        <v>65.061999999999998</v>
      </c>
      <c r="AM29" s="6">
        <v>41.291333333333334</v>
      </c>
      <c r="AN29" s="6">
        <v>299.70000000000005</v>
      </c>
      <c r="AO29" s="6">
        <v>28.472333333333335</v>
      </c>
      <c r="AP29" s="6">
        <v>286.63133333333332</v>
      </c>
      <c r="AQ29" s="6">
        <v>21.495250000000002</v>
      </c>
      <c r="AR29" s="6">
        <v>56.169000000000004</v>
      </c>
      <c r="AS29" s="6">
        <v>106.12466666666667</v>
      </c>
      <c r="AT29" s="6">
        <v>22.850999999999999</v>
      </c>
      <c r="AU29" s="6">
        <v>132.74466666666669</v>
      </c>
      <c r="AV29" s="6">
        <v>29.671000000000003</v>
      </c>
      <c r="AX29" s="6">
        <v>250.21</v>
      </c>
      <c r="AY29" s="6">
        <f>AJ29/AJ$10</f>
        <v>0.62620626068648055</v>
      </c>
      <c r="AZ29" s="6">
        <f>AK29/AK$10</f>
        <v>0.43229426039096935</v>
      </c>
      <c r="BA29" s="6">
        <f>AL29/AL$10</f>
        <v>0.74199127945654353</v>
      </c>
      <c r="BB29" s="6">
        <f>AM29/AM$10</f>
        <v>0.66495606289152887</v>
      </c>
      <c r="BC29" s="6">
        <f>AN29/AN$10</f>
        <v>0.805110585175972</v>
      </c>
      <c r="BD29" s="6">
        <f>AO29/AO$10</f>
        <v>0.60463651164436893</v>
      </c>
      <c r="BE29" s="6">
        <f>AP29/AP$10</f>
        <v>0.84349891165417779</v>
      </c>
      <c r="BF29" s="6">
        <f>AQ29/AQ$10</f>
        <v>0.5631672714411099</v>
      </c>
      <c r="BG29" s="6">
        <f>AR29/AR$10</f>
        <v>0.71544056145952317</v>
      </c>
      <c r="BH29" s="6">
        <f>AS29/AS$10</f>
        <v>0.80016587707503406</v>
      </c>
      <c r="BI29" s="6">
        <f>AT29/AT$10</f>
        <v>0.8147104962920706</v>
      </c>
      <c r="BJ29" s="6">
        <f>AU29/AU$10</f>
        <v>0.52938486529887363</v>
      </c>
      <c r="BK29" s="6">
        <f>AV29/AV$10</f>
        <v>0.63831480817497321</v>
      </c>
      <c r="BL29" s="6">
        <f>AVERAGE(AY29:BK29)</f>
        <v>0.67537521166474035</v>
      </c>
      <c r="BM29" s="6">
        <f>STDEV(AY29:BK29)/SQRT(13)</f>
        <v>3.4717037829157249E-2</v>
      </c>
    </row>
    <row r="30" spans="3:65" x14ac:dyDescent="0.3">
      <c r="C30" s="6">
        <v>260.20999999999998</v>
      </c>
      <c r="D30" s="6">
        <v>139.26966666666667</v>
      </c>
      <c r="E30" s="6">
        <v>479.42733333333337</v>
      </c>
      <c r="F30" s="6">
        <v>198.35366666666667</v>
      </c>
      <c r="G30" s="6">
        <v>318.99500000000006</v>
      </c>
      <c r="H30" s="6">
        <v>538.3653333333333</v>
      </c>
      <c r="I30" s="6">
        <v>328.35200000000003</v>
      </c>
      <c r="J30" s="6">
        <v>367.779</v>
      </c>
      <c r="K30" s="6">
        <v>51.317000000000007</v>
      </c>
      <c r="L30" s="6">
        <v>51.058999999999997</v>
      </c>
      <c r="M30" s="6">
        <v>36.318333333333335</v>
      </c>
      <c r="N30" s="6">
        <v>36.861666666666672</v>
      </c>
      <c r="O30" s="6">
        <v>270.82233333333335</v>
      </c>
      <c r="P30" s="6">
        <v>365.53833333333336</v>
      </c>
      <c r="R30" s="6">
        <v>260.20999999999998</v>
      </c>
      <c r="S30" s="6">
        <f>D30/D$10</f>
        <v>1.210261802550243</v>
      </c>
      <c r="T30" s="6">
        <f>E30/E$10</f>
        <v>0.96731285022906977</v>
      </c>
      <c r="U30" s="6">
        <f>F30/F$10</f>
        <v>1.0440417644076152</v>
      </c>
      <c r="V30" s="6">
        <f>G30/G$10</f>
        <v>1.081089782694159</v>
      </c>
      <c r="W30" s="6">
        <f>H30/H$10</f>
        <v>0.96507761989555063</v>
      </c>
      <c r="X30" s="6">
        <f>I30/I$10</f>
        <v>1.2107612735747015</v>
      </c>
      <c r="Y30" s="6">
        <f>J30/J$10</f>
        <v>1.0691726569207542</v>
      </c>
      <c r="Z30" s="6">
        <f>K30/K$10</f>
        <v>0.99856005915432677</v>
      </c>
      <c r="AA30" s="6">
        <f>L30/L$10</f>
        <v>1.1053964725918657</v>
      </c>
      <c r="AB30" s="6">
        <f>M30/M$10</f>
        <v>1.1179802374380496</v>
      </c>
      <c r="AC30" s="6">
        <f>N30/N$10</f>
        <v>1.1057283698793134</v>
      </c>
      <c r="AD30" s="6">
        <f>O30/O$10</f>
        <v>1.0043277467779859</v>
      </c>
      <c r="AE30" s="6">
        <f>P30/P$10</f>
        <v>1.0098153148009681</v>
      </c>
      <c r="AF30" s="6">
        <f>AVERAGE(S30:AE30)</f>
        <v>1.0684250731472769</v>
      </c>
      <c r="AG30" s="6">
        <f>STDEV(S30:AE30)/SQRT(13)</f>
        <v>2.2599630528608337E-2</v>
      </c>
      <c r="AI30" s="6">
        <v>260.20999999999998</v>
      </c>
      <c r="AJ30" s="6">
        <v>64.545999999999992</v>
      </c>
      <c r="AK30" s="6">
        <v>51.777333333333331</v>
      </c>
      <c r="AL30" s="6">
        <v>59.079000000000001</v>
      </c>
      <c r="AM30" s="6">
        <v>35.015999999999998</v>
      </c>
      <c r="AN30" s="6">
        <v>283.38133333333332</v>
      </c>
      <c r="AO30" s="6">
        <v>25.965666666666664</v>
      </c>
      <c r="AP30" s="6">
        <v>291.09533333333331</v>
      </c>
      <c r="AQ30" s="6">
        <v>23.128250000000001</v>
      </c>
      <c r="AR30" s="6">
        <v>58.367666666666658</v>
      </c>
      <c r="AS30" s="6">
        <v>101.86433333333333</v>
      </c>
      <c r="AT30" s="6">
        <v>24.918333333333333</v>
      </c>
      <c r="AU30" s="6">
        <v>131.02766666666665</v>
      </c>
      <c r="AV30" s="6">
        <v>27.444333333333333</v>
      </c>
      <c r="AX30" s="6">
        <v>260.20999999999998</v>
      </c>
      <c r="AY30" s="6">
        <f>AJ30/AJ$10</f>
        <v>0.66617584829583942</v>
      </c>
      <c r="AZ30" s="6">
        <f>AK30/AK$10</f>
        <v>0.44713624051146678</v>
      </c>
      <c r="BA30" s="6">
        <f>AL30/AL$10</f>
        <v>0.6737589191696095</v>
      </c>
      <c r="BB30" s="6">
        <f>AM30/AM$10</f>
        <v>0.56389802940592304</v>
      </c>
      <c r="BC30" s="6">
        <f>AN30/AN$10</f>
        <v>0.76127230933582624</v>
      </c>
      <c r="BD30" s="6">
        <f>AO30/AO$10</f>
        <v>0.55140511078077425</v>
      </c>
      <c r="BE30" s="6">
        <f>AP30/AP$10</f>
        <v>0.85663557434152382</v>
      </c>
      <c r="BF30" s="6">
        <f>AQ30/AQ$10</f>
        <v>0.60595124251673504</v>
      </c>
      <c r="BG30" s="6">
        <f>AR30/AR$10</f>
        <v>0.74344560542438509</v>
      </c>
      <c r="BH30" s="6">
        <f>AS30/AS$10</f>
        <v>0.76804353016575122</v>
      </c>
      <c r="BI30" s="6">
        <f>AT30/AT$10</f>
        <v>0.88841747480509592</v>
      </c>
      <c r="BJ30" s="6">
        <f>AU30/AU$10</f>
        <v>0.52253748049206517</v>
      </c>
      <c r="BK30" s="6">
        <f>AV30/AV$10</f>
        <v>0.59041233416995342</v>
      </c>
      <c r="BL30" s="6">
        <f>AVERAGE(AY30:BK30)</f>
        <v>0.66454536149345755</v>
      </c>
      <c r="BM30" s="6">
        <f>STDEV(AY30:BK30)/SQRT(13)</f>
        <v>3.6924271552613658E-2</v>
      </c>
    </row>
    <row r="31" spans="3:65" x14ac:dyDescent="0.3">
      <c r="C31" s="6">
        <v>270.23</v>
      </c>
      <c r="D31" s="6">
        <v>138.13999999999999</v>
      </c>
      <c r="E31" s="6">
        <v>474.12900000000008</v>
      </c>
      <c r="F31" s="6">
        <v>196.97400000000002</v>
      </c>
      <c r="G31" s="6">
        <v>311.58833333333331</v>
      </c>
      <c r="H31" s="6">
        <v>546.41766666666661</v>
      </c>
      <c r="I31" s="6">
        <v>332.50233333333335</v>
      </c>
      <c r="J31" s="6">
        <v>376.03399999999993</v>
      </c>
      <c r="K31" s="6">
        <v>52.197749999999999</v>
      </c>
      <c r="L31" s="6">
        <v>51.6</v>
      </c>
      <c r="M31" s="6">
        <v>36.341999999999999</v>
      </c>
      <c r="N31" s="6">
        <v>36.750333333333337</v>
      </c>
      <c r="O31" s="6">
        <v>268.209</v>
      </c>
      <c r="P31" s="6">
        <v>366.99666666666667</v>
      </c>
      <c r="R31" s="6">
        <v>270.23</v>
      </c>
      <c r="S31" s="6">
        <f>D31/D$10</f>
        <v>1.2004449310878216</v>
      </c>
      <c r="T31" s="6">
        <f>E31/E$10</f>
        <v>0.95662270896720947</v>
      </c>
      <c r="U31" s="6">
        <f>F31/F$10</f>
        <v>1.0367798385497904</v>
      </c>
      <c r="V31" s="6">
        <f>G31/G$10</f>
        <v>1.055988224183352</v>
      </c>
      <c r="W31" s="6">
        <f>H31/H$10</f>
        <v>0.97951229131063478</v>
      </c>
      <c r="X31" s="6">
        <f>I31/I$10</f>
        <v>1.226065163523373</v>
      </c>
      <c r="Y31" s="6">
        <f>J31/J$10</f>
        <v>1.0931708196295569</v>
      </c>
      <c r="Z31" s="6">
        <f>K31/K$10</f>
        <v>1.0156982740168512</v>
      </c>
      <c r="AA31" s="6">
        <f>L31/L$10</f>
        <v>1.1171087954276477</v>
      </c>
      <c r="AB31" s="6">
        <f>M31/M$10</f>
        <v>1.1187087638650892</v>
      </c>
      <c r="AC31" s="6">
        <f>N31/N$10</f>
        <v>1.1023887372389041</v>
      </c>
      <c r="AD31" s="6">
        <f>O31/O$10</f>
        <v>0.99463636296210234</v>
      </c>
      <c r="AE31" s="6">
        <f>P31/P$10</f>
        <v>1.0138440231464259</v>
      </c>
      <c r="AF31" s="6">
        <f>AVERAGE(S31:AE31)</f>
        <v>1.0700745333775967</v>
      </c>
      <c r="AG31" s="6">
        <f>STDEV(S31:AE31)/SQRT(13)</f>
        <v>2.2881248069655771E-2</v>
      </c>
      <c r="AI31" s="6">
        <v>270.23</v>
      </c>
      <c r="AJ31" s="6">
        <v>55.004999999999995</v>
      </c>
      <c r="AK31" s="6">
        <v>46.038666666666671</v>
      </c>
      <c r="AL31" s="6">
        <v>57.842333333333336</v>
      </c>
      <c r="AM31" s="6">
        <v>37.786333333333339</v>
      </c>
      <c r="AN31" s="6">
        <v>275.13500000000005</v>
      </c>
      <c r="AO31" s="6">
        <v>24.861666666666668</v>
      </c>
      <c r="AP31" s="6">
        <v>299.70233333333334</v>
      </c>
      <c r="AQ31" s="6">
        <v>22.429249999999996</v>
      </c>
      <c r="AR31" s="6">
        <v>58.488333333333337</v>
      </c>
      <c r="AS31" s="6">
        <v>101.29966666666667</v>
      </c>
      <c r="AT31" s="6">
        <v>22.757000000000001</v>
      </c>
      <c r="AU31" s="6">
        <v>135.88800000000001</v>
      </c>
      <c r="AV31" s="6">
        <v>29.337</v>
      </c>
      <c r="AX31" s="6">
        <v>270.23</v>
      </c>
      <c r="AY31" s="6">
        <f>AJ31/AJ$10</f>
        <v>0.56770369249082286</v>
      </c>
      <c r="AZ31" s="6">
        <f>AK31/AK$10</f>
        <v>0.39757853497335871</v>
      </c>
      <c r="BA31" s="6">
        <f>AL31/AL$10</f>
        <v>0.65965551192327132</v>
      </c>
      <c r="BB31" s="6">
        <f>AM31/AM$10</f>
        <v>0.60851150631545625</v>
      </c>
      <c r="BC31" s="6">
        <f>AN31/AN$10</f>
        <v>0.73911945563026715</v>
      </c>
      <c r="BD31" s="6">
        <f>AO31/AO$10</f>
        <v>0.52796064274085086</v>
      </c>
      <c r="BE31" s="6">
        <f>AP31/AP$10</f>
        <v>0.88196426066544586</v>
      </c>
      <c r="BF31" s="6">
        <f>AQ31/AQ$10</f>
        <v>0.5876377117256375</v>
      </c>
      <c r="BG31" s="6">
        <f>AR31/AR$10</f>
        <v>0.74498257114835131</v>
      </c>
      <c r="BH31" s="6">
        <f>AS31/AS$10</f>
        <v>0.76378601857320572</v>
      </c>
      <c r="BI31" s="6">
        <f>AT31/AT$10</f>
        <v>0.81135909868796352</v>
      </c>
      <c r="BJ31" s="6">
        <f>AU31/AU$10</f>
        <v>0.54192045814069112</v>
      </c>
      <c r="BK31" s="6">
        <f>AV31/AV$10</f>
        <v>0.6311294370742202</v>
      </c>
      <c r="BL31" s="6">
        <f>AVERAGE(AY31:BK31)</f>
        <v>0.65102376154534936</v>
      </c>
      <c r="BM31" s="6">
        <f>STDEV(AY31:BK31)/SQRT(13)</f>
        <v>3.693944486129945E-2</v>
      </c>
    </row>
    <row r="32" spans="3:65" x14ac:dyDescent="0.3">
      <c r="C32" s="6">
        <v>280.23</v>
      </c>
      <c r="D32" s="6">
        <v>140.28666666666666</v>
      </c>
      <c r="E32" s="6">
        <v>482.16666666666669</v>
      </c>
      <c r="F32" s="6">
        <v>200.28099999999998</v>
      </c>
      <c r="G32" s="6">
        <v>314.55533333333329</v>
      </c>
      <c r="H32" s="6">
        <v>529.14499999999998</v>
      </c>
      <c r="I32" s="6">
        <v>339.01433333333335</v>
      </c>
      <c r="J32" s="6">
        <v>375.98600000000005</v>
      </c>
      <c r="K32" s="6">
        <v>52.006249999999994</v>
      </c>
      <c r="L32" s="6">
        <v>51.675000000000004</v>
      </c>
      <c r="M32" s="6">
        <v>36.43</v>
      </c>
      <c r="N32" s="6">
        <v>35.982333333333337</v>
      </c>
      <c r="O32" s="6">
        <v>276.87633333333332</v>
      </c>
      <c r="P32" s="6">
        <v>364.08866666666671</v>
      </c>
      <c r="R32" s="6">
        <v>280.23</v>
      </c>
      <c r="S32" s="6">
        <f>D32/D$10</f>
        <v>1.2190995938845148</v>
      </c>
      <c r="T32" s="6">
        <f>E32/E$10</f>
        <v>0.97283984493746656</v>
      </c>
      <c r="U32" s="6">
        <f>F32/F$10</f>
        <v>1.0541863537552698</v>
      </c>
      <c r="V32" s="6">
        <f>G32/G$10</f>
        <v>1.0660435334679914</v>
      </c>
      <c r="W32" s="6">
        <f>H32/H$10</f>
        <v>0.94854918316861259</v>
      </c>
      <c r="X32" s="6">
        <f>I32/I$10</f>
        <v>1.2500774351511337</v>
      </c>
      <c r="Y32" s="6">
        <f>J32/J$10</f>
        <v>1.093031278525981</v>
      </c>
      <c r="Z32" s="6">
        <f>K32/K$10</f>
        <v>1.0119719406121694</v>
      </c>
      <c r="AA32" s="6">
        <f>L32/L$10</f>
        <v>1.1187325000721648</v>
      </c>
      <c r="AB32" s="6">
        <f>M32/M$10</f>
        <v>1.1214176508614055</v>
      </c>
      <c r="AC32" s="6">
        <f>N32/N$10</f>
        <v>1.0793512713601505</v>
      </c>
      <c r="AD32" s="6">
        <f>O32/O$10</f>
        <v>1.0267786285208527</v>
      </c>
      <c r="AE32" s="6">
        <f>P32/P$10</f>
        <v>1.0058105484936775</v>
      </c>
      <c r="AF32" s="6">
        <f>AVERAGE(S32:AE32)</f>
        <v>1.0744530586777992</v>
      </c>
      <c r="AG32" s="6">
        <f>STDEV(S32:AE32)/SQRT(13)</f>
        <v>2.4527463999144336E-2</v>
      </c>
      <c r="AI32" s="6">
        <v>280.23</v>
      </c>
      <c r="AJ32" s="6">
        <v>54.555666666666667</v>
      </c>
      <c r="AK32" s="6">
        <v>51.256666666666668</v>
      </c>
      <c r="AL32" s="6">
        <v>58.626333333333328</v>
      </c>
      <c r="AM32" s="6">
        <v>38.75</v>
      </c>
      <c r="AN32" s="6">
        <v>287.05500000000001</v>
      </c>
      <c r="AO32" s="6">
        <v>27.698666666666668</v>
      </c>
      <c r="AP32" s="6">
        <v>275.47266666666667</v>
      </c>
      <c r="AQ32" s="6">
        <v>20.922499999999999</v>
      </c>
      <c r="AR32" s="6">
        <v>61.18866666666667</v>
      </c>
      <c r="AS32" s="6">
        <v>106.13566666666667</v>
      </c>
      <c r="AT32" s="6">
        <v>24.483000000000001</v>
      </c>
      <c r="AU32" s="6">
        <v>129.959</v>
      </c>
      <c r="AV32" s="6">
        <v>29.569666666666667</v>
      </c>
      <c r="AX32" s="6">
        <v>280.23</v>
      </c>
      <c r="AY32" s="6">
        <f>AJ32/AJ$10</f>
        <v>0.56306614694964408</v>
      </c>
      <c r="AZ32" s="6">
        <f>AK32/AK$10</f>
        <v>0.4426398919955209</v>
      </c>
      <c r="BA32" s="6">
        <f>AL32/AL$10</f>
        <v>0.66859653991340262</v>
      </c>
      <c r="BB32" s="6">
        <f>AM32/AM$10</f>
        <v>0.6240304043717021</v>
      </c>
      <c r="BC32" s="6">
        <f>AN32/AN$10</f>
        <v>0.77114120463025893</v>
      </c>
      <c r="BD32" s="6">
        <f>AO32/AO$10</f>
        <v>0.58820697954271961</v>
      </c>
      <c r="BE32" s="6">
        <f>AP32/AP$10</f>
        <v>0.81066117867018761</v>
      </c>
      <c r="BF32" s="6">
        <f>AQ32/AQ$10</f>
        <v>0.54816144202680217</v>
      </c>
      <c r="BG32" s="6">
        <f>AR32/AR$10</f>
        <v>0.77937748642417715</v>
      </c>
      <c r="BH32" s="6">
        <f>AS32/AS$10</f>
        <v>0.80024881561255123</v>
      </c>
      <c r="BI32" s="6">
        <f>AT32/AT$10</f>
        <v>0.87289646320593262</v>
      </c>
      <c r="BJ32" s="6">
        <f>AU32/AU$10</f>
        <v>0.51827564479207933</v>
      </c>
      <c r="BK32" s="6">
        <f>AV32/AV$10</f>
        <v>0.63613481534600225</v>
      </c>
      <c r="BL32" s="6">
        <f>AVERAGE(AY32:BK32)</f>
        <v>0.66334130872930619</v>
      </c>
      <c r="BM32" s="6">
        <f>STDEV(AY32:BK32)/SQRT(13)</f>
        <v>3.6731735536752075E-2</v>
      </c>
    </row>
    <row r="33" spans="3:65" x14ac:dyDescent="0.3">
      <c r="C33" s="6">
        <v>290.24</v>
      </c>
      <c r="D33" s="6">
        <v>131.37899999999999</v>
      </c>
      <c r="E33" s="6">
        <v>484.57833333333332</v>
      </c>
      <c r="F33" s="6">
        <v>196.77233333333334</v>
      </c>
      <c r="G33" s="6">
        <v>322.48500000000001</v>
      </c>
      <c r="H33" s="6">
        <v>531.03033333333337</v>
      </c>
      <c r="I33" s="6">
        <v>337.36566666666664</v>
      </c>
      <c r="J33" s="6">
        <v>378.5843333333334</v>
      </c>
      <c r="K33" s="6">
        <v>50.959999999999994</v>
      </c>
      <c r="L33" s="6">
        <v>51.634333333333331</v>
      </c>
      <c r="M33" s="6">
        <v>35.997999999999998</v>
      </c>
      <c r="N33" s="6">
        <v>35.098999999999997</v>
      </c>
      <c r="O33" s="6">
        <v>267.62333333333333</v>
      </c>
      <c r="P33" s="6">
        <v>367.47966666666662</v>
      </c>
      <c r="R33" s="6">
        <v>290.24</v>
      </c>
      <c r="S33" s="6">
        <f>D33/D$10</f>
        <v>1.1416914333385473</v>
      </c>
      <c r="T33" s="6">
        <f>E33/E$10</f>
        <v>0.97770572553070711</v>
      </c>
      <c r="U33" s="6">
        <f>F33/F$10</f>
        <v>1.0357183586889582</v>
      </c>
      <c r="V33" s="6">
        <f>G33/G$10</f>
        <v>1.0929175647647322</v>
      </c>
      <c r="W33" s="6">
        <f>H33/H$10</f>
        <v>0.95192884544139966</v>
      </c>
      <c r="X33" s="6">
        <f>I33/I$10</f>
        <v>1.2439981612224427</v>
      </c>
      <c r="Y33" s="6">
        <f>J33/J$10</f>
        <v>1.1005849097924909</v>
      </c>
      <c r="Z33" s="6">
        <f>K33/K$10</f>
        <v>0.99161331750695636</v>
      </c>
      <c r="AA33" s="6">
        <f>L33/L$10</f>
        <v>1.1178520913315821</v>
      </c>
      <c r="AB33" s="6">
        <f>M33/M$10</f>
        <v>1.1081194783340345</v>
      </c>
      <c r="AC33" s="6">
        <f>N33/N$10</f>
        <v>1.0528541860395357</v>
      </c>
      <c r="AD33" s="6">
        <f>O33/O$10</f>
        <v>0.99246445462479271</v>
      </c>
      <c r="AE33" s="6">
        <f>P33/P$10</f>
        <v>1.0151783313504412</v>
      </c>
      <c r="AF33" s="6">
        <f>AVERAGE(S33:AE33)</f>
        <v>1.0632789890743553</v>
      </c>
      <c r="AG33" s="6">
        <f>STDEV(S33:AE33)/SQRT(13)</f>
        <v>2.252082274139779E-2</v>
      </c>
      <c r="AI33" s="6">
        <v>290.24</v>
      </c>
      <c r="AJ33" s="6">
        <v>57.478999999999992</v>
      </c>
      <c r="AK33" s="6">
        <v>47.556666666666672</v>
      </c>
      <c r="AL33" s="6">
        <v>61.677666666666674</v>
      </c>
      <c r="AM33" s="6">
        <v>38.942</v>
      </c>
      <c r="AN33" s="6">
        <v>274.339</v>
      </c>
      <c r="AO33" s="6">
        <v>27.446333333333332</v>
      </c>
      <c r="AP33" s="6">
        <v>284.48700000000002</v>
      </c>
      <c r="AQ33" s="6">
        <v>19.966249999999999</v>
      </c>
      <c r="AR33" s="6">
        <v>64.17</v>
      </c>
      <c r="AS33" s="6">
        <v>101.51166666666667</v>
      </c>
      <c r="AT33" s="6">
        <v>24.577999999999999</v>
      </c>
      <c r="AU33" s="6">
        <v>126.24433333333333</v>
      </c>
      <c r="AV33" s="6">
        <v>27.813666666666666</v>
      </c>
      <c r="AX33" s="6">
        <v>290.24</v>
      </c>
      <c r="AY33" s="6">
        <f>AJ33/AJ$10</f>
        <v>0.59323771549277349</v>
      </c>
      <c r="AZ33" s="6">
        <f>AK33/AK$10</f>
        <v>0.41068760740717286</v>
      </c>
      <c r="BA33" s="6">
        <f>AL33/AL$10</f>
        <v>0.70339508167431397</v>
      </c>
      <c r="BB33" s="6">
        <f>AM33/AM$10</f>
        <v>0.62712237437529872</v>
      </c>
      <c r="BC33" s="6">
        <f>AN33/AN$10</f>
        <v>0.73698109051248228</v>
      </c>
      <c r="BD33" s="6">
        <f>AO33/AO$10</f>
        <v>0.58284844623770082</v>
      </c>
      <c r="BE33" s="6">
        <f>AP33/AP$10</f>
        <v>0.83718856584565815</v>
      </c>
      <c r="BF33" s="6">
        <f>AQ33/AQ$10</f>
        <v>0.52310806031151336</v>
      </c>
      <c r="BG33" s="6">
        <f>AR33/AR$10</f>
        <v>0.81735157878647646</v>
      </c>
      <c r="BH33" s="6">
        <f>AS33/AS$10</f>
        <v>0.76538447038717206</v>
      </c>
      <c r="BI33" s="6">
        <f>AT33/AT$10</f>
        <v>0.87628351397604098</v>
      </c>
      <c r="BJ33" s="6">
        <f>AU33/AU$10</f>
        <v>0.5034615783414732</v>
      </c>
      <c r="BK33" s="6">
        <f>AV33/AV$10</f>
        <v>0.59835783434922918</v>
      </c>
      <c r="BL33" s="6">
        <f>AVERAGE(AY33:BK33)</f>
        <v>0.65964676289979274</v>
      </c>
      <c r="BM33" s="6">
        <f>STDEV(AY33:BK33)/SQRT(13)</f>
        <v>3.9430071254625713E-2</v>
      </c>
    </row>
    <row r="34" spans="3:65" x14ac:dyDescent="0.3">
      <c r="C34" s="6">
        <v>300.23</v>
      </c>
      <c r="D34" s="6">
        <v>138.09900000000002</v>
      </c>
      <c r="E34" s="6">
        <v>482.9256666666667</v>
      </c>
      <c r="F34" s="6">
        <v>201.15200000000002</v>
      </c>
      <c r="G34" s="6">
        <v>317.84533333333337</v>
      </c>
      <c r="H34" s="6">
        <v>537.9523333333334</v>
      </c>
      <c r="I34" s="6">
        <v>331.51833333333337</v>
      </c>
      <c r="J34" s="6">
        <v>378.63566666666674</v>
      </c>
      <c r="K34" s="6">
        <v>52.082500000000003</v>
      </c>
      <c r="L34" s="6">
        <v>51.68633333333333</v>
      </c>
      <c r="M34" s="6">
        <v>36.646333333333331</v>
      </c>
      <c r="N34" s="6">
        <v>36.104333333333329</v>
      </c>
      <c r="O34" s="6">
        <v>273.76100000000002</v>
      </c>
      <c r="P34" s="6">
        <v>364.29400000000004</v>
      </c>
      <c r="R34" s="6">
        <v>300.23</v>
      </c>
      <c r="S34" s="6">
        <f>D34/D$10</f>
        <v>1.2000886386151521</v>
      </c>
      <c r="T34" s="6">
        <f>E34/E$10</f>
        <v>0.97437123541580928</v>
      </c>
      <c r="U34" s="6">
        <f>F34/F$10</f>
        <v>1.0587708940467646</v>
      </c>
      <c r="V34" s="6">
        <f>G34/G$10</f>
        <v>1.0771935056777875</v>
      </c>
      <c r="W34" s="6">
        <f>H34/H$10</f>
        <v>0.96433727308579431</v>
      </c>
      <c r="X34" s="6">
        <f>I34/I$10</f>
        <v>1.2224367735845345</v>
      </c>
      <c r="Y34" s="6">
        <f>J34/J$10</f>
        <v>1.1007341412504823</v>
      </c>
      <c r="Z34" s="6">
        <f>K34/K$10</f>
        <v>1.0134556634430154</v>
      </c>
      <c r="AA34" s="6">
        <f>L34/L$10</f>
        <v>1.1189778598851139</v>
      </c>
      <c r="AB34" s="6">
        <f>M34/M$10</f>
        <v>1.1280769980606831</v>
      </c>
      <c r="AC34" s="6">
        <f>N34/N$10</f>
        <v>1.0830108688044315</v>
      </c>
      <c r="AD34" s="6">
        <f>O34/O$10</f>
        <v>1.0152256089872753</v>
      </c>
      <c r="AE34" s="6">
        <f>P34/P$10</f>
        <v>1.0063777906287179</v>
      </c>
      <c r="AF34" s="6">
        <f>AVERAGE(S34:AE34)</f>
        <v>1.074081327037351</v>
      </c>
      <c r="AG34" s="6">
        <f>STDEV(S34:AE34)/SQRT(13)</f>
        <v>2.2297768041512858E-2</v>
      </c>
      <c r="AI34" s="6">
        <v>300.23</v>
      </c>
      <c r="AJ34" s="6">
        <v>54.860999999999997</v>
      </c>
      <c r="AK34" s="6">
        <v>50.547333333333334</v>
      </c>
      <c r="AL34" s="6">
        <v>52.684000000000005</v>
      </c>
      <c r="AM34" s="6">
        <v>35.515999999999998</v>
      </c>
      <c r="AN34" s="6">
        <v>254.12766666666667</v>
      </c>
      <c r="AO34" s="6">
        <v>27.480666666666664</v>
      </c>
      <c r="AP34" s="6">
        <v>274.97266666666667</v>
      </c>
      <c r="AQ34" s="6">
        <v>24.231749999999998</v>
      </c>
      <c r="AR34" s="6">
        <v>54.446333333333335</v>
      </c>
      <c r="AS34" s="6">
        <v>97.336999999999989</v>
      </c>
      <c r="AT34" s="6">
        <v>23.691666666666666</v>
      </c>
      <c r="AU34" s="6">
        <v>130.98533333333333</v>
      </c>
      <c r="AV34" s="6">
        <v>25.227333333333334</v>
      </c>
      <c r="AX34" s="6">
        <v>300.23</v>
      </c>
      <c r="AY34" s="6">
        <f>AJ34/AJ$10</f>
        <v>0.56621747611560824</v>
      </c>
      <c r="AZ34" s="6">
        <f>AK34/AK$10</f>
        <v>0.43651426482398897</v>
      </c>
      <c r="BA34" s="6">
        <f>AL34/AL$10</f>
        <v>0.60082795743888207</v>
      </c>
      <c r="BB34" s="6">
        <f>AM34/AM$10</f>
        <v>0.57195003462362248</v>
      </c>
      <c r="BC34" s="6">
        <f>AN34/AN$10</f>
        <v>0.68268560033167935</v>
      </c>
      <c r="BD34" s="6">
        <f>AO34/AO$10</f>
        <v>0.58357754654208249</v>
      </c>
      <c r="BE34" s="6">
        <f>AP34/AP$10</f>
        <v>0.80918977827957994</v>
      </c>
      <c r="BF34" s="6">
        <f>AQ34/AQ$10</f>
        <v>0.63486251752099232</v>
      </c>
      <c r="BG34" s="6">
        <f>AR34/AR$10</f>
        <v>0.69349846515715696</v>
      </c>
      <c r="BH34" s="6">
        <f>AS34/AS$10</f>
        <v>0.73390803875491639</v>
      </c>
      <c r="BI34" s="6">
        <f>AT34/AT$10</f>
        <v>0.84468292451036309</v>
      </c>
      <c r="BJ34" s="6">
        <f>AU34/AU$10</f>
        <v>0.52236865543470457</v>
      </c>
      <c r="BK34" s="6">
        <f>AV34/AV$10</f>
        <v>0.54271782000717117</v>
      </c>
      <c r="BL34" s="6">
        <f>AVERAGE(AY34:BK34)</f>
        <v>0.63253854458005754</v>
      </c>
      <c r="BM34" s="6">
        <f>STDEV(AY34:BK34)/SQRT(13)</f>
        <v>3.2307198157815256E-2</v>
      </c>
    </row>
    <row r="36" spans="3:65" x14ac:dyDescent="0.3">
      <c r="C36" s="102" t="s">
        <v>409</v>
      </c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3"/>
      <c r="P36" s="103"/>
      <c r="Q36" s="103"/>
      <c r="R36" s="102" t="s">
        <v>408</v>
      </c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I36" s="87" t="s">
        <v>407</v>
      </c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17"/>
      <c r="AV36" s="17"/>
      <c r="AW36" s="17"/>
      <c r="AX36" s="87" t="s">
        <v>406</v>
      </c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</row>
    <row r="37" spans="3:65" x14ac:dyDescent="0.3">
      <c r="C37" s="6" t="s">
        <v>0</v>
      </c>
      <c r="D37" s="6" t="s">
        <v>3</v>
      </c>
      <c r="E37" s="6" t="s">
        <v>4</v>
      </c>
      <c r="F37" s="6" t="s">
        <v>128</v>
      </c>
      <c r="G37" s="6" t="s">
        <v>65</v>
      </c>
      <c r="H37" s="6" t="s">
        <v>7</v>
      </c>
      <c r="I37" s="6" t="s">
        <v>8</v>
      </c>
      <c r="J37" s="6" t="s">
        <v>9</v>
      </c>
      <c r="K37" s="6" t="s">
        <v>10</v>
      </c>
      <c r="L37" s="6" t="s">
        <v>11</v>
      </c>
      <c r="M37" s="6" t="s">
        <v>12</v>
      </c>
      <c r="N37" s="6" t="s">
        <v>50</v>
      </c>
      <c r="R37" s="6" t="s">
        <v>0</v>
      </c>
      <c r="S37" s="6" t="s">
        <v>3</v>
      </c>
      <c r="T37" s="6" t="s">
        <v>4</v>
      </c>
      <c r="U37" s="6" t="s">
        <v>128</v>
      </c>
      <c r="V37" s="6" t="s">
        <v>65</v>
      </c>
      <c r="W37" s="6" t="s">
        <v>7</v>
      </c>
      <c r="X37" s="6" t="s">
        <v>8</v>
      </c>
      <c r="Y37" s="6" t="s">
        <v>9</v>
      </c>
      <c r="Z37" s="6" t="s">
        <v>10</v>
      </c>
      <c r="AA37" s="6" t="s">
        <v>11</v>
      </c>
      <c r="AB37" s="6" t="s">
        <v>12</v>
      </c>
      <c r="AC37" s="6" t="s">
        <v>50</v>
      </c>
      <c r="AD37" s="3" t="s">
        <v>1</v>
      </c>
      <c r="AE37" s="3" t="s">
        <v>2</v>
      </c>
      <c r="AI37" s="6" t="s">
        <v>0</v>
      </c>
      <c r="AJ37" s="6" t="s">
        <v>3</v>
      </c>
      <c r="AK37" s="6" t="s">
        <v>4</v>
      </c>
      <c r="AL37" s="6" t="s">
        <v>128</v>
      </c>
      <c r="AM37" s="6" t="s">
        <v>65</v>
      </c>
      <c r="AN37" s="6" t="s">
        <v>7</v>
      </c>
      <c r="AO37" s="6" t="s">
        <v>8</v>
      </c>
      <c r="AP37" s="6" t="s">
        <v>9</v>
      </c>
      <c r="AQ37" s="6" t="s">
        <v>10</v>
      </c>
      <c r="AR37" s="6" t="s">
        <v>11</v>
      </c>
      <c r="AS37" s="6" t="s">
        <v>12</v>
      </c>
      <c r="AT37" s="6" t="s">
        <v>50</v>
      </c>
      <c r="AX37" s="6" t="s">
        <v>0</v>
      </c>
      <c r="AY37" s="6" t="s">
        <v>3</v>
      </c>
      <c r="AZ37" s="6" t="s">
        <v>4</v>
      </c>
      <c r="BA37" s="6" t="s">
        <v>128</v>
      </c>
      <c r="BB37" s="6" t="s">
        <v>65</v>
      </c>
      <c r="BC37" s="6" t="s">
        <v>7</v>
      </c>
      <c r="BD37" s="6" t="s">
        <v>8</v>
      </c>
      <c r="BE37" s="6" t="s">
        <v>9</v>
      </c>
      <c r="BF37" s="6" t="s">
        <v>10</v>
      </c>
      <c r="BG37" s="6" t="s">
        <v>11</v>
      </c>
      <c r="BH37" s="6" t="s">
        <v>12</v>
      </c>
      <c r="BI37" s="6" t="s">
        <v>50</v>
      </c>
      <c r="BJ37" s="3" t="s">
        <v>1</v>
      </c>
      <c r="BK37" s="3" t="s">
        <v>2</v>
      </c>
    </row>
    <row r="38" spans="3:65" x14ac:dyDescent="0.3">
      <c r="C38" s="6">
        <v>0</v>
      </c>
      <c r="D38" s="6">
        <v>210.21133333333333</v>
      </c>
      <c r="E38" s="6">
        <v>59.149000000000001</v>
      </c>
      <c r="F38" s="6">
        <v>292.47733333333332</v>
      </c>
      <c r="G38" s="6">
        <v>991.34666666666669</v>
      </c>
      <c r="H38" s="6">
        <v>547.70200000000011</v>
      </c>
      <c r="I38" s="6">
        <v>247.56440000000003</v>
      </c>
      <c r="J38" s="6">
        <v>272.46933333333328</v>
      </c>
      <c r="K38" s="6">
        <v>183.69966666666664</v>
      </c>
      <c r="L38" s="9">
        <v>189.10733333333334</v>
      </c>
      <c r="M38" s="9">
        <v>71.048666666666662</v>
      </c>
      <c r="N38" s="6">
        <v>277.06166666666667</v>
      </c>
      <c r="R38" s="6">
        <v>0</v>
      </c>
      <c r="S38" s="6">
        <f>D38/D$44</f>
        <v>0.96327649096652401</v>
      </c>
      <c r="T38" s="6">
        <f>E38/E$44</f>
        <v>0.98856818143833658</v>
      </c>
      <c r="U38" s="6">
        <f>F38/F$44</f>
        <v>1.0033573624121779</v>
      </c>
      <c r="V38" s="6">
        <f>G38/G$44</f>
        <v>1.0165576348638345</v>
      </c>
      <c r="W38" s="6">
        <f>H38/H$44</f>
        <v>1.0182921312105306</v>
      </c>
      <c r="X38" s="6">
        <f>I38/I$44</f>
        <v>0.99695233431539487</v>
      </c>
      <c r="Y38" s="6">
        <f>J38/J$44</f>
        <v>0.98241430700447085</v>
      </c>
      <c r="Z38" s="6">
        <f>K38/K$44</f>
        <v>0.99597704784710617</v>
      </c>
      <c r="AA38" s="6">
        <f>L38/L$44</f>
        <v>1.0612977149217573</v>
      </c>
      <c r="AB38" s="6">
        <f>M38/M$44</f>
        <v>1.0567843207250622</v>
      </c>
      <c r="AC38" s="6">
        <f>N38/N$44</f>
        <v>1.0979493655502923</v>
      </c>
      <c r="AD38" s="6">
        <f>AVERAGE(S38:AC38)</f>
        <v>1.016493353750499</v>
      </c>
      <c r="AE38" s="6">
        <f>STDEV(S38:AC38)/SQRT(11)</f>
        <v>1.2067111602776792E-2</v>
      </c>
      <c r="AI38" s="6">
        <v>0</v>
      </c>
      <c r="AJ38" s="6">
        <v>116.90166666666669</v>
      </c>
      <c r="AK38" s="6">
        <v>63.841999999999992</v>
      </c>
      <c r="AL38" s="6">
        <v>77.491666666666674</v>
      </c>
      <c r="AM38" s="6">
        <v>51.465666666666664</v>
      </c>
      <c r="AN38" s="6">
        <v>178.22166666666666</v>
      </c>
      <c r="AO38" s="6">
        <v>129.86099999999999</v>
      </c>
      <c r="AP38" s="6">
        <v>187.19666666666669</v>
      </c>
      <c r="AQ38" s="6">
        <v>136.76633333333334</v>
      </c>
      <c r="AR38" s="9">
        <v>158.62733333333335</v>
      </c>
      <c r="AS38" s="9">
        <v>49.521666666666668</v>
      </c>
      <c r="AT38" s="6">
        <v>335.04466666666667</v>
      </c>
      <c r="AX38" s="6">
        <v>0</v>
      </c>
      <c r="AY38" s="6">
        <f>AJ38/AJ$44</f>
        <v>1.0074690107869753</v>
      </c>
      <c r="AZ38" s="6">
        <f>AK38/AK$44</f>
        <v>1.1893808607091845</v>
      </c>
      <c r="BA38" s="6">
        <f>AL38/AL$44</f>
        <v>0.93243622653617841</v>
      </c>
      <c r="BB38" s="6">
        <f>AM38/AM$44</f>
        <v>0.90807342363271715</v>
      </c>
      <c r="BC38" s="6">
        <f>AN38/AN$44</f>
        <v>0.98631756819079042</v>
      </c>
      <c r="BD38" s="6">
        <f>AO38/AO$44</f>
        <v>1.0242502350409823</v>
      </c>
      <c r="BE38" s="6">
        <f>AP38/AP$44</f>
        <v>0.93683272834036213</v>
      </c>
      <c r="BF38" s="6">
        <f>AQ38/AQ$44</f>
        <v>0.96478513902768803</v>
      </c>
      <c r="BG38" s="6">
        <f>AR38/AR$44</f>
        <v>1.0067826587345245</v>
      </c>
      <c r="BH38" s="6">
        <f>AS38/AS$44</f>
        <v>1.0333159450530343</v>
      </c>
      <c r="BI38" s="6">
        <f>AT38/AT$44</f>
        <v>1.0702832092289771</v>
      </c>
      <c r="BJ38" s="6">
        <f>AVERAGE(AY38:BI38)</f>
        <v>1.0054479095710376</v>
      </c>
      <c r="BK38" s="6">
        <f>STDEV(AY38:BI38)/SQRT(11)</f>
        <v>2.3492927017319302E-2</v>
      </c>
    </row>
    <row r="39" spans="3:65" x14ac:dyDescent="0.3">
      <c r="C39" s="6">
        <v>10</v>
      </c>
      <c r="D39" s="6">
        <v>210.81966666666668</v>
      </c>
      <c r="E39" s="6">
        <v>59.002000000000002</v>
      </c>
      <c r="F39" s="6">
        <v>286.51433333333335</v>
      </c>
      <c r="G39" s="6">
        <v>984.89800000000002</v>
      </c>
      <c r="H39" s="6">
        <v>551.49733333333336</v>
      </c>
      <c r="I39" s="6">
        <v>247.49780000000001</v>
      </c>
      <c r="J39" s="6">
        <v>268.01233333333334</v>
      </c>
      <c r="K39" s="6">
        <v>184.79499999999999</v>
      </c>
      <c r="L39" s="9">
        <v>185.32333333333335</v>
      </c>
      <c r="M39" s="9">
        <v>69.86633333333333</v>
      </c>
      <c r="N39" s="6">
        <v>279.44566666666668</v>
      </c>
      <c r="R39" s="6">
        <v>10</v>
      </c>
      <c r="S39" s="6">
        <f>D39/D$44</f>
        <v>0.9660641294319634</v>
      </c>
      <c r="T39" s="6">
        <f>E39/E$44</f>
        <v>0.98611134323868099</v>
      </c>
      <c r="U39" s="6">
        <f>F39/F$44</f>
        <v>0.98290100812353631</v>
      </c>
      <c r="V39" s="6">
        <f>G39/G$44</f>
        <v>1.0099449719527522</v>
      </c>
      <c r="W39" s="6">
        <f>H39/H$44</f>
        <v>1.0253484466314244</v>
      </c>
      <c r="X39" s="6">
        <f>I39/I$44</f>
        <v>0.99668413329188166</v>
      </c>
      <c r="Y39" s="6">
        <f>J39/J$44</f>
        <v>0.9663441661458585</v>
      </c>
      <c r="Z39" s="6">
        <f>K39/K$44</f>
        <v>1.001915691501378</v>
      </c>
      <c r="AA39" s="6">
        <f>L39/L$44</f>
        <v>1.0400613594485131</v>
      </c>
      <c r="AB39" s="6">
        <f>M39/M$44</f>
        <v>1.0391981873441318</v>
      </c>
      <c r="AC39" s="6">
        <f>N39/N$44</f>
        <v>1.1073967615721356</v>
      </c>
      <c r="AD39" s="6">
        <f>AVERAGE(S39:AC39)</f>
        <v>1.011088199880205</v>
      </c>
      <c r="AE39" s="6">
        <f>STDEV(S39:AC39)/SQRT(11)</f>
        <v>1.2376217919449919E-2</v>
      </c>
      <c r="AI39" s="6">
        <v>10</v>
      </c>
      <c r="AJ39" s="6">
        <v>117.827</v>
      </c>
      <c r="AK39" s="6">
        <v>59.029333333333334</v>
      </c>
      <c r="AL39" s="6">
        <v>85.332333333333324</v>
      </c>
      <c r="AM39" s="6">
        <v>61.344333333333331</v>
      </c>
      <c r="AN39" s="6">
        <v>179.22366666666667</v>
      </c>
      <c r="AO39" s="6">
        <v>129.49259999999998</v>
      </c>
      <c r="AP39" s="6">
        <v>175.31433333333334</v>
      </c>
      <c r="AQ39" s="6">
        <v>135.345</v>
      </c>
      <c r="AR39" s="9">
        <v>158.79733333333334</v>
      </c>
      <c r="AS39" s="9">
        <v>50.253999999999998</v>
      </c>
      <c r="AT39" s="6">
        <v>326.73533333333336</v>
      </c>
      <c r="AX39" s="6">
        <v>10</v>
      </c>
      <c r="AY39" s="6">
        <f>AJ39/AJ$44</f>
        <v>1.0154436161502993</v>
      </c>
      <c r="AZ39" s="6">
        <f>AK39/AK$44</f>
        <v>1.0997205489660311</v>
      </c>
      <c r="BA39" s="6">
        <f>AL39/AL$44</f>
        <v>1.0267808438953954</v>
      </c>
      <c r="BB39" s="6">
        <f>AM39/AM$44</f>
        <v>1.0823751521817124</v>
      </c>
      <c r="BC39" s="6">
        <f>AN39/AN$44</f>
        <v>0.99186285469725988</v>
      </c>
      <c r="BD39" s="6">
        <f>AO39/AO$44</f>
        <v>1.021344560615334</v>
      </c>
      <c r="BE39" s="6">
        <f>AP39/AP$44</f>
        <v>0.87736714621256617</v>
      </c>
      <c r="BF39" s="6">
        <f>AQ39/AQ$44</f>
        <v>0.95475868555640475</v>
      </c>
      <c r="BG39" s="6">
        <f>AR39/AR$44</f>
        <v>1.007861621914377</v>
      </c>
      <c r="BH39" s="6">
        <f>AS39/AS$44</f>
        <v>1.0485967657798643</v>
      </c>
      <c r="BI39" s="6">
        <f>AT39/AT$44</f>
        <v>1.0437394649723308</v>
      </c>
      <c r="BJ39" s="6">
        <f>AVERAGE(AY39:BI39)</f>
        <v>1.0154410237219613</v>
      </c>
      <c r="BK39" s="6">
        <f>STDEV(AY39:BI39)/SQRT(11)</f>
        <v>1.8341925004262183E-2</v>
      </c>
    </row>
    <row r="40" spans="3:65" x14ac:dyDescent="0.3">
      <c r="C40" s="6">
        <v>20.02</v>
      </c>
      <c r="D40" s="6">
        <v>212.22433333333333</v>
      </c>
      <c r="E40" s="6">
        <v>55.923000000000002</v>
      </c>
      <c r="F40" s="6">
        <v>293.01</v>
      </c>
      <c r="G40" s="6">
        <v>971.07800000000009</v>
      </c>
      <c r="H40" s="6">
        <v>546.57333333333327</v>
      </c>
      <c r="I40" s="6">
        <v>247.7774</v>
      </c>
      <c r="J40" s="6">
        <v>273.20266666666663</v>
      </c>
      <c r="K40" s="6">
        <v>181.09266666666667</v>
      </c>
      <c r="L40" s="9">
        <v>182.86033333333333</v>
      </c>
      <c r="M40" s="9">
        <v>71.811999999999998</v>
      </c>
      <c r="N40" s="6">
        <v>262.70766666666668</v>
      </c>
      <c r="R40" s="6">
        <v>20.02</v>
      </c>
      <c r="S40" s="6">
        <f>D40/D$44</f>
        <v>0.97250090120914778</v>
      </c>
      <c r="T40" s="6">
        <f>E40/E$44</f>
        <v>0.93465144652616439</v>
      </c>
      <c r="U40" s="6">
        <f>F40/F$44</f>
        <v>1.0051847006733021</v>
      </c>
      <c r="V40" s="6">
        <f>G40/G$44</f>
        <v>0.99577351509895917</v>
      </c>
      <c r="W40" s="6">
        <f>H40/H$44</f>
        <v>1.0161937047205298</v>
      </c>
      <c r="X40" s="6">
        <f>I40/I$44</f>
        <v>0.99781009434554924</v>
      </c>
      <c r="Y40" s="6">
        <f>J40/J$44</f>
        <v>0.98505841065333399</v>
      </c>
      <c r="Z40" s="6">
        <f>K40/K$44</f>
        <v>0.98184249762797648</v>
      </c>
      <c r="AA40" s="6">
        <f>L40/L$44</f>
        <v>1.0262386470989886</v>
      </c>
      <c r="AB40" s="6">
        <f>M40/M$44</f>
        <v>1.0681382100519103</v>
      </c>
      <c r="AC40" s="6">
        <f>N40/N$44</f>
        <v>1.0410668477241447</v>
      </c>
      <c r="AD40" s="6">
        <f>AVERAGE(S40:AC40)</f>
        <v>1.0022235432481823</v>
      </c>
      <c r="AE40" s="6">
        <f>STDEV(S40:AC40)/SQRT(11)</f>
        <v>1.0810238655757417E-2</v>
      </c>
      <c r="AI40" s="6">
        <v>20.02</v>
      </c>
      <c r="AJ40" s="6">
        <v>113.39800000000001</v>
      </c>
      <c r="AK40" s="6">
        <v>56.124333333333333</v>
      </c>
      <c r="AL40" s="6">
        <v>85.87533333333333</v>
      </c>
      <c r="AM40" s="6">
        <v>57.194333333333333</v>
      </c>
      <c r="AN40" s="6">
        <v>177.89566666666667</v>
      </c>
      <c r="AO40" s="6">
        <v>126.63660000000002</v>
      </c>
      <c r="AP40" s="6">
        <v>183.90433333333331</v>
      </c>
      <c r="AQ40" s="6">
        <v>134.34666666666666</v>
      </c>
      <c r="AR40" s="9">
        <v>160.28</v>
      </c>
      <c r="AS40" s="9">
        <v>47.226333333333336</v>
      </c>
      <c r="AT40" s="6">
        <v>326.42500000000001</v>
      </c>
      <c r="AX40" s="6">
        <v>20.02</v>
      </c>
      <c r="AY40" s="6">
        <f>AJ40/AJ$44</f>
        <v>0.97727409833239975</v>
      </c>
      <c r="AZ40" s="6">
        <f>AK40/AK$44</f>
        <v>1.0456001987207353</v>
      </c>
      <c r="BA40" s="6">
        <f>AL40/AL$44</f>
        <v>1.0333146157548532</v>
      </c>
      <c r="BB40" s="6">
        <f>AM40/AM$44</f>
        <v>1.0091514877048939</v>
      </c>
      <c r="BC40" s="6">
        <f>AN40/AN$44</f>
        <v>0.98451341309986318</v>
      </c>
      <c r="BD40" s="6">
        <f>AO40/AO$44</f>
        <v>0.99881848526340378</v>
      </c>
      <c r="BE40" s="6">
        <f>AP40/AP$44</f>
        <v>0.92035612288474888</v>
      </c>
      <c r="BF40" s="6">
        <f>AQ40/AQ$44</f>
        <v>0.94771618364587618</v>
      </c>
      <c r="BG40" s="6">
        <f>AR40/AR$44</f>
        <v>1.0172718733339541</v>
      </c>
      <c r="BH40" s="6">
        <f>AS40/AS$44</f>
        <v>0.98542166579725265</v>
      </c>
      <c r="BI40" s="6">
        <f>AT40/AT$44</f>
        <v>1.0427481208651848</v>
      </c>
      <c r="BJ40" s="6">
        <f>AVERAGE(AY40:BI40)</f>
        <v>0.99656238776392414</v>
      </c>
      <c r="BK40" s="6">
        <f>STDEV(AY40:BI40)/SQRT(11)</f>
        <v>1.1799727024125045E-2</v>
      </c>
    </row>
    <row r="41" spans="3:65" x14ac:dyDescent="0.3">
      <c r="C41" s="6">
        <v>30.02</v>
      </c>
      <c r="D41" s="6">
        <v>211.417</v>
      </c>
      <c r="E41" s="6">
        <v>53.313333333333333</v>
      </c>
      <c r="F41" s="6">
        <v>295.99966666666666</v>
      </c>
      <c r="G41" s="6">
        <v>958.86033333333341</v>
      </c>
      <c r="H41" s="6">
        <v>542.27533333333338</v>
      </c>
      <c r="I41" s="6">
        <v>249.42420000000001</v>
      </c>
      <c r="J41" s="6">
        <v>271.57166666666666</v>
      </c>
      <c r="K41" s="6">
        <v>182.47066666666669</v>
      </c>
      <c r="L41" s="9">
        <v>182.18166666666664</v>
      </c>
      <c r="M41" s="9">
        <v>72.661666666666662</v>
      </c>
      <c r="N41" s="6">
        <v>258.03566666666666</v>
      </c>
      <c r="R41" s="6">
        <v>30.02</v>
      </c>
      <c r="S41" s="6">
        <f>D41/D$44</f>
        <v>0.96880136128405514</v>
      </c>
      <c r="T41" s="6">
        <f>E41/E$44</f>
        <v>0.89103560465517906</v>
      </c>
      <c r="U41" s="6">
        <f>F41/F$44</f>
        <v>1.015440893954918</v>
      </c>
      <c r="V41" s="6">
        <f>G41/G$44</f>
        <v>0.98324514056779477</v>
      </c>
      <c r="W41" s="6">
        <f>H41/H$44</f>
        <v>1.0082028272361629</v>
      </c>
      <c r="X41" s="6">
        <f>I41/I$44</f>
        <v>1.0044418277617859</v>
      </c>
      <c r="Y41" s="6">
        <f>J41/J$44</f>
        <v>0.97917768376520364</v>
      </c>
      <c r="Z41" s="6">
        <f>K41/K$44</f>
        <v>0.98931369448335094</v>
      </c>
      <c r="AA41" s="6">
        <f>L41/L$44</f>
        <v>1.0224298715754223</v>
      </c>
      <c r="AB41" s="6">
        <f>M41/M$44</f>
        <v>1.0807762292196554</v>
      </c>
      <c r="AC41" s="6">
        <f>N41/N$44</f>
        <v>1.0225524877350292</v>
      </c>
      <c r="AD41" s="6">
        <f>AVERAGE(S41:AC41)</f>
        <v>0.99685614747623241</v>
      </c>
      <c r="AE41" s="6">
        <f>STDEV(S41:AC41)/SQRT(11)</f>
        <v>1.3957179440277292E-2</v>
      </c>
      <c r="AI41" s="6">
        <v>30.02</v>
      </c>
      <c r="AJ41" s="6">
        <v>126.42633333333333</v>
      </c>
      <c r="AK41" s="6">
        <v>56.205666666666673</v>
      </c>
      <c r="AL41" s="6">
        <v>81.296666666666681</v>
      </c>
      <c r="AM41" s="6">
        <v>55.9</v>
      </c>
      <c r="AN41" s="6">
        <v>190.26400000000001</v>
      </c>
      <c r="AO41" s="6">
        <v>128.47620000000001</v>
      </c>
      <c r="AP41" s="6">
        <v>191.34100000000001</v>
      </c>
      <c r="AQ41" s="6">
        <v>139.97499999999999</v>
      </c>
      <c r="AR41" s="9">
        <v>149.631</v>
      </c>
      <c r="AS41" s="9">
        <v>46.35766666666666</v>
      </c>
      <c r="AT41" s="6">
        <v>322.70400000000001</v>
      </c>
      <c r="AX41" s="6">
        <v>30.02</v>
      </c>
      <c r="AY41" s="6">
        <f>AJ41/AJ$44</f>
        <v>1.0895534393358324</v>
      </c>
      <c r="AZ41" s="6">
        <f>AK41/AK$44</f>
        <v>1.047115444327144</v>
      </c>
      <c r="BA41" s="6">
        <f>AL41/AL$44</f>
        <v>0.97822076046847439</v>
      </c>
      <c r="BB41" s="6">
        <f>AM41/AM$44</f>
        <v>0.98631393837449344</v>
      </c>
      <c r="BC41" s="6">
        <f>AN41/AN$44</f>
        <v>1.0529624669330471</v>
      </c>
      <c r="BD41" s="6">
        <f>AO41/AO$44</f>
        <v>1.013327927916559</v>
      </c>
      <c r="BE41" s="6">
        <f>AP41/AP$44</f>
        <v>0.95757319970106247</v>
      </c>
      <c r="BF41" s="6">
        <f>AQ41/AQ$44</f>
        <v>0.98741990476750341</v>
      </c>
      <c r="BG41" s="6">
        <f>AR41/AR$44</f>
        <v>0.94968435037954124</v>
      </c>
      <c r="BH41" s="6">
        <f>AS41/AS$44</f>
        <v>0.96729612241349305</v>
      </c>
      <c r="BI41" s="6">
        <f>AT41/AT$44</f>
        <v>1.0308615749274062</v>
      </c>
      <c r="BJ41" s="6">
        <f>AVERAGE(AY41:BI41)</f>
        <v>1.0054844663222324</v>
      </c>
      <c r="BK41" s="6">
        <f>STDEV(AY41:BI41)/SQRT(11)</f>
        <v>1.3505907067226829E-2</v>
      </c>
    </row>
    <row r="42" spans="3:65" x14ac:dyDescent="0.3">
      <c r="C42" s="6">
        <v>40.04</v>
      </c>
      <c r="D42" s="6">
        <v>214.41866666666667</v>
      </c>
      <c r="E42" s="6">
        <v>57.851333333333336</v>
      </c>
      <c r="F42" s="6">
        <v>300.44666666666666</v>
      </c>
      <c r="G42" s="6">
        <v>979.226</v>
      </c>
      <c r="H42" s="6">
        <v>543.28133333333335</v>
      </c>
      <c r="I42" s="6">
        <v>247.0094</v>
      </c>
      <c r="J42" s="6">
        <v>272.55400000000003</v>
      </c>
      <c r="K42" s="6">
        <v>183.816</v>
      </c>
      <c r="L42" s="9">
        <v>184.60066666666668</v>
      </c>
      <c r="M42" s="9">
        <v>70.49133333333333</v>
      </c>
      <c r="N42" s="6">
        <v>259.80700000000002</v>
      </c>
      <c r="R42" s="6">
        <v>40.04</v>
      </c>
      <c r="S42" s="6">
        <f>D42/D$44</f>
        <v>0.98255625683544234</v>
      </c>
      <c r="T42" s="6">
        <f>E42/E$44</f>
        <v>0.96688003832890435</v>
      </c>
      <c r="U42" s="6">
        <f>F42/F$44</f>
        <v>1.0306965383489461</v>
      </c>
      <c r="V42" s="6">
        <f>G42/G$44</f>
        <v>1.0041287271427151</v>
      </c>
      <c r="W42" s="6">
        <f>H42/H$44</f>
        <v>1.0100731908353424</v>
      </c>
      <c r="X42" s="6">
        <f>I42/I$44</f>
        <v>0.99471732578611893</v>
      </c>
      <c r="Y42" s="6">
        <f>J42/J$44</f>
        <v>0.98271958078938537</v>
      </c>
      <c r="Z42" s="6">
        <f>K42/K$44</f>
        <v>0.99660778023765439</v>
      </c>
      <c r="AA42" s="6">
        <f>L42/L$44</f>
        <v>1.0360056495589789</v>
      </c>
      <c r="AB42" s="6">
        <f>M42/M$44</f>
        <v>1.0484944941073808</v>
      </c>
      <c r="AC42" s="6">
        <f>N42/N$44</f>
        <v>1.0295719875197151</v>
      </c>
      <c r="AD42" s="6">
        <f>AVERAGE(S42:AC42)</f>
        <v>1.0074955972264166</v>
      </c>
      <c r="AE42" s="6">
        <f>STDEV(S42:AC42)/SQRT(11)</f>
        <v>7.8071279806880911E-3</v>
      </c>
      <c r="AI42" s="6">
        <v>40.04</v>
      </c>
      <c r="AJ42" s="6">
        <v>126.33800000000001</v>
      </c>
      <c r="AK42" s="6">
        <v>55.770333333333326</v>
      </c>
      <c r="AL42" s="6">
        <v>81.812333333333328</v>
      </c>
      <c r="AM42" s="6">
        <v>57.598333333333336</v>
      </c>
      <c r="AN42" s="6">
        <v>181.28933333333336</v>
      </c>
      <c r="AO42" s="6">
        <v>125.70339999999999</v>
      </c>
      <c r="AP42" s="6">
        <v>181.19566666666665</v>
      </c>
      <c r="AQ42" s="6">
        <v>140.05799999999999</v>
      </c>
      <c r="AR42" s="9">
        <v>161.53466666666665</v>
      </c>
      <c r="AS42" s="9">
        <v>46.782333333333327</v>
      </c>
      <c r="AT42" s="6">
        <v>319.70666666666665</v>
      </c>
      <c r="AX42" s="6">
        <v>40.04</v>
      </c>
      <c r="AY42" s="6">
        <f>AJ42/AJ$44</f>
        <v>1.0887921747748524</v>
      </c>
      <c r="AZ42" s="6">
        <f>AK42/AK$44</f>
        <v>1.0390051543190708</v>
      </c>
      <c r="BA42" s="6">
        <f>AL42/AL$44</f>
        <v>0.98442563773463809</v>
      </c>
      <c r="BB42" s="6">
        <f>AM42/AM$44</f>
        <v>1.0162797673310711</v>
      </c>
      <c r="BC42" s="6">
        <f>AN42/AN$44</f>
        <v>1.0032947044912026</v>
      </c>
      <c r="BD42" s="6">
        <f>AO42/AO$44</f>
        <v>0.9914580743675977</v>
      </c>
      <c r="BE42" s="6">
        <f>AP42/AP$44</f>
        <v>0.90680049911920146</v>
      </c>
      <c r="BF42" s="6">
        <f>AQ42/AQ$44</f>
        <v>0.98800540826524019</v>
      </c>
      <c r="BG42" s="6">
        <f>AR42/AR$44</f>
        <v>1.0252350447240817</v>
      </c>
      <c r="BH42" s="6">
        <f>AS42/AS$44</f>
        <v>0.97615719005390345</v>
      </c>
      <c r="BI42" s="6">
        <f>AT42/AT$44</f>
        <v>1.0212867454843797</v>
      </c>
      <c r="BJ42" s="6">
        <f>AVERAGE(AY42:BI42)</f>
        <v>1.0037036727877491</v>
      </c>
      <c r="BK42" s="6">
        <f>STDEV(AY42:BI42)/SQRT(11)</f>
        <v>1.3596257574621365E-2</v>
      </c>
    </row>
    <row r="43" spans="3:65" x14ac:dyDescent="0.3">
      <c r="C43" s="6">
        <v>50.04</v>
      </c>
      <c r="D43" s="6">
        <v>216.58500000000001</v>
      </c>
      <c r="E43" s="6">
        <v>54.701999999999998</v>
      </c>
      <c r="F43" s="6">
        <v>290.20600000000007</v>
      </c>
      <c r="G43" s="6">
        <v>981.87899999999991</v>
      </c>
      <c r="H43" s="6">
        <v>537.84700000000009</v>
      </c>
      <c r="I43" s="6">
        <v>247.39439999999999</v>
      </c>
      <c r="J43" s="6">
        <v>274.86566666666664</v>
      </c>
      <c r="K43" s="6">
        <v>182.93733333333333</v>
      </c>
      <c r="L43" s="9">
        <v>183.06966666666668</v>
      </c>
      <c r="M43" s="9">
        <v>69.808999999999997</v>
      </c>
      <c r="N43" s="6">
        <v>254.965</v>
      </c>
      <c r="R43" s="6">
        <v>50.04</v>
      </c>
      <c r="S43" s="6">
        <f>D43/D$44</f>
        <v>0.99248330471867019</v>
      </c>
      <c r="T43" s="6">
        <f>E43/E$44</f>
        <v>0.91424464760249347</v>
      </c>
      <c r="U43" s="6">
        <f>F43/F$44</f>
        <v>0.99556544569672156</v>
      </c>
      <c r="V43" s="6">
        <f>G43/G$44</f>
        <v>1.0068491956689893</v>
      </c>
      <c r="W43" s="6">
        <f>H43/H$44</f>
        <v>0.99996963293029839</v>
      </c>
      <c r="X43" s="6">
        <f>I43/I$44</f>
        <v>0.99626773710822913</v>
      </c>
      <c r="Y43" s="6">
        <f>J43/J$44</f>
        <v>0.99105451660977839</v>
      </c>
      <c r="Z43" s="6">
        <f>K43/K$44</f>
        <v>0.9918438530700765</v>
      </c>
      <c r="AA43" s="6">
        <f>L43/L$44</f>
        <v>1.0274134560522303</v>
      </c>
      <c r="AB43" s="6">
        <f>M43/M$44</f>
        <v>1.0383454061370496</v>
      </c>
      <c r="AC43" s="6">
        <f>N43/N$44</f>
        <v>1.0103839457672972</v>
      </c>
      <c r="AD43" s="6">
        <f>AVERAGE(S43:AC43)</f>
        <v>0.99676555830562108</v>
      </c>
      <c r="AE43" s="6">
        <f>STDEV(S43:AC43)/SQRT(11)</f>
        <v>9.4638783951768619E-3</v>
      </c>
      <c r="AI43" s="6">
        <v>50.04</v>
      </c>
      <c r="AJ43" s="6">
        <v>121.03166666666668</v>
      </c>
      <c r="AK43" s="6">
        <v>54.398333333333333</v>
      </c>
      <c r="AL43" s="6">
        <v>80.226666666666674</v>
      </c>
      <c r="AM43" s="6">
        <v>53.199000000000005</v>
      </c>
      <c r="AN43" s="6">
        <v>173.72233333333335</v>
      </c>
      <c r="AO43" s="6">
        <v>122.00139999999999</v>
      </c>
      <c r="AP43" s="6">
        <v>178.90766666666664</v>
      </c>
      <c r="AQ43" s="6">
        <v>131.33166666666668</v>
      </c>
      <c r="AR43" s="9">
        <v>157.71</v>
      </c>
      <c r="AS43" s="9">
        <v>44.06</v>
      </c>
      <c r="AT43" s="6">
        <v>327.79500000000002</v>
      </c>
      <c r="AX43" s="6">
        <v>50.04</v>
      </c>
      <c r="AY43" s="6">
        <f>AJ43/AJ$44</f>
        <v>1.0430617198833685</v>
      </c>
      <c r="AZ43" s="6">
        <f>AK43/AK$44</f>
        <v>1.013444699745389</v>
      </c>
      <c r="BA43" s="6">
        <f>AL43/AL$44</f>
        <v>0.96534574041392596</v>
      </c>
      <c r="BB43" s="6">
        <f>AM43/AM$44</f>
        <v>0.93865680156681008</v>
      </c>
      <c r="BC43" s="6">
        <f>AN43/AN$44</f>
        <v>0.96141727635302421</v>
      </c>
      <c r="BD43" s="6">
        <f>AO43/AO$44</f>
        <v>0.96225935904797355</v>
      </c>
      <c r="BE43" s="6">
        <f>AP43/AP$44</f>
        <v>0.89535011743981208</v>
      </c>
      <c r="BF43" s="6">
        <f>AQ43/AQ$44</f>
        <v>0.92644759273411337</v>
      </c>
      <c r="BG43" s="6">
        <f>AR43/AR$44</f>
        <v>1.0009604887914767</v>
      </c>
      <c r="BH43" s="6">
        <f>AS43/AS$44</f>
        <v>0.91935315597287426</v>
      </c>
      <c r="BI43" s="6">
        <f>AT43/AT$44</f>
        <v>1.0471245164402334</v>
      </c>
      <c r="BJ43" s="6">
        <f>AVERAGE(AY43:BI43)</f>
        <v>0.97031104258081813</v>
      </c>
      <c r="BK43" s="6">
        <f>STDEV(AY43:BI43)/SQRT(11)</f>
        <v>1.5166738239542722E-2</v>
      </c>
    </row>
    <row r="44" spans="3:65" x14ac:dyDescent="0.3">
      <c r="C44" s="6">
        <v>60.04</v>
      </c>
      <c r="D44" s="6">
        <v>218.22533333333331</v>
      </c>
      <c r="E44" s="6">
        <v>59.833000000000006</v>
      </c>
      <c r="F44" s="6">
        <v>291.49866666666668</v>
      </c>
      <c r="G44" s="6">
        <v>975.19966666666676</v>
      </c>
      <c r="H44" s="6">
        <v>537.86333333333334</v>
      </c>
      <c r="I44" s="6">
        <v>248.3212</v>
      </c>
      <c r="J44" s="6">
        <v>277.34666666666664</v>
      </c>
      <c r="K44" s="6">
        <v>184.44166666666663</v>
      </c>
      <c r="L44" s="9">
        <v>178.18500000000003</v>
      </c>
      <c r="M44" s="9">
        <v>67.231000000000009</v>
      </c>
      <c r="N44" s="6">
        <v>252.34466666666665</v>
      </c>
      <c r="R44" s="6">
        <v>60.04</v>
      </c>
      <c r="S44" s="6">
        <f>D44/D$44</f>
        <v>1</v>
      </c>
      <c r="T44" s="6">
        <f>E44/E$44</f>
        <v>1</v>
      </c>
      <c r="U44" s="6">
        <f>F44/F$44</f>
        <v>1</v>
      </c>
      <c r="V44" s="6">
        <f>G44/G$44</f>
        <v>1</v>
      </c>
      <c r="W44" s="6">
        <f>H44/H$44</f>
        <v>1</v>
      </c>
      <c r="X44" s="6">
        <f>I44/I$44</f>
        <v>1</v>
      </c>
      <c r="Y44" s="6">
        <f>J44/J$44</f>
        <v>1</v>
      </c>
      <c r="Z44" s="6">
        <f>K44/K$44</f>
        <v>1</v>
      </c>
      <c r="AA44" s="6">
        <f>L44/L$44</f>
        <v>1</v>
      </c>
      <c r="AB44" s="6">
        <f>M44/M$44</f>
        <v>1</v>
      </c>
      <c r="AC44" s="6">
        <f>N44/N$44</f>
        <v>1</v>
      </c>
      <c r="AD44" s="6">
        <f>AVERAGE(S44:AC44)</f>
        <v>1</v>
      </c>
      <c r="AE44" s="6">
        <f>STDEV(S44:AC44)/SQRT(11)</f>
        <v>0</v>
      </c>
      <c r="AI44" s="6">
        <v>60.04</v>
      </c>
      <c r="AJ44" s="6">
        <v>116.03500000000001</v>
      </c>
      <c r="AK44" s="6">
        <v>53.676666666666669</v>
      </c>
      <c r="AL44" s="6">
        <v>83.106666666666669</v>
      </c>
      <c r="AM44" s="6">
        <v>56.675666666666665</v>
      </c>
      <c r="AN44" s="6">
        <v>180.69399999999999</v>
      </c>
      <c r="AO44" s="6">
        <v>126.7864</v>
      </c>
      <c r="AP44" s="6">
        <v>199.81866666666664</v>
      </c>
      <c r="AQ44" s="6">
        <v>141.75833333333333</v>
      </c>
      <c r="AR44" s="9">
        <v>157.55866666666665</v>
      </c>
      <c r="AS44" s="9">
        <v>47.925000000000004</v>
      </c>
      <c r="AT44" s="6">
        <v>313.04300000000001</v>
      </c>
      <c r="AX44" s="6">
        <v>60.04</v>
      </c>
      <c r="AY44" s="6">
        <f>AJ44/AJ$44</f>
        <v>1</v>
      </c>
      <c r="AZ44" s="6">
        <f>AK44/AK$44</f>
        <v>1</v>
      </c>
      <c r="BA44" s="6">
        <f>AL44/AL$44</f>
        <v>1</v>
      </c>
      <c r="BB44" s="6">
        <f>AM44/AM$44</f>
        <v>1</v>
      </c>
      <c r="BC44" s="6">
        <f>AN44/AN$44</f>
        <v>1</v>
      </c>
      <c r="BD44" s="6">
        <f>AO44/AO$44</f>
        <v>1</v>
      </c>
      <c r="BE44" s="6">
        <f>AP44/AP$44</f>
        <v>1</v>
      </c>
      <c r="BF44" s="6">
        <f>AQ44/AQ$44</f>
        <v>1</v>
      </c>
      <c r="BG44" s="6">
        <f>AR44/AR$44</f>
        <v>1</v>
      </c>
      <c r="BH44" s="6">
        <f>AS44/AS$44</f>
        <v>1</v>
      </c>
      <c r="BI44" s="6">
        <f>AT44/AT$44</f>
        <v>1</v>
      </c>
      <c r="BJ44" s="6">
        <f>AVERAGE(AY44:BI44)</f>
        <v>1</v>
      </c>
      <c r="BK44" s="6">
        <f>STDEV(AY44:BI44)/SQRT(11)</f>
        <v>0</v>
      </c>
    </row>
    <row r="45" spans="3:65" x14ac:dyDescent="0.3">
      <c r="C45" s="6">
        <v>70.069999999999993</v>
      </c>
      <c r="D45" s="6">
        <v>217.88333333333335</v>
      </c>
      <c r="E45" s="6">
        <v>57.198666666666668</v>
      </c>
      <c r="F45" s="6">
        <v>293.38699999999994</v>
      </c>
      <c r="G45" s="6">
        <v>959.82733333333329</v>
      </c>
      <c r="H45" s="6">
        <v>542.3893333333333</v>
      </c>
      <c r="I45" s="6">
        <v>253.40379999999999</v>
      </c>
      <c r="J45" s="6">
        <v>280.31666666666666</v>
      </c>
      <c r="K45" s="6">
        <v>184.03433333333336</v>
      </c>
      <c r="L45" s="9">
        <v>179.67399999999998</v>
      </c>
      <c r="M45" s="9">
        <v>65.855333333333334</v>
      </c>
      <c r="N45" s="6">
        <v>257.72399999999999</v>
      </c>
      <c r="R45" s="6">
        <v>70.069999999999993</v>
      </c>
      <c r="S45" s="6">
        <f>D45/D$44</f>
        <v>0.99843281256682714</v>
      </c>
      <c r="T45" s="6">
        <f>E45/E$44</f>
        <v>0.95597189956490003</v>
      </c>
      <c r="U45" s="6">
        <f>F45/F$44</f>
        <v>1.0064780170521075</v>
      </c>
      <c r="V45" s="6">
        <f>G45/G$44</f>
        <v>0.98423673237514764</v>
      </c>
      <c r="W45" s="6">
        <f>H45/H$44</f>
        <v>1.0084147769879583</v>
      </c>
      <c r="X45" s="6">
        <f>I45/I$44</f>
        <v>1.020467845677292</v>
      </c>
      <c r="Y45" s="6">
        <f>J45/J$44</f>
        <v>1.0107086197778954</v>
      </c>
      <c r="Z45" s="6">
        <f>K45/K$44</f>
        <v>0.99779153300501544</v>
      </c>
      <c r="AA45" s="6">
        <f>L45/L$44</f>
        <v>1.0083564834301426</v>
      </c>
      <c r="AB45" s="6">
        <f>M45/M$44</f>
        <v>0.97953820906030442</v>
      </c>
      <c r="AC45" s="6">
        <f>N45/N$44</f>
        <v>1.0213174045023077</v>
      </c>
      <c r="AD45" s="6">
        <f>AVERAGE(S45:AC45)</f>
        <v>0.9992467576363544</v>
      </c>
      <c r="AE45" s="6">
        <f>STDEV(S45:AC45)/SQRT(11)</f>
        <v>5.8600142582876571E-3</v>
      </c>
      <c r="AI45" s="6">
        <v>70.069999999999993</v>
      </c>
      <c r="AJ45" s="6">
        <v>118.97799999999999</v>
      </c>
      <c r="AK45" s="6">
        <v>58.300666666666665</v>
      </c>
      <c r="AL45" s="6">
        <v>76.507000000000005</v>
      </c>
      <c r="AM45" s="6">
        <v>59.108666666666664</v>
      </c>
      <c r="AN45" s="6">
        <v>182.16233333333335</v>
      </c>
      <c r="AO45" s="6">
        <v>127.36420000000001</v>
      </c>
      <c r="AP45" s="6">
        <v>187.11966666666663</v>
      </c>
      <c r="AQ45" s="6">
        <v>137.71699999999998</v>
      </c>
      <c r="AR45" s="9">
        <v>148.45266666666666</v>
      </c>
      <c r="AS45" s="9">
        <v>44.487333333333332</v>
      </c>
      <c r="AT45" s="6">
        <v>326.75200000000001</v>
      </c>
      <c r="AX45" s="6">
        <v>70.069999999999993</v>
      </c>
      <c r="AY45" s="6">
        <f>AJ45/AJ$44</f>
        <v>1.0253630370146938</v>
      </c>
      <c r="AZ45" s="6">
        <f>AK45/AK$44</f>
        <v>1.0861454387381233</v>
      </c>
      <c r="BA45" s="6">
        <f>AL45/AL$44</f>
        <v>0.92058799935825453</v>
      </c>
      <c r="BB45" s="6">
        <f>AM45/AM$44</f>
        <v>1.0429284760655662</v>
      </c>
      <c r="BC45" s="6">
        <f>AN45/AN$44</f>
        <v>1.0081260768665996</v>
      </c>
      <c r="BD45" s="6">
        <f>AO45/AO$44</f>
        <v>1.0045572711268718</v>
      </c>
      <c r="BE45" s="6">
        <f>AP45/AP$44</f>
        <v>0.93644737895692087</v>
      </c>
      <c r="BF45" s="6">
        <f>AQ45/AQ$44</f>
        <v>0.97149138792545997</v>
      </c>
      <c r="BG45" s="6">
        <f>AR45/AR$44</f>
        <v>0.94220565461330807</v>
      </c>
      <c r="BH45" s="6">
        <f>AS45/AS$44</f>
        <v>0.92826986611024154</v>
      </c>
      <c r="BI45" s="6">
        <f>AT45/AT$44</f>
        <v>1.0437927057944116</v>
      </c>
      <c r="BJ45" s="6">
        <f>AVERAGE(AY45:BI45)</f>
        <v>0.99181048114276849</v>
      </c>
      <c r="BK45" s="6">
        <f>STDEV(AY45:BI45)/SQRT(11)</f>
        <v>1.6737917691584635E-2</v>
      </c>
    </row>
    <row r="46" spans="3:65" x14ac:dyDescent="0.3">
      <c r="C46" s="6">
        <v>80.069999999999993</v>
      </c>
      <c r="D46" s="6">
        <v>225.60299999999998</v>
      </c>
      <c r="E46" s="6">
        <v>63.399000000000001</v>
      </c>
      <c r="F46" s="6">
        <v>298.98266666666672</v>
      </c>
      <c r="G46" s="6">
        <v>956.12800000000004</v>
      </c>
      <c r="H46" s="6">
        <v>539.58333333333337</v>
      </c>
      <c r="I46" s="6">
        <v>255.93459999999999</v>
      </c>
      <c r="J46" s="6">
        <v>275.30333333333334</v>
      </c>
      <c r="K46" s="6">
        <v>183.99866666666665</v>
      </c>
      <c r="L46" s="9">
        <v>178.84966666666665</v>
      </c>
      <c r="M46" s="9">
        <v>72.924333333333337</v>
      </c>
      <c r="N46" s="6">
        <v>251.321</v>
      </c>
      <c r="R46" s="6">
        <v>80.069999999999993</v>
      </c>
      <c r="S46" s="6">
        <f>D46/D$44</f>
        <v>1.0338075628249699</v>
      </c>
      <c r="T46" s="6">
        <f>E46/E$44</f>
        <v>1.0595992178229405</v>
      </c>
      <c r="U46" s="6">
        <f>F46/F$44</f>
        <v>1.0256742169203747</v>
      </c>
      <c r="V46" s="6">
        <f>G46/G$44</f>
        <v>0.98044332117969679</v>
      </c>
      <c r="W46" s="6">
        <f>H46/H$44</f>
        <v>1.0031978383604261</v>
      </c>
      <c r="X46" s="6">
        <f>I46/I$44</f>
        <v>1.0306594845707897</v>
      </c>
      <c r="Y46" s="6">
        <f>J46/J$44</f>
        <v>0.99263256574203174</v>
      </c>
      <c r="Z46" s="6">
        <f>K46/K$44</f>
        <v>0.99759815659874407</v>
      </c>
      <c r="AA46" s="6">
        <f>L46/L$44</f>
        <v>1.0037302054980308</v>
      </c>
      <c r="AB46" s="6">
        <f>M46/M$44</f>
        <v>1.084683157075357</v>
      </c>
      <c r="AC46" s="6">
        <f>N46/N$44</f>
        <v>0.99594337902921137</v>
      </c>
      <c r="AD46" s="6">
        <f>AVERAGE(S46:AC46)</f>
        <v>1.0189062823293247</v>
      </c>
      <c r="AE46" s="6">
        <f>STDEV(S46:AC46)/SQRT(11)</f>
        <v>9.5425412787119353E-3</v>
      </c>
      <c r="AI46" s="6">
        <v>80.069999999999993</v>
      </c>
      <c r="AJ46" s="6">
        <v>117.07533333333333</v>
      </c>
      <c r="AK46" s="6">
        <v>59.943000000000005</v>
      </c>
      <c r="AL46" s="6">
        <v>80.73</v>
      </c>
      <c r="AM46" s="6">
        <v>53.032333333333334</v>
      </c>
      <c r="AN46" s="6">
        <v>185.08900000000003</v>
      </c>
      <c r="AO46" s="6">
        <v>119.8948</v>
      </c>
      <c r="AP46" s="6">
        <v>195.84166666666667</v>
      </c>
      <c r="AQ46" s="6">
        <v>134.19200000000001</v>
      </c>
      <c r="AR46" s="9">
        <v>146.19800000000001</v>
      </c>
      <c r="AS46" s="9">
        <v>47.872999999999998</v>
      </c>
      <c r="AT46" s="6">
        <v>318.97199999999998</v>
      </c>
      <c r="AX46" s="6">
        <v>80.069999999999993</v>
      </c>
      <c r="AY46" s="6">
        <f>AJ46/AJ$44</f>
        <v>1.0089656856408267</v>
      </c>
      <c r="AZ46" s="6">
        <f>AK46/AK$44</f>
        <v>1.1167422219462213</v>
      </c>
      <c r="BA46" s="6">
        <f>AL46/AL$44</f>
        <v>0.97140221402214022</v>
      </c>
      <c r="BB46" s="6">
        <f>AM46/AM$44</f>
        <v>0.93571609215007034</v>
      </c>
      <c r="BC46" s="6">
        <f>AN46/AN$44</f>
        <v>1.0243228884190956</v>
      </c>
      <c r="BD46" s="6">
        <f>AO46/AO$44</f>
        <v>0.94564401229153916</v>
      </c>
      <c r="BE46" s="6">
        <f>AP46/AP$44</f>
        <v>0.98009695457214552</v>
      </c>
      <c r="BF46" s="6">
        <f>AQ46/AQ$44</f>
        <v>0.94662512491917006</v>
      </c>
      <c r="BG46" s="6">
        <f>AR46/AR$44</f>
        <v>0.92789564098875355</v>
      </c>
      <c r="BH46" s="6">
        <f>AS46/AS$44</f>
        <v>0.99891497130933737</v>
      </c>
      <c r="BI46" s="6">
        <f>AT46/AT$44</f>
        <v>1.0189398900470541</v>
      </c>
      <c r="BJ46" s="6">
        <f>AVERAGE(AY46:BI46)</f>
        <v>0.98866051784603215</v>
      </c>
      <c r="BK46" s="6">
        <f>STDEV(AY46:BI46)/SQRT(11)</f>
        <v>1.6402627778168873E-2</v>
      </c>
    </row>
    <row r="47" spans="3:65" x14ac:dyDescent="0.3">
      <c r="C47" s="6">
        <v>90.08</v>
      </c>
      <c r="D47" s="6">
        <v>232.77766666666665</v>
      </c>
      <c r="E47" s="6">
        <v>60.966666666666669</v>
      </c>
      <c r="F47" s="6">
        <v>288.18399999999997</v>
      </c>
      <c r="G47" s="6">
        <v>938.30966666666666</v>
      </c>
      <c r="H47" s="6">
        <v>544.16266666666672</v>
      </c>
      <c r="I47" s="6">
        <v>254.81140000000005</v>
      </c>
      <c r="J47" s="6">
        <v>275.27566666666667</v>
      </c>
      <c r="K47" s="6">
        <v>186.02700000000002</v>
      </c>
      <c r="L47" s="9">
        <v>183.88333333333333</v>
      </c>
      <c r="M47" s="9">
        <v>71.596333333333334</v>
      </c>
      <c r="N47" s="6">
        <v>247.59266666666667</v>
      </c>
      <c r="R47" s="6">
        <v>90.08</v>
      </c>
      <c r="S47" s="6">
        <f>D47/D$44</f>
        <v>1.0666848945127057</v>
      </c>
      <c r="T47" s="6">
        <f>E47/E$44</f>
        <v>1.0189471807642381</v>
      </c>
      <c r="U47" s="6">
        <f>F47/F$44</f>
        <v>0.98862887880562045</v>
      </c>
      <c r="V47" s="6">
        <f>G47/G$44</f>
        <v>0.96217184925206756</v>
      </c>
      <c r="W47" s="6">
        <f>H47/H$44</f>
        <v>1.0117117731270027</v>
      </c>
      <c r="X47" s="6">
        <f>I47/I$44</f>
        <v>1.0261363105526231</v>
      </c>
      <c r="Y47" s="6">
        <f>J47/J$44</f>
        <v>0.99253281092255186</v>
      </c>
      <c r="Z47" s="6">
        <f>K47/K$44</f>
        <v>1.0085953101703342</v>
      </c>
      <c r="AA47" s="6">
        <f>L47/L$44</f>
        <v>1.0319798711077437</v>
      </c>
      <c r="AB47" s="6">
        <f>M47/M$44</f>
        <v>1.0649303644648054</v>
      </c>
      <c r="AC47" s="6">
        <f>N47/N$44</f>
        <v>0.98116861329874228</v>
      </c>
      <c r="AD47" s="6">
        <f>AVERAGE(S47:AC47)</f>
        <v>1.0139534415434941</v>
      </c>
      <c r="AE47" s="6">
        <f>STDEV(S47:AC47)/SQRT(11)</f>
        <v>9.8938247502447021E-3</v>
      </c>
      <c r="AI47" s="6">
        <v>90.08</v>
      </c>
      <c r="AJ47" s="6">
        <v>110.44033333333334</v>
      </c>
      <c r="AK47" s="6">
        <v>53.794999999999995</v>
      </c>
      <c r="AL47" s="6">
        <v>79.306333333333328</v>
      </c>
      <c r="AM47" s="6">
        <v>50.388333333333328</v>
      </c>
      <c r="AN47" s="6">
        <v>182.816</v>
      </c>
      <c r="AO47" s="6">
        <v>116.92619999999999</v>
      </c>
      <c r="AP47" s="6">
        <v>189.29400000000001</v>
      </c>
      <c r="AQ47" s="6">
        <v>134.24366666666666</v>
      </c>
      <c r="AR47" s="9">
        <v>152.08433333333335</v>
      </c>
      <c r="AS47" s="9">
        <v>48.423999999999999</v>
      </c>
      <c r="AT47" s="6">
        <v>314.31233333333336</v>
      </c>
      <c r="AX47" s="6">
        <v>90.08</v>
      </c>
      <c r="AY47" s="6">
        <f>AJ47/AJ$44</f>
        <v>0.95178466267361861</v>
      </c>
      <c r="AZ47" s="6">
        <f>AK47/AK$44</f>
        <v>1.002204558156865</v>
      </c>
      <c r="BA47" s="6">
        <f>AL47/AL$44</f>
        <v>0.95427161880314448</v>
      </c>
      <c r="BB47" s="6">
        <f>AM47/AM$44</f>
        <v>0.88906467796291166</v>
      </c>
      <c r="BC47" s="6">
        <f>AN47/AN$44</f>
        <v>1.0117436107452378</v>
      </c>
      <c r="BD47" s="6">
        <f>AO47/AO$44</f>
        <v>0.92222982906683992</v>
      </c>
      <c r="BE47" s="6">
        <f>AP47/AP$44</f>
        <v>0.94732891154646892</v>
      </c>
      <c r="BF47" s="6">
        <f>AQ47/AQ$44</f>
        <v>0.94698959496796187</v>
      </c>
      <c r="BG47" s="6">
        <f>AR47/AR$44</f>
        <v>0.96525526999466882</v>
      </c>
      <c r="BH47" s="6">
        <f>AS47/AS$44</f>
        <v>1.0104121022430881</v>
      </c>
      <c r="BI47" s="6">
        <f>AT47/AT$44</f>
        <v>1.0040548210096802</v>
      </c>
      <c r="BJ47" s="6">
        <f>AVERAGE(AY47:BI47)</f>
        <v>0.96412178701549855</v>
      </c>
      <c r="BK47" s="6">
        <f>STDEV(AY47:BI47)/SQRT(11)</f>
        <v>1.1935474133279785E-2</v>
      </c>
    </row>
    <row r="48" spans="3:65" x14ac:dyDescent="0.3">
      <c r="C48" s="6">
        <v>100.08</v>
      </c>
      <c r="D48" s="6">
        <v>232.33233333333337</v>
      </c>
      <c r="E48" s="6">
        <v>63.858000000000004</v>
      </c>
      <c r="F48" s="6">
        <v>291.43133333333333</v>
      </c>
      <c r="G48" s="6">
        <v>943.01099999999997</v>
      </c>
      <c r="H48" s="6">
        <v>544.12966666666671</v>
      </c>
      <c r="I48" s="6">
        <v>253.59039999999999</v>
      </c>
      <c r="J48" s="6">
        <v>277.38066666666668</v>
      </c>
      <c r="K48" s="6">
        <v>185.06700000000001</v>
      </c>
      <c r="L48" s="9">
        <v>180.46199999999999</v>
      </c>
      <c r="M48" s="9">
        <v>68.801666666666662</v>
      </c>
      <c r="N48" s="6">
        <v>256.16900000000004</v>
      </c>
      <c r="R48" s="6">
        <v>100.08</v>
      </c>
      <c r="S48" s="6">
        <f>D48/D$44</f>
        <v>1.064644190408691</v>
      </c>
      <c r="T48" s="6">
        <f>E48/E$44</f>
        <v>1.0672705697524778</v>
      </c>
      <c r="U48" s="6">
        <f>F48/F$44</f>
        <v>0.99976900980679151</v>
      </c>
      <c r="V48" s="6">
        <f>G48/G$44</f>
        <v>0.9669927423409701</v>
      </c>
      <c r="W48" s="6">
        <f>H48/H$44</f>
        <v>1.0116504192514828</v>
      </c>
      <c r="X48" s="6">
        <f>I48/I$44</f>
        <v>1.0212192917882161</v>
      </c>
      <c r="Y48" s="6">
        <f>J48/J$44</f>
        <v>1.0001225902600839</v>
      </c>
      <c r="Z48" s="6">
        <f>K48/K$44</f>
        <v>1.0033904125062127</v>
      </c>
      <c r="AA48" s="6">
        <f>L48/L$44</f>
        <v>1.0127788534388413</v>
      </c>
      <c r="AB48" s="6">
        <f>M48/M$44</f>
        <v>1.0233622386498289</v>
      </c>
      <c r="AC48" s="6">
        <f>N48/N$44</f>
        <v>1.0151551977850402</v>
      </c>
      <c r="AD48" s="6">
        <f>AVERAGE(S48:AC48)</f>
        <v>1.0169414105444217</v>
      </c>
      <c r="AE48" s="6">
        <f>STDEV(S48:AC48)/SQRT(11)</f>
        <v>8.619682480645199E-3</v>
      </c>
      <c r="AI48" s="6">
        <v>100.08</v>
      </c>
      <c r="AJ48" s="6">
        <v>102.78166666666668</v>
      </c>
      <c r="AK48" s="6">
        <v>51.685666666666663</v>
      </c>
      <c r="AL48" s="6">
        <v>72.48233333333333</v>
      </c>
      <c r="AM48" s="6">
        <v>46.397666666666659</v>
      </c>
      <c r="AN48" s="6">
        <v>166.93100000000001</v>
      </c>
      <c r="AO48" s="6">
        <v>115.20059999999998</v>
      </c>
      <c r="AP48" s="6">
        <v>190.15766666666664</v>
      </c>
      <c r="AQ48" s="6">
        <v>140.82566666666668</v>
      </c>
      <c r="AR48" s="9">
        <v>145.18299999999999</v>
      </c>
      <c r="AS48" s="9">
        <v>49.297666666666665</v>
      </c>
      <c r="AT48" s="6">
        <v>306.03666666666669</v>
      </c>
      <c r="AX48" s="6">
        <v>100.08</v>
      </c>
      <c r="AY48" s="6">
        <f>AJ48/AJ$44</f>
        <v>0.88578158888841019</v>
      </c>
      <c r="AZ48" s="6">
        <f>AK48/AK$44</f>
        <v>0.96290753275787111</v>
      </c>
      <c r="BA48" s="6">
        <f>AL48/AL$44</f>
        <v>0.87216027595058554</v>
      </c>
      <c r="BB48" s="6">
        <f>AM48/AM$44</f>
        <v>0.81865233168849638</v>
      </c>
      <c r="BC48" s="6">
        <f>AN48/AN$44</f>
        <v>0.9238325566980643</v>
      </c>
      <c r="BD48" s="6">
        <f>AO48/AO$44</f>
        <v>0.90861953648025329</v>
      </c>
      <c r="BE48" s="6">
        <f>AP48/AP$44</f>
        <v>0.95165116372177438</v>
      </c>
      <c r="BF48" s="6">
        <f>AQ48/AQ$44</f>
        <v>0.99342072776438783</v>
      </c>
      <c r="BG48" s="6">
        <f>AR48/AR$44</f>
        <v>0.92145359612081001</v>
      </c>
      <c r="BH48" s="6">
        <f>AS48/AS$44</f>
        <v>1.0286419753086418</v>
      </c>
      <c r="BI48" s="6">
        <f>AT48/AT$44</f>
        <v>0.97761862321363735</v>
      </c>
      <c r="BJ48" s="6">
        <f>AVERAGE(AY48:BI48)</f>
        <v>0.93133999169026638</v>
      </c>
      <c r="BK48" s="6">
        <f>STDEV(AY48:BI48)/SQRT(11)</f>
        <v>1.8045169568116342E-2</v>
      </c>
    </row>
    <row r="49" spans="3:63" x14ac:dyDescent="0.3">
      <c r="C49" s="6">
        <v>110.09</v>
      </c>
      <c r="D49" s="6">
        <v>234.27700000000002</v>
      </c>
      <c r="E49" s="6">
        <v>61.738</v>
      </c>
      <c r="F49" s="6">
        <v>296.59699999999998</v>
      </c>
      <c r="G49" s="6">
        <v>954.29733333333331</v>
      </c>
      <c r="H49" s="6">
        <v>542.37966666666671</v>
      </c>
      <c r="I49" s="6">
        <v>255.03760000000003</v>
      </c>
      <c r="J49" s="6">
        <v>279.31133333333332</v>
      </c>
      <c r="K49" s="6">
        <v>185.95966666666664</v>
      </c>
      <c r="L49" s="9">
        <v>178.54</v>
      </c>
      <c r="M49" s="9">
        <v>71.206000000000003</v>
      </c>
      <c r="N49" s="6">
        <v>258.37166666666667</v>
      </c>
      <c r="R49" s="6">
        <v>110.09</v>
      </c>
      <c r="S49" s="6">
        <f>D49/D$44</f>
        <v>1.0735554686593065</v>
      </c>
      <c r="T49" s="6">
        <f>E49/E$44</f>
        <v>1.031838617485334</v>
      </c>
      <c r="U49" s="6">
        <f>F49/F$44</f>
        <v>1.0174900742827868</v>
      </c>
      <c r="V49" s="6">
        <f>G49/G$44</f>
        <v>0.97856609877156764</v>
      </c>
      <c r="W49" s="6">
        <f>H49/H$44</f>
        <v>1.008396804640584</v>
      </c>
      <c r="X49" s="6">
        <f>I49/I$44</f>
        <v>1.0270472275423927</v>
      </c>
      <c r="Y49" s="6">
        <f>J49/J$44</f>
        <v>1.0070837940483632</v>
      </c>
      <c r="Z49" s="6">
        <f>K49/K$44</f>
        <v>1.008230244431392</v>
      </c>
      <c r="AA49" s="6">
        <f>L49/L$44</f>
        <v>1.0019923113617868</v>
      </c>
      <c r="AB49" s="6">
        <f>M49/M$44</f>
        <v>1.0591245110142642</v>
      </c>
      <c r="AC49" s="6">
        <f>N49/N$44</f>
        <v>1.0238839999260272</v>
      </c>
      <c r="AD49" s="6">
        <f>AVERAGE(S49:AC49)</f>
        <v>1.0215644683785277</v>
      </c>
      <c r="AE49" s="6">
        <f>STDEV(S49:AC49)/SQRT(11)</f>
        <v>8.0137544030408851E-3</v>
      </c>
      <c r="AI49" s="6">
        <v>110.09</v>
      </c>
      <c r="AJ49" s="6">
        <v>103.58233333333334</v>
      </c>
      <c r="AK49" s="6">
        <v>52.244333333333337</v>
      </c>
      <c r="AL49" s="6">
        <v>74.038666666666657</v>
      </c>
      <c r="AM49" s="6">
        <v>42.314999999999998</v>
      </c>
      <c r="AN49" s="6">
        <v>175.06866666666664</v>
      </c>
      <c r="AO49" s="6">
        <v>105.06739999999999</v>
      </c>
      <c r="AP49" s="6">
        <v>189.06100000000001</v>
      </c>
      <c r="AQ49" s="6">
        <v>135.19533333333334</v>
      </c>
      <c r="AR49" s="9">
        <v>135.85666666666665</v>
      </c>
      <c r="AS49" s="9">
        <v>44.588000000000001</v>
      </c>
      <c r="AT49" s="6">
        <v>300.42966666666666</v>
      </c>
      <c r="AX49" s="6">
        <v>110.09</v>
      </c>
      <c r="AY49" s="6">
        <f>AJ49/AJ$44</f>
        <v>0.89268180577699252</v>
      </c>
      <c r="AZ49" s="6">
        <f>AK49/AK$44</f>
        <v>0.97331553126746573</v>
      </c>
      <c r="BA49" s="6">
        <f>AL49/AL$44</f>
        <v>0.89088721321995812</v>
      </c>
      <c r="BB49" s="6">
        <f>AM49/AM$44</f>
        <v>0.746616713816041</v>
      </c>
      <c r="BC49" s="6">
        <f>AN49/AN$44</f>
        <v>0.96886817861504337</v>
      </c>
      <c r="BD49" s="6">
        <f>AO49/AO$44</f>
        <v>0.82869613775609996</v>
      </c>
      <c r="BE49" s="6">
        <f>AP49/AP$44</f>
        <v>0.94616285432125136</v>
      </c>
      <c r="BF49" s="6">
        <f>AQ49/AQ$44</f>
        <v>0.95370289812474285</v>
      </c>
      <c r="BG49" s="6">
        <f>AR49/AR$44</f>
        <v>0.86226082982846597</v>
      </c>
      <c r="BH49" s="6">
        <f>AS49/AS$44</f>
        <v>0.93037037037037029</v>
      </c>
      <c r="BI49" s="6">
        <f>AT49/AT$44</f>
        <v>0.95970734584918571</v>
      </c>
      <c r="BJ49" s="6">
        <f>AVERAGE(AY49:BI49)</f>
        <v>0.90484271626778334</v>
      </c>
      <c r="BK49" s="6">
        <f>STDEV(AY49:BI49)/SQRT(11)</f>
        <v>2.1220461017742526E-2</v>
      </c>
    </row>
    <row r="50" spans="3:63" x14ac:dyDescent="0.3">
      <c r="C50" s="6">
        <v>120.08</v>
      </c>
      <c r="D50" s="6">
        <v>237.90333333333334</v>
      </c>
      <c r="E50" s="6">
        <v>62.673666666666669</v>
      </c>
      <c r="F50" s="6">
        <v>291.12333333333333</v>
      </c>
      <c r="G50" s="6">
        <v>951.1926666666667</v>
      </c>
      <c r="H50" s="6">
        <v>547.75033333333329</v>
      </c>
      <c r="I50" s="6">
        <v>256.37180000000001</v>
      </c>
      <c r="J50" s="6">
        <v>280.6583333333333</v>
      </c>
      <c r="K50" s="6">
        <v>185.03233333333333</v>
      </c>
      <c r="L50" s="9">
        <v>180.22533333333334</v>
      </c>
      <c r="M50" s="9">
        <v>68.02</v>
      </c>
      <c r="N50" s="6">
        <v>255.07066666666665</v>
      </c>
      <c r="R50" s="6">
        <v>120.08</v>
      </c>
      <c r="S50" s="6">
        <f>D50/D$44</f>
        <v>1.0901728488595888</v>
      </c>
      <c r="T50" s="6">
        <f>E50/E$44</f>
        <v>1.0474765876133014</v>
      </c>
      <c r="U50" s="6">
        <f>F50/F$44</f>
        <v>0.99871240120023419</v>
      </c>
      <c r="V50" s="6">
        <f>G50/G$44</f>
        <v>0.97538247722944937</v>
      </c>
      <c r="W50" s="6">
        <f>H50/H$44</f>
        <v>1.0183819929474029</v>
      </c>
      <c r="X50" s="6">
        <f>I50/I$44</f>
        <v>1.0324201075059238</v>
      </c>
      <c r="Y50" s="6">
        <f>J50/J$44</f>
        <v>1.0119405317052066</v>
      </c>
      <c r="Z50" s="6">
        <f>K50/K$44</f>
        <v>1.0032024578683416</v>
      </c>
      <c r="AA50" s="6">
        <f>L50/L$44</f>
        <v>1.0114506458643169</v>
      </c>
      <c r="AB50" s="6">
        <f>M50/M$44</f>
        <v>1.0117356576579255</v>
      </c>
      <c r="AC50" s="6">
        <f>N50/N$44</f>
        <v>1.0108026852162519</v>
      </c>
      <c r="AD50" s="6">
        <f>AVERAGE(S50:AC50)</f>
        <v>1.0192434903334495</v>
      </c>
      <c r="AE50" s="6">
        <f>STDEV(S50:AC50)/SQRT(11)</f>
        <v>8.9679998210847323E-3</v>
      </c>
      <c r="AI50" s="6">
        <v>120.08</v>
      </c>
      <c r="AJ50" s="6">
        <v>101.28566666666667</v>
      </c>
      <c r="AK50" s="6">
        <v>46.713333333333331</v>
      </c>
      <c r="AL50" s="6">
        <v>63.797000000000004</v>
      </c>
      <c r="AM50" s="6">
        <v>41.524666666666668</v>
      </c>
      <c r="AN50" s="6">
        <v>167.88033333333331</v>
      </c>
      <c r="AO50" s="6">
        <v>100.81659999999999</v>
      </c>
      <c r="AP50" s="6">
        <v>176.352</v>
      </c>
      <c r="AQ50" s="6">
        <v>135.44</v>
      </c>
      <c r="AR50" s="9">
        <v>133.98766666666666</v>
      </c>
      <c r="AS50" s="9">
        <v>45.931000000000004</v>
      </c>
      <c r="AT50" s="6">
        <v>294.26633333333331</v>
      </c>
      <c r="AX50" s="6">
        <v>120.08</v>
      </c>
      <c r="AY50" s="6">
        <f>AJ50/AJ$44</f>
        <v>0.87288892719150823</v>
      </c>
      <c r="AZ50" s="6">
        <f>AK50/AK$44</f>
        <v>0.87027262000869399</v>
      </c>
      <c r="BA50" s="6">
        <f>AL50/AL$44</f>
        <v>0.76765201347665657</v>
      </c>
      <c r="BB50" s="6">
        <f>AM50/AM$44</f>
        <v>0.73267186976186138</v>
      </c>
      <c r="BC50" s="6">
        <f>AN50/AN$44</f>
        <v>0.92908637438616293</v>
      </c>
      <c r="BD50" s="6">
        <f>AO50/AO$44</f>
        <v>0.7951688824668891</v>
      </c>
      <c r="BE50" s="6">
        <f>AP50/AP$44</f>
        <v>0.8825601879036995</v>
      </c>
      <c r="BF50" s="6">
        <f>AQ50/AQ$44</f>
        <v>0.95542884016224794</v>
      </c>
      <c r="BG50" s="6">
        <f>AR50/AR$44</f>
        <v>0.85039858169232196</v>
      </c>
      <c r="BH50" s="6">
        <f>AS50/AS$44</f>
        <v>0.95839332290036516</v>
      </c>
      <c r="BI50" s="6">
        <f>AT50/AT$44</f>
        <v>0.94001888984367421</v>
      </c>
      <c r="BJ50" s="6">
        <f>AVERAGE(AY50:BI50)</f>
        <v>0.86859459179946197</v>
      </c>
      <c r="BK50" s="6">
        <f>STDEV(AY50:BI50)/SQRT(11)</f>
        <v>2.3153205145634452E-2</v>
      </c>
    </row>
    <row r="51" spans="3:63" x14ac:dyDescent="0.3">
      <c r="C51" s="6">
        <v>130.1</v>
      </c>
      <c r="D51" s="6">
        <v>241.01900000000001</v>
      </c>
      <c r="E51" s="6">
        <v>56.197000000000003</v>
      </c>
      <c r="F51" s="6">
        <v>290.94033333333329</v>
      </c>
      <c r="G51" s="6">
        <v>939.65166666666664</v>
      </c>
      <c r="H51" s="6">
        <v>548.43600000000004</v>
      </c>
      <c r="I51" s="6">
        <v>259.53120000000001</v>
      </c>
      <c r="J51" s="6">
        <v>280.93233333333336</v>
      </c>
      <c r="K51" s="6">
        <v>185.97533333333334</v>
      </c>
      <c r="L51" s="9">
        <v>176.99533333333332</v>
      </c>
      <c r="M51" s="9">
        <v>70.273666666666657</v>
      </c>
      <c r="N51" s="6">
        <v>258.74233333333331</v>
      </c>
      <c r="R51" s="6">
        <v>130.1</v>
      </c>
      <c r="S51" s="6">
        <f>D51/D$44</f>
        <v>1.1044501402220337</v>
      </c>
      <c r="T51" s="6">
        <f>E51/E$44</f>
        <v>0.9392308592248424</v>
      </c>
      <c r="U51" s="6">
        <f>F51/F$44</f>
        <v>0.99808461102166257</v>
      </c>
      <c r="V51" s="6">
        <f>G51/G$44</f>
        <v>0.96354797769619138</v>
      </c>
      <c r="W51" s="6">
        <f>H51/H$44</f>
        <v>1.019656790138759</v>
      </c>
      <c r="X51" s="6">
        <f>I51/I$44</f>
        <v>1.0451431452489759</v>
      </c>
      <c r="Y51" s="6">
        <f>J51/J$44</f>
        <v>1.0129284649776455</v>
      </c>
      <c r="Z51" s="6">
        <f>K51/K$44</f>
        <v>1.0083151854696608</v>
      </c>
      <c r="AA51" s="6">
        <f>L51/L$44</f>
        <v>0.99332341854439654</v>
      </c>
      <c r="AB51" s="6">
        <f>M51/M$44</f>
        <v>1.0452569003386332</v>
      </c>
      <c r="AC51" s="6">
        <f>N51/N$44</f>
        <v>1.0253528903589535</v>
      </c>
      <c r="AD51" s="6">
        <f>AVERAGE(S51:AC51)</f>
        <v>1.0141173075674319</v>
      </c>
      <c r="AE51" s="6">
        <f>STDEV(S51:AC51)/SQRT(11)</f>
        <v>1.3190551060509759E-2</v>
      </c>
      <c r="AI51" s="6">
        <v>130.1</v>
      </c>
      <c r="AJ51" s="6">
        <v>90.427999999999997</v>
      </c>
      <c r="AK51" s="6">
        <v>52.281000000000006</v>
      </c>
      <c r="AL51" s="6">
        <v>66.509</v>
      </c>
      <c r="AM51" s="6">
        <v>41.492999999999995</v>
      </c>
      <c r="AN51" s="6">
        <v>163.45400000000001</v>
      </c>
      <c r="AO51" s="6">
        <v>106.9568</v>
      </c>
      <c r="AP51" s="6">
        <v>178.96</v>
      </c>
      <c r="AQ51" s="6">
        <v>133.04233333333332</v>
      </c>
      <c r="AR51" s="9">
        <v>138.97</v>
      </c>
      <c r="AS51" s="9">
        <v>43.975999999999999</v>
      </c>
      <c r="AT51" s="6">
        <v>289.30466666666672</v>
      </c>
      <c r="AX51" s="6">
        <v>130.1</v>
      </c>
      <c r="AY51" s="6">
        <f>AJ51/AJ$44</f>
        <v>0.77931658551299166</v>
      </c>
      <c r="AZ51" s="6">
        <f>AK51/AK$44</f>
        <v>0.97399863379494511</v>
      </c>
      <c r="BA51" s="6">
        <f>AL51/AL$44</f>
        <v>0.8002847745868763</v>
      </c>
      <c r="BB51" s="6">
        <f>AM51/AM$44</f>
        <v>0.73211313497268071</v>
      </c>
      <c r="BC51" s="6">
        <f>AN51/AN$44</f>
        <v>0.90459008046753087</v>
      </c>
      <c r="BD51" s="6">
        <f>AO51/AO$44</f>
        <v>0.84359836701728264</v>
      </c>
      <c r="BE51" s="6">
        <f>AP51/AP$44</f>
        <v>0.89561202156622022</v>
      </c>
      <c r="BF51" s="6">
        <f>AQ51/AQ$44</f>
        <v>0.93851507847863136</v>
      </c>
      <c r="BG51" s="6">
        <f>AR51/AR$44</f>
        <v>0.88202066531831536</v>
      </c>
      <c r="BH51" s="6">
        <f>AS51/AS$44</f>
        <v>0.9176004173187271</v>
      </c>
      <c r="BI51" s="6">
        <f>AT51/AT$44</f>
        <v>0.92416909711019479</v>
      </c>
      <c r="BJ51" s="6">
        <f>AVERAGE(AY51:BI51)</f>
        <v>0.87198353237676329</v>
      </c>
      <c r="BK51" s="6">
        <f>STDEV(AY51:BI51)/SQRT(11)</f>
        <v>2.24534504357971E-2</v>
      </c>
    </row>
    <row r="52" spans="3:63" x14ac:dyDescent="0.3">
      <c r="C52" s="6">
        <v>140.13</v>
      </c>
      <c r="D52" s="6">
        <v>241.17766666666668</v>
      </c>
      <c r="E52" s="6">
        <v>61.139333333333333</v>
      </c>
      <c r="F52" s="6">
        <v>298.19733333333329</v>
      </c>
      <c r="G52" s="6">
        <v>926.20699999999999</v>
      </c>
      <c r="H52" s="6">
        <v>542.49433333333332</v>
      </c>
      <c r="I52" s="6">
        <v>260.24380000000002</v>
      </c>
      <c r="J52" s="6">
        <v>280.43266666666665</v>
      </c>
      <c r="K52" s="6">
        <v>187.30233333333331</v>
      </c>
      <c r="L52" s="9">
        <v>178.20000000000002</v>
      </c>
      <c r="M52" s="9">
        <v>69.091000000000008</v>
      </c>
      <c r="N52" s="6">
        <v>253.45266666666666</v>
      </c>
      <c r="R52" s="6">
        <v>140.13</v>
      </c>
      <c r="S52" s="6">
        <f>D52/D$44</f>
        <v>1.1051772174327454</v>
      </c>
      <c r="T52" s="6">
        <f>E52/E$44</f>
        <v>1.0218329907130401</v>
      </c>
      <c r="U52" s="6">
        <f>F52/F$44</f>
        <v>1.0229800936768148</v>
      </c>
      <c r="V52" s="6">
        <f>G52/G$44</f>
        <v>0.94976139928951298</v>
      </c>
      <c r="W52" s="6">
        <f>H52/H$44</f>
        <v>1.0086099938646125</v>
      </c>
      <c r="X52" s="6">
        <f>I52/I$44</f>
        <v>1.0480128156597182</v>
      </c>
      <c r="Y52" s="6">
        <f>J52/J$44</f>
        <v>1.0111268689005337</v>
      </c>
      <c r="Z52" s="6">
        <f>K52/K$44</f>
        <v>1.0155098721366287</v>
      </c>
      <c r="AA52" s="6">
        <f>L52/L$44</f>
        <v>1.0000841821702162</v>
      </c>
      <c r="AB52" s="6">
        <f>M52/M$44</f>
        <v>1.0276658089274293</v>
      </c>
      <c r="AC52" s="6">
        <f>N52/N$44</f>
        <v>1.0043908199631721</v>
      </c>
      <c r="AD52" s="6">
        <f>AVERAGE(S52:AC52)</f>
        <v>1.0195592784304022</v>
      </c>
      <c r="AE52" s="6">
        <f>STDEV(S52:AC52)/SQRT(11)</f>
        <v>1.1245653032721115E-2</v>
      </c>
      <c r="AI52" s="6">
        <v>140.13</v>
      </c>
      <c r="AJ52" s="6">
        <v>92.719333333333338</v>
      </c>
      <c r="AK52" s="6">
        <v>47.237666666666662</v>
      </c>
      <c r="AL52" s="6">
        <v>70.807666666666663</v>
      </c>
      <c r="AM52" s="6">
        <v>43.360666666666667</v>
      </c>
      <c r="AN52" s="6">
        <v>169.43333333333331</v>
      </c>
      <c r="AO52" s="6">
        <v>90.215400000000002</v>
      </c>
      <c r="AP52" s="6">
        <v>183.34</v>
      </c>
      <c r="AQ52" s="6">
        <v>137.87433333333334</v>
      </c>
      <c r="AR52" s="9">
        <v>135.76966666666667</v>
      </c>
      <c r="AS52" s="9">
        <v>43.256666666666661</v>
      </c>
      <c r="AT52" s="6">
        <v>273.21166666666664</v>
      </c>
      <c r="AX52" s="6">
        <v>140.13</v>
      </c>
      <c r="AY52" s="6">
        <f>AJ52/AJ$44</f>
        <v>0.79906350095517154</v>
      </c>
      <c r="AZ52" s="6">
        <f>AK52/AK$44</f>
        <v>0.88004098615164861</v>
      </c>
      <c r="BA52" s="6">
        <f>AL52/AL$44</f>
        <v>0.85200946574683134</v>
      </c>
      <c r="BB52" s="6">
        <f>AM52/AM$44</f>
        <v>0.76506672469666581</v>
      </c>
      <c r="BC52" s="6">
        <f>AN52/AN$44</f>
        <v>0.93768101504938361</v>
      </c>
      <c r="BD52" s="6">
        <f>AO52/AO$44</f>
        <v>0.71155423610103297</v>
      </c>
      <c r="BE52" s="6">
        <f>AP52/AP$44</f>
        <v>0.91753189558533077</v>
      </c>
      <c r="BF52" s="6">
        <f>AQ52/AQ$44</f>
        <v>0.97260125800952335</v>
      </c>
      <c r="BG52" s="6">
        <f>AR52/AR$44</f>
        <v>0.86170865455407097</v>
      </c>
      <c r="BH52" s="6">
        <f>AS52/AS$44</f>
        <v>0.9025908537645625</v>
      </c>
      <c r="BI52" s="6">
        <f>AT52/AT$44</f>
        <v>0.87276082412533307</v>
      </c>
      <c r="BJ52" s="6">
        <f>AVERAGE(AY52:BI52)</f>
        <v>0.86114631043086864</v>
      </c>
      <c r="BK52" s="6">
        <f>STDEV(AY52:BI52)/SQRT(11)</f>
        <v>2.3201842663177697E-2</v>
      </c>
    </row>
    <row r="53" spans="3:63" x14ac:dyDescent="0.3">
      <c r="C53" s="6">
        <v>150.12</v>
      </c>
      <c r="D53" s="6">
        <v>242.12733333333335</v>
      </c>
      <c r="E53" s="6">
        <v>59.257666666666665</v>
      </c>
      <c r="F53" s="6">
        <v>289.42833333333334</v>
      </c>
      <c r="G53" s="6">
        <v>949.32766666666669</v>
      </c>
      <c r="H53" s="6">
        <v>546.50700000000006</v>
      </c>
      <c r="I53" s="6">
        <v>261.46660000000003</v>
      </c>
      <c r="J53" s="6">
        <v>280.63833333333332</v>
      </c>
      <c r="K53" s="6">
        <v>186.27233333333334</v>
      </c>
      <c r="L53" s="9">
        <v>182.62099999999998</v>
      </c>
      <c r="M53" s="9">
        <v>69.587000000000003</v>
      </c>
      <c r="N53" s="6">
        <v>246.05933333333337</v>
      </c>
      <c r="R53" s="6">
        <v>150.12</v>
      </c>
      <c r="S53" s="6">
        <f>D53/D$44</f>
        <v>1.1095289883850945</v>
      </c>
      <c r="T53" s="6">
        <f>E53/E$44</f>
        <v>0.99038434754511151</v>
      </c>
      <c r="U53" s="6">
        <f>F53/F$44</f>
        <v>0.99289762331674469</v>
      </c>
      <c r="V53" s="6">
        <f>G53/G$44</f>
        <v>0.97347004835590922</v>
      </c>
      <c r="W53" s="6">
        <f>H53/H$44</f>
        <v>1.0160703772333741</v>
      </c>
      <c r="X53" s="6">
        <f>I53/I$44</f>
        <v>1.0529370831004361</v>
      </c>
      <c r="Y53" s="6">
        <f>J53/J$44</f>
        <v>1.0118684197875103</v>
      </c>
      <c r="Z53" s="6">
        <f>K53/K$44</f>
        <v>1.0099254506844983</v>
      </c>
      <c r="AA53" s="6">
        <f>L53/L$44</f>
        <v>1.0248954738053144</v>
      </c>
      <c r="AB53" s="6">
        <f>M53/M$44</f>
        <v>1.0350433579747438</v>
      </c>
      <c r="AC53" s="6">
        <f>N53/N$44</f>
        <v>0.97509226798268001</v>
      </c>
      <c r="AD53" s="6">
        <f>AVERAGE(S53:AC53)</f>
        <v>1.0174648580155832</v>
      </c>
      <c r="AE53" s="6">
        <f>STDEV(S53:AC53)/SQRT(11)</f>
        <v>1.1776822636999116E-2</v>
      </c>
      <c r="AI53" s="6">
        <v>150.12</v>
      </c>
      <c r="AJ53" s="6">
        <v>87.079333333333338</v>
      </c>
      <c r="AK53" s="6">
        <v>44.22</v>
      </c>
      <c r="AL53" s="6">
        <v>66.074333333333328</v>
      </c>
      <c r="AM53" s="6">
        <v>43.288666666666664</v>
      </c>
      <c r="AN53" s="6">
        <v>170.76766666666666</v>
      </c>
      <c r="AO53" s="6">
        <v>94.043999999999997</v>
      </c>
      <c r="AP53" s="6">
        <v>184.70699999999999</v>
      </c>
      <c r="AQ53" s="6">
        <v>131.82033333333334</v>
      </c>
      <c r="AR53" s="9">
        <v>135.11633333333336</v>
      </c>
      <c r="AS53" s="9">
        <v>42.092999999999996</v>
      </c>
      <c r="AT53" s="6">
        <v>279.91899999999993</v>
      </c>
      <c r="AX53" s="6">
        <v>150.12</v>
      </c>
      <c r="AY53" s="6">
        <f>AJ53/AJ$44</f>
        <v>0.75045747691070219</v>
      </c>
      <c r="AZ53" s="6">
        <f>AK53/AK$44</f>
        <v>0.82382164814009806</v>
      </c>
      <c r="BA53" s="6">
        <f>AL53/AL$44</f>
        <v>0.79505454837157064</v>
      </c>
      <c r="BB53" s="6">
        <f>AM53/AM$44</f>
        <v>0.76379633822863424</v>
      </c>
      <c r="BC53" s="6">
        <f>AN53/AN$44</f>
        <v>0.94506550669455913</v>
      </c>
      <c r="BD53" s="6">
        <f>AO53/AO$44</f>
        <v>0.74175148123142542</v>
      </c>
      <c r="BE53" s="6">
        <f>AP53/AP$44</f>
        <v>0.92437309827577008</v>
      </c>
      <c r="BF53" s="6">
        <f>AQ53/AQ$44</f>
        <v>0.92989477396978437</v>
      </c>
      <c r="BG53" s="6">
        <f>AR53/AR$44</f>
        <v>0.85756205096091209</v>
      </c>
      <c r="BH53" s="6">
        <f>AS53/AS$44</f>
        <v>0.87830985915492943</v>
      </c>
      <c r="BI53" s="6">
        <f>AT53/AT$44</f>
        <v>0.89418706056356445</v>
      </c>
      <c r="BJ53" s="6">
        <f>AVERAGE(AY53:BI53)</f>
        <v>0.84584307659108626</v>
      </c>
      <c r="BK53" s="6">
        <f>STDEV(AY53:BI53)/SQRT(11)</f>
        <v>2.263040350881259E-2</v>
      </c>
    </row>
    <row r="54" spans="3:63" x14ac:dyDescent="0.3">
      <c r="C54" s="6">
        <v>160.13</v>
      </c>
      <c r="D54" s="6">
        <v>239.48066666666668</v>
      </c>
      <c r="E54" s="6">
        <v>64.159333333333322</v>
      </c>
      <c r="F54" s="6">
        <v>290.3966666666667</v>
      </c>
      <c r="G54" s="6">
        <v>951.43433333333326</v>
      </c>
      <c r="H54" s="6">
        <v>546.49099999999999</v>
      </c>
      <c r="I54" s="6">
        <v>265.54340000000002</v>
      </c>
      <c r="J54" s="6">
        <v>281.15966666666668</v>
      </c>
      <c r="K54" s="6">
        <v>188.90533333333335</v>
      </c>
      <c r="L54" s="9">
        <v>182.53766666666669</v>
      </c>
      <c r="M54" s="9">
        <v>71.642333333333326</v>
      </c>
      <c r="N54" s="6">
        <v>259.29433333333333</v>
      </c>
      <c r="R54" s="6">
        <v>160.13</v>
      </c>
      <c r="S54" s="6">
        <f>D54/D$44</f>
        <v>1.0974008517190184</v>
      </c>
      <c r="T54" s="6">
        <f>E54/E$44</f>
        <v>1.0723068095086878</v>
      </c>
      <c r="U54" s="6">
        <f>F54/F$44</f>
        <v>0.99621953673887598</v>
      </c>
      <c r="V54" s="6">
        <f>G54/G$44</f>
        <v>0.97563028972870158</v>
      </c>
      <c r="W54" s="6">
        <f>H54/H$44</f>
        <v>1.0160406298997886</v>
      </c>
      <c r="X54" s="6">
        <f>I54/I$44</f>
        <v>1.0693545295367453</v>
      </c>
      <c r="Y54" s="6">
        <f>J54/J$44</f>
        <v>1.0137481371087931</v>
      </c>
      <c r="Z54" s="6">
        <f>K54/K$44</f>
        <v>1.0242009668820315</v>
      </c>
      <c r="AA54" s="6">
        <f>L54/L$44</f>
        <v>1.0244277950818905</v>
      </c>
      <c r="AB54" s="6">
        <f>M54/M$44</f>
        <v>1.0656145726425803</v>
      </c>
      <c r="AC54" s="6">
        <f>N54/N$44</f>
        <v>1.0275403746727361</v>
      </c>
      <c r="AD54" s="6">
        <f>AVERAGE(S54:AC54)</f>
        <v>1.0347713175927136</v>
      </c>
      <c r="AE54" s="6">
        <f>STDEV(S54:AC54)/SQRT(11)</f>
        <v>1.1089060005741667E-2</v>
      </c>
      <c r="AI54" s="6">
        <v>160.13</v>
      </c>
      <c r="AJ54" s="6">
        <v>88.818666666666672</v>
      </c>
      <c r="AK54" s="6">
        <v>42.397666666666673</v>
      </c>
      <c r="AL54" s="6">
        <v>58.280999999999999</v>
      </c>
      <c r="AM54" s="6">
        <v>45.449000000000005</v>
      </c>
      <c r="AN54" s="6">
        <v>162.18066666666667</v>
      </c>
      <c r="AO54" s="6">
        <v>89.533000000000015</v>
      </c>
      <c r="AP54" s="6">
        <v>174.09366666666665</v>
      </c>
      <c r="AQ54" s="6">
        <v>133.59399999999999</v>
      </c>
      <c r="AR54" s="9">
        <v>135.44300000000001</v>
      </c>
      <c r="AS54" s="9">
        <v>41.54966666666666</v>
      </c>
      <c r="AT54" s="6">
        <v>264.32666666666665</v>
      </c>
      <c r="AX54" s="6">
        <v>160.13</v>
      </c>
      <c r="AY54" s="6">
        <f>AJ54/AJ$44</f>
        <v>0.7654472070208701</v>
      </c>
      <c r="AZ54" s="6">
        <f>AK54/AK$44</f>
        <v>0.78987145252437441</v>
      </c>
      <c r="BA54" s="6">
        <f>AL54/AL$44</f>
        <v>0.7012794801861062</v>
      </c>
      <c r="BB54" s="6">
        <f>AM54/AM$44</f>
        <v>0.8019138136884143</v>
      </c>
      <c r="BC54" s="6">
        <f>AN54/AN$44</f>
        <v>0.8975431761246454</v>
      </c>
      <c r="BD54" s="6">
        <f>AO54/AO$44</f>
        <v>0.7061719553516782</v>
      </c>
      <c r="BE54" s="6">
        <f>AP54/AP$44</f>
        <v>0.87125827416857948</v>
      </c>
      <c r="BF54" s="6">
        <f>AQ54/AQ$44</f>
        <v>0.94240667803186173</v>
      </c>
      <c r="BG54" s="6">
        <f>AR54/AR$44</f>
        <v>0.85963535275749159</v>
      </c>
      <c r="BH54" s="6">
        <f>AS54/AS$44</f>
        <v>0.86697270039993024</v>
      </c>
      <c r="BI54" s="6">
        <f>AT54/AT$44</f>
        <v>0.84437814187401294</v>
      </c>
      <c r="BJ54" s="6">
        <f>AVERAGE(AY54:BI54)</f>
        <v>0.8224434756479968</v>
      </c>
      <c r="BK54" s="6">
        <f>STDEV(AY54:BI54)/SQRT(11)</f>
        <v>2.3197177577362265E-2</v>
      </c>
    </row>
    <row r="55" spans="3:63" x14ac:dyDescent="0.3">
      <c r="C55" s="6">
        <v>170.13</v>
      </c>
      <c r="D55" s="6">
        <v>247.64733333333334</v>
      </c>
      <c r="E55" s="6">
        <v>64.304999999999993</v>
      </c>
      <c r="F55" s="6">
        <v>285.25533333333334</v>
      </c>
      <c r="G55" s="6">
        <v>958.86533333333318</v>
      </c>
      <c r="H55" s="6">
        <v>551.33766666666668</v>
      </c>
      <c r="I55" s="6">
        <v>271.07939999999996</v>
      </c>
      <c r="J55" s="6">
        <v>280.50033333333334</v>
      </c>
      <c r="K55" s="6">
        <v>187.83333333333334</v>
      </c>
      <c r="L55" s="9">
        <v>182.07133333333334</v>
      </c>
      <c r="M55" s="9">
        <v>68.399000000000001</v>
      </c>
      <c r="N55" s="6">
        <v>263.12533333333334</v>
      </c>
      <c r="R55" s="6">
        <v>170.13</v>
      </c>
      <c r="S55" s="6">
        <f>D55/D$44</f>
        <v>1.1348239434468348</v>
      </c>
      <c r="T55" s="6">
        <f>E55/E$44</f>
        <v>1.0747413634616347</v>
      </c>
      <c r="U55" s="6">
        <f>F55/F$44</f>
        <v>0.97858194891686179</v>
      </c>
      <c r="V55" s="6">
        <f>G55/G$44</f>
        <v>0.98325026772295154</v>
      </c>
      <c r="W55" s="6">
        <f>H55/H$44</f>
        <v>1.025051593031687</v>
      </c>
      <c r="X55" s="6">
        <f>I55/I$44</f>
        <v>1.0916482362359716</v>
      </c>
      <c r="Y55" s="6">
        <f>J55/J$44</f>
        <v>1.0113708475554062</v>
      </c>
      <c r="Z55" s="6">
        <f>K55/K$44</f>
        <v>1.0183888311570959</v>
      </c>
      <c r="AA55" s="6">
        <f>L55/L$44</f>
        <v>1.0218106649456089</v>
      </c>
      <c r="AB55" s="6">
        <f>M55/M$44</f>
        <v>1.0173729380791598</v>
      </c>
      <c r="AC55" s="6">
        <f>N55/N$44</f>
        <v>1.0427219913504546</v>
      </c>
      <c r="AD55" s="6">
        <f>AVERAGE(S55:AC55)</f>
        <v>1.0363420569003332</v>
      </c>
      <c r="AE55" s="6">
        <f>STDEV(S55:AC55)/SQRT(11)</f>
        <v>1.4165250989932734E-2</v>
      </c>
      <c r="AI55" s="6">
        <v>170.13</v>
      </c>
      <c r="AJ55" s="6">
        <v>81.046333333333337</v>
      </c>
      <c r="AK55" s="6">
        <v>43.011666666666663</v>
      </c>
      <c r="AL55" s="6">
        <v>56.170999999999999</v>
      </c>
      <c r="AM55" s="6">
        <v>41.837333333333333</v>
      </c>
      <c r="AN55" s="6">
        <v>159.98966666666669</v>
      </c>
      <c r="AO55" s="6">
        <v>84.411599999999993</v>
      </c>
      <c r="AP55" s="6">
        <v>165.37633333333335</v>
      </c>
      <c r="AQ55" s="6">
        <v>134.18600000000001</v>
      </c>
      <c r="AR55" s="9">
        <v>138.43966666666668</v>
      </c>
      <c r="AS55" s="9">
        <v>41.263666666666673</v>
      </c>
      <c r="AT55" s="6">
        <v>261.07533333333328</v>
      </c>
      <c r="AX55" s="6">
        <v>170.13</v>
      </c>
      <c r="AY55" s="6">
        <f>AJ55/AJ$44</f>
        <v>0.69846454374398526</v>
      </c>
      <c r="AZ55" s="6">
        <f>AK55/AK$44</f>
        <v>0.80131031484816484</v>
      </c>
      <c r="BA55" s="6">
        <f>AL55/AL$44</f>
        <v>0.67589042194769766</v>
      </c>
      <c r="BB55" s="6">
        <f>AM55/AM$44</f>
        <v>0.73818864062766509</v>
      </c>
      <c r="BC55" s="6">
        <f>AN55/AN$44</f>
        <v>0.88541770433255507</v>
      </c>
      <c r="BD55" s="6">
        <f>AO55/AO$44</f>
        <v>0.66577803297514559</v>
      </c>
      <c r="BE55" s="6">
        <f>AP55/AP$44</f>
        <v>0.8276320530614425</v>
      </c>
      <c r="BF55" s="6">
        <f>AQ55/AQ$44</f>
        <v>0.9465827993651168</v>
      </c>
      <c r="BG55" s="6">
        <f>AR55/AR$44</f>
        <v>0.87865472331999106</v>
      </c>
      <c r="BH55" s="6">
        <f>AS55/AS$44</f>
        <v>0.86100504260128674</v>
      </c>
      <c r="BI55" s="6">
        <f>AT55/AT$44</f>
        <v>0.83399192230247365</v>
      </c>
      <c r="BJ55" s="6">
        <f>AVERAGE(AY55:BI55)</f>
        <v>0.80117419992050221</v>
      </c>
      <c r="BK55" s="6">
        <f>STDEV(AY55:BI55)/SQRT(11)</f>
        <v>2.8307601081788605E-2</v>
      </c>
    </row>
    <row r="56" spans="3:63" x14ac:dyDescent="0.3">
      <c r="C56" s="6">
        <v>180.15</v>
      </c>
      <c r="D56" s="6">
        <v>251.61299999999997</v>
      </c>
      <c r="E56" s="6">
        <v>63.36966666666666</v>
      </c>
      <c r="F56" s="6">
        <v>300.66366666666664</v>
      </c>
      <c r="G56" s="6">
        <v>962.36099999999999</v>
      </c>
      <c r="H56" s="6">
        <v>543.95433333333324</v>
      </c>
      <c r="I56" s="6">
        <v>274.15600000000001</v>
      </c>
      <c r="J56" s="6">
        <v>274.70133333333337</v>
      </c>
      <c r="K56" s="6">
        <v>188.60833333333335</v>
      </c>
      <c r="L56" s="9">
        <v>184.26400000000001</v>
      </c>
      <c r="M56" s="9">
        <v>71.504333333333335</v>
      </c>
      <c r="N56" s="6">
        <v>262.0263333333333</v>
      </c>
      <c r="R56" s="6">
        <v>180.15</v>
      </c>
      <c r="S56" s="6">
        <f>D56/D$44</f>
        <v>1.1529962912952361</v>
      </c>
      <c r="T56" s="6">
        <f>E56/E$44</f>
        <v>1.0591089643953446</v>
      </c>
      <c r="U56" s="6">
        <f>F56/F$44</f>
        <v>1.0314409671399296</v>
      </c>
      <c r="V56" s="6">
        <f>G56/G$44</f>
        <v>0.98683483279834305</v>
      </c>
      <c r="W56" s="6">
        <f>H56/H$44</f>
        <v>1.0113244380542763</v>
      </c>
      <c r="X56" s="6">
        <f>I56/I$44</f>
        <v>1.1040378348687103</v>
      </c>
      <c r="Y56" s="6">
        <f>J56/J$44</f>
        <v>0.99046199701937432</v>
      </c>
      <c r="Z56" s="6">
        <f>K56/K$44</f>
        <v>1.022590701667194</v>
      </c>
      <c r="AA56" s="6">
        <f>L56/L$44</f>
        <v>1.0341162275163454</v>
      </c>
      <c r="AB56" s="6">
        <f>M56/M$44</f>
        <v>1.0635619481092551</v>
      </c>
      <c r="AC56" s="6">
        <f>N56/N$44</f>
        <v>1.0383668368923984</v>
      </c>
      <c r="AD56" s="6">
        <f>AVERAGE(S56:AC56)</f>
        <v>1.0449855490687645</v>
      </c>
      <c r="AE56" s="6">
        <f>STDEV(S56:AC56)/SQRT(11)</f>
        <v>1.4780938177117826E-2</v>
      </c>
      <c r="AI56" s="6">
        <v>180.15</v>
      </c>
      <c r="AJ56" s="6">
        <v>72.365666666666669</v>
      </c>
      <c r="AK56" s="6">
        <v>43.426666666666669</v>
      </c>
      <c r="AL56" s="6">
        <v>57.104333333333329</v>
      </c>
      <c r="AM56" s="6">
        <v>46.477333333333341</v>
      </c>
      <c r="AN56" s="6">
        <v>157.44566666666665</v>
      </c>
      <c r="AO56" s="6">
        <v>85.338600000000014</v>
      </c>
      <c r="AP56" s="6">
        <v>164.63566666666668</v>
      </c>
      <c r="AQ56" s="6">
        <v>133.22566666666668</v>
      </c>
      <c r="AR56" s="9">
        <v>130.68233333333333</v>
      </c>
      <c r="AS56" s="9">
        <v>42.432333333333332</v>
      </c>
      <c r="AT56" s="6">
        <v>262.62066666666664</v>
      </c>
      <c r="AX56" s="6">
        <v>180.15</v>
      </c>
      <c r="AY56" s="6">
        <f>AJ56/AJ$44</f>
        <v>0.62365378262305915</v>
      </c>
      <c r="AZ56" s="6">
        <f>AK56/AK$44</f>
        <v>0.80904179345463578</v>
      </c>
      <c r="BA56" s="6">
        <f>AL56/AL$44</f>
        <v>0.68712096903577724</v>
      </c>
      <c r="BB56" s="6">
        <f>AM56/AM$44</f>
        <v>0.82005799078969832</v>
      </c>
      <c r="BC56" s="6">
        <f>AN56/AN$44</f>
        <v>0.87133865356163831</v>
      </c>
      <c r="BD56" s="6">
        <f>AO56/AO$44</f>
        <v>0.67308954272698029</v>
      </c>
      <c r="BE56" s="6">
        <f>AP56/AP$44</f>
        <v>0.82392535899215302</v>
      </c>
      <c r="BF56" s="6">
        <f>AQ56/AQ$44</f>
        <v>0.93980835929692563</v>
      </c>
      <c r="BG56" s="6">
        <f>AR56/AR$44</f>
        <v>0.82942015249346279</v>
      </c>
      <c r="BH56" s="6">
        <f>AS56/AS$44</f>
        <v>0.88539036689271422</v>
      </c>
      <c r="BI56" s="6">
        <f>AT56/AT$44</f>
        <v>0.83892841132581353</v>
      </c>
      <c r="BJ56" s="6">
        <f>AVERAGE(AY56:BI56)</f>
        <v>0.80016139829026001</v>
      </c>
      <c r="BK56" s="6">
        <f>STDEV(AY56:BI56)/SQRT(11)</f>
        <v>2.9435631411156724E-2</v>
      </c>
    </row>
    <row r="57" spans="3:63" x14ac:dyDescent="0.3">
      <c r="C57" s="6">
        <v>190.15</v>
      </c>
      <c r="D57" s="6">
        <v>256.31900000000002</v>
      </c>
      <c r="E57" s="6">
        <v>62.781333333333329</v>
      </c>
      <c r="F57" s="6">
        <v>300.94900000000001</v>
      </c>
      <c r="G57" s="6">
        <v>952.21766666666679</v>
      </c>
      <c r="H57" s="6">
        <v>543.16199999999992</v>
      </c>
      <c r="I57" s="6">
        <v>272.12860000000001</v>
      </c>
      <c r="J57" s="6">
        <v>278.14333333333337</v>
      </c>
      <c r="K57" s="6">
        <v>187.30999999999997</v>
      </c>
      <c r="L57" s="9">
        <v>182.64833333333331</v>
      </c>
      <c r="M57" s="9">
        <v>70.565999999999988</v>
      </c>
      <c r="N57" s="6">
        <v>267.96300000000002</v>
      </c>
      <c r="R57" s="6">
        <v>190.15</v>
      </c>
      <c r="S57" s="6">
        <f>D57/D$44</f>
        <v>1.1745611569692491</v>
      </c>
      <c r="T57" s="6">
        <f>E57/E$44</f>
        <v>1.0492760405350445</v>
      </c>
      <c r="U57" s="6">
        <f>F57/F$44</f>
        <v>1.0324198166715457</v>
      </c>
      <c r="V57" s="6">
        <f>G57/G$44</f>
        <v>0.97643354403662297</v>
      </c>
      <c r="W57" s="6">
        <f>H57/H$44</f>
        <v>1.0098513253056847</v>
      </c>
      <c r="X57" s="6">
        <f>I57/I$44</f>
        <v>1.0958734091169018</v>
      </c>
      <c r="Y57" s="6">
        <f>J57/J$44</f>
        <v>1.0028724580549015</v>
      </c>
      <c r="Z57" s="6">
        <f>K57/K$44</f>
        <v>1.0155514390276963</v>
      </c>
      <c r="AA57" s="6">
        <f>L57/L$44</f>
        <v>1.0250488724265976</v>
      </c>
      <c r="AB57" s="6">
        <f>M57/M$44</f>
        <v>1.0496050928886969</v>
      </c>
      <c r="AC57" s="6">
        <f>N57/N$44</f>
        <v>1.0618928608226317</v>
      </c>
      <c r="AD57" s="6">
        <f>AVERAGE(S57:AC57)</f>
        <v>1.0448532741686885</v>
      </c>
      <c r="AE57" s="6">
        <f>STDEV(S57:AC57)/SQRT(11)</f>
        <v>1.6190307072446487E-2</v>
      </c>
      <c r="AI57" s="6">
        <v>190.15</v>
      </c>
      <c r="AJ57" s="6">
        <v>73.104333333333329</v>
      </c>
      <c r="AK57" s="6">
        <v>39.099666666666671</v>
      </c>
      <c r="AL57" s="6">
        <v>57.342999999999996</v>
      </c>
      <c r="AM57" s="6">
        <v>43.366666666666667</v>
      </c>
      <c r="AN57" s="6">
        <v>155.79066666666665</v>
      </c>
      <c r="AO57" s="6">
        <v>80.968600000000009</v>
      </c>
      <c r="AP57" s="6">
        <v>166.614</v>
      </c>
      <c r="AQ57" s="6">
        <v>126.24233333333332</v>
      </c>
      <c r="AR57" s="9">
        <v>120.73433333333332</v>
      </c>
      <c r="AS57" s="9">
        <v>40.378000000000007</v>
      </c>
      <c r="AT57" s="6">
        <v>250.85266666666666</v>
      </c>
      <c r="AX57" s="6">
        <v>190.15</v>
      </c>
      <c r="AY57" s="6">
        <f>AJ57/AJ$44</f>
        <v>0.63001967797072711</v>
      </c>
      <c r="AZ57" s="6">
        <f>AK57/AK$44</f>
        <v>0.72842948518909523</v>
      </c>
      <c r="BA57" s="6">
        <f>AL57/AL$44</f>
        <v>0.68999278036258616</v>
      </c>
      <c r="BB57" s="6">
        <f>AM57/AM$44</f>
        <v>0.76517259023566853</v>
      </c>
      <c r="BC57" s="6">
        <f>AN57/AN$44</f>
        <v>0.862179522655244</v>
      </c>
      <c r="BD57" s="6">
        <f>AO57/AO$44</f>
        <v>0.63862212350851522</v>
      </c>
      <c r="BE57" s="6">
        <f>AP57/AP$44</f>
        <v>0.83382600224203285</v>
      </c>
      <c r="BF57" s="6">
        <f>AQ57/AQ$44</f>
        <v>0.89054611721827048</v>
      </c>
      <c r="BG57" s="6">
        <f>AR57/AR$44</f>
        <v>0.76628176594538333</v>
      </c>
      <c r="BH57" s="6">
        <f>AS57/AS$44</f>
        <v>0.84252477829942629</v>
      </c>
      <c r="BI57" s="6">
        <f>AT57/AT$44</f>
        <v>0.80133613167094186</v>
      </c>
      <c r="BJ57" s="6">
        <f>AVERAGE(AY57:BI57)</f>
        <v>0.76808463411798999</v>
      </c>
      <c r="BK57" s="6">
        <f>STDEV(AY57:BI57)/SQRT(11)</f>
        <v>2.6684121954323091E-2</v>
      </c>
    </row>
    <row r="58" spans="3:63" x14ac:dyDescent="0.3">
      <c r="C58" s="6">
        <v>200.17</v>
      </c>
      <c r="D58" s="6">
        <v>252.89266666666663</v>
      </c>
      <c r="E58" s="6">
        <v>63.700333333333333</v>
      </c>
      <c r="F58" s="6">
        <v>302.02600000000001</v>
      </c>
      <c r="G58" s="6">
        <v>961.11</v>
      </c>
      <c r="H58" s="6">
        <v>549.80600000000004</v>
      </c>
      <c r="I58" s="6">
        <v>274.61780000000005</v>
      </c>
      <c r="J58" s="6">
        <v>277.98733333333331</v>
      </c>
      <c r="K58" s="6">
        <v>187.92166666666665</v>
      </c>
      <c r="L58" s="9">
        <v>184.43899999999999</v>
      </c>
      <c r="M58" s="9">
        <v>71.855333333333334</v>
      </c>
      <c r="N58" s="6">
        <v>267.70033333333333</v>
      </c>
      <c r="R58" s="6">
        <v>200.17</v>
      </c>
      <c r="S58" s="6">
        <f>D58/D$44</f>
        <v>1.1588602606480152</v>
      </c>
      <c r="T58" s="6">
        <f>E58/E$44</f>
        <v>1.0646354575791508</v>
      </c>
      <c r="U58" s="6">
        <f>F58/F$44</f>
        <v>1.0361145162470726</v>
      </c>
      <c r="V58" s="6">
        <f>G58/G$44</f>
        <v>0.98555201857807573</v>
      </c>
      <c r="W58" s="6">
        <f>H58/H$44</f>
        <v>1.0222039055770054</v>
      </c>
      <c r="X58" s="6">
        <f>I58/I$44</f>
        <v>1.1058975230467638</v>
      </c>
      <c r="Y58" s="6">
        <f>J58/J$44</f>
        <v>1.0023099850968704</v>
      </c>
      <c r="Z58" s="6">
        <f>K58/K$44</f>
        <v>1.0188677540324405</v>
      </c>
      <c r="AA58" s="6">
        <f>L58/L$44</f>
        <v>1.035098352835536</v>
      </c>
      <c r="AB58" s="6">
        <f>M58/M$44</f>
        <v>1.0687827539874957</v>
      </c>
      <c r="AC58" s="6">
        <f>N58/N$44</f>
        <v>1.0608519564510974</v>
      </c>
      <c r="AD58" s="6">
        <f>AVERAGE(S58:AC58)</f>
        <v>1.0508340440072295</v>
      </c>
      <c r="AE58" s="6">
        <f>STDEV(S58:AC58)/SQRT(11)</f>
        <v>1.484366290087176E-2</v>
      </c>
      <c r="AI58" s="6">
        <v>200.17</v>
      </c>
      <c r="AJ58" s="6">
        <v>67.352333333333334</v>
      </c>
      <c r="AK58" s="6">
        <v>43.247666666666667</v>
      </c>
      <c r="AL58" s="6">
        <v>54.520999999999994</v>
      </c>
      <c r="AM58" s="6">
        <v>41.761333333333333</v>
      </c>
      <c r="AN58" s="6">
        <v>154.30733333333333</v>
      </c>
      <c r="AO58" s="6">
        <v>76.2</v>
      </c>
      <c r="AP58" s="6">
        <v>154.68033333333332</v>
      </c>
      <c r="AQ58" s="6">
        <v>134.18666666666667</v>
      </c>
      <c r="AR58" s="9">
        <v>120.56066666666668</v>
      </c>
      <c r="AS58" s="9">
        <v>42.301999999999992</v>
      </c>
      <c r="AT58" s="6">
        <v>244.27466666666669</v>
      </c>
      <c r="AX58" s="6">
        <v>200.17</v>
      </c>
      <c r="AY58" s="6">
        <f>AJ58/AJ$44</f>
        <v>0.58044842791686413</v>
      </c>
      <c r="AZ58" s="6">
        <f>AK58/AK$44</f>
        <v>0.80570701111594112</v>
      </c>
      <c r="BA58" s="6">
        <f>AL58/AL$44</f>
        <v>0.65603641905984267</v>
      </c>
      <c r="BB58" s="6">
        <f>AM58/AM$44</f>
        <v>0.73684767713363175</v>
      </c>
      <c r="BC58" s="6">
        <f>AN58/AN$44</f>
        <v>0.85397043251758964</v>
      </c>
      <c r="BD58" s="6">
        <f>AO58/AO$44</f>
        <v>0.601010833969574</v>
      </c>
      <c r="BE58" s="6">
        <f>AP58/AP$44</f>
        <v>0.77410352052527631</v>
      </c>
      <c r="BF58" s="6">
        <f>AQ58/AQ$44</f>
        <v>0.94658750220445598</v>
      </c>
      <c r="BG58" s="6">
        <f>AR58/AR$44</f>
        <v>0.76517953101067127</v>
      </c>
      <c r="BH58" s="6">
        <f>AS58/AS$44</f>
        <v>0.88267083985393824</v>
      </c>
      <c r="BI58" s="6">
        <f>AT58/AT$44</f>
        <v>0.78032304401205799</v>
      </c>
      <c r="BJ58" s="6">
        <f>AVERAGE(AY58:BI58)</f>
        <v>0.76208047630180387</v>
      </c>
      <c r="BK58" s="6">
        <f>STDEV(AY58:BI58)/SQRT(11)</f>
        <v>3.4408578859348136E-2</v>
      </c>
    </row>
    <row r="59" spans="3:63" x14ac:dyDescent="0.3">
      <c r="C59" s="6">
        <v>210.15</v>
      </c>
      <c r="D59" s="6">
        <v>247.98333333333335</v>
      </c>
      <c r="E59" s="6">
        <v>63.859666666666669</v>
      </c>
      <c r="F59" s="6">
        <v>306.44133333333338</v>
      </c>
      <c r="G59" s="6">
        <v>950.91766666666661</v>
      </c>
      <c r="H59" s="6">
        <v>547.95633333333342</v>
      </c>
      <c r="I59" s="6">
        <v>276.14140000000003</v>
      </c>
      <c r="J59" s="6">
        <v>283.27600000000001</v>
      </c>
      <c r="K59" s="6">
        <v>188.08366666666666</v>
      </c>
      <c r="L59" s="9">
        <v>186.20866666666666</v>
      </c>
      <c r="M59" s="9">
        <v>73.290666666666667</v>
      </c>
      <c r="N59" s="6">
        <v>270.20966666666669</v>
      </c>
      <c r="R59" s="6">
        <v>210.15</v>
      </c>
      <c r="S59" s="6">
        <f>D59/D$44</f>
        <v>1.1363636363636365</v>
      </c>
      <c r="T59" s="6">
        <f>E59/E$44</f>
        <v>1.0672984250608637</v>
      </c>
      <c r="U59" s="6">
        <f>F59/F$44</f>
        <v>1.0512615266393444</v>
      </c>
      <c r="V59" s="6">
        <f>G59/G$44</f>
        <v>0.97510048369581737</v>
      </c>
      <c r="W59" s="6">
        <f>H59/H$44</f>
        <v>1.0187649898673146</v>
      </c>
      <c r="X59" s="6">
        <f>I59/I$44</f>
        <v>1.1120331248399251</v>
      </c>
      <c r="Y59" s="6">
        <f>J59/J$44</f>
        <v>1.0213787798663527</v>
      </c>
      <c r="Z59" s="6">
        <f>K59/K$44</f>
        <v>1.0197460805132608</v>
      </c>
      <c r="AA59" s="6">
        <f>L59/L$44</f>
        <v>1.0450299782061712</v>
      </c>
      <c r="AB59" s="6">
        <f>M59/M$44</f>
        <v>1.0901320323461894</v>
      </c>
      <c r="AC59" s="6">
        <f>N59/N$44</f>
        <v>1.070796027655297</v>
      </c>
      <c r="AD59" s="6">
        <f>AVERAGE(S59:AC59)</f>
        <v>1.0552640986412885</v>
      </c>
      <c r="AE59" s="6">
        <f>STDEV(S59:AC59)/SQRT(11)</f>
        <v>1.4042334800941881E-2</v>
      </c>
      <c r="AI59" s="6">
        <v>210.15</v>
      </c>
      <c r="AJ59" s="6">
        <v>67.902333333333345</v>
      </c>
      <c r="AK59" s="6">
        <v>42.406999999999996</v>
      </c>
      <c r="AL59" s="6">
        <v>54.180666666666667</v>
      </c>
      <c r="AM59" s="6">
        <v>42.173666666666669</v>
      </c>
      <c r="AN59" s="6">
        <v>159.88500000000002</v>
      </c>
      <c r="AO59" s="6">
        <v>78.956199999999995</v>
      </c>
      <c r="AP59" s="6">
        <v>146.91266666666664</v>
      </c>
      <c r="AQ59" s="6">
        <v>124.58499999999999</v>
      </c>
      <c r="AR59" s="9">
        <v>130.84566666666669</v>
      </c>
      <c r="AS59" s="9">
        <v>41.841999999999999</v>
      </c>
      <c r="AT59" s="6">
        <v>237.57966666666667</v>
      </c>
      <c r="AX59" s="6">
        <v>210.15</v>
      </c>
      <c r="AY59" s="6">
        <f>AJ59/AJ$44</f>
        <v>0.58518837707013693</v>
      </c>
      <c r="AZ59" s="6">
        <f>AK59/AK$44</f>
        <v>0.79004533316773262</v>
      </c>
      <c r="BA59" s="6">
        <f>AL59/AL$44</f>
        <v>0.65194128028236797</v>
      </c>
      <c r="BB59" s="6">
        <f>AM59/AM$44</f>
        <v>0.74412299223064582</v>
      </c>
      <c r="BC59" s="6">
        <f>AN59/AN$44</f>
        <v>0.88483845617452728</v>
      </c>
      <c r="BD59" s="6">
        <f>AO59/AO$44</f>
        <v>0.62274975864919258</v>
      </c>
      <c r="BE59" s="6">
        <f>AP59/AP$44</f>
        <v>0.73522994181391121</v>
      </c>
      <c r="BF59" s="6">
        <f>AQ59/AQ$44</f>
        <v>0.87885485862089241</v>
      </c>
      <c r="BG59" s="6">
        <f>AR59/AR$44</f>
        <v>0.83045680339175265</v>
      </c>
      <c r="BH59" s="6">
        <f>AS59/AS$44</f>
        <v>0.87307250912884704</v>
      </c>
      <c r="BI59" s="6">
        <f>AT59/AT$44</f>
        <v>0.75893620578216625</v>
      </c>
      <c r="BJ59" s="6">
        <f>AVERAGE(AY59:BI59)</f>
        <v>0.75958513784656112</v>
      </c>
      <c r="BK59" s="6">
        <f>STDEV(AY59:BI59)/SQRT(11)</f>
        <v>3.1666111199776616E-2</v>
      </c>
    </row>
    <row r="60" spans="3:63" x14ac:dyDescent="0.3">
      <c r="C60" s="6">
        <v>220.17</v>
      </c>
      <c r="D60" s="6">
        <v>241.91</v>
      </c>
      <c r="E60" s="6">
        <v>68.262999999999991</v>
      </c>
      <c r="F60" s="6">
        <v>311.03666666666669</v>
      </c>
      <c r="G60" s="6">
        <v>951.49199999999985</v>
      </c>
      <c r="H60" s="6">
        <v>540.04599999999994</v>
      </c>
      <c r="I60" s="6">
        <v>279.3458</v>
      </c>
      <c r="J60" s="6">
        <v>286.90566666666666</v>
      </c>
      <c r="K60" s="6">
        <v>187.15800000000002</v>
      </c>
      <c r="L60" s="9">
        <v>186.09066666666669</v>
      </c>
      <c r="M60" s="9">
        <v>71.198999999999998</v>
      </c>
      <c r="N60" s="6">
        <v>266.29766666666666</v>
      </c>
      <c r="R60" s="6">
        <v>220.17</v>
      </c>
      <c r="S60" s="6">
        <f>D60/D$44</f>
        <v>1.1085330759031951</v>
      </c>
      <c r="T60" s="6">
        <f>E60/E$44</f>
        <v>1.1408921498169904</v>
      </c>
      <c r="U60" s="6">
        <f>F60/F$44</f>
        <v>1.0670260355679158</v>
      </c>
      <c r="V60" s="6">
        <f>G60/G$44</f>
        <v>0.97568942291817817</v>
      </c>
      <c r="W60" s="6">
        <f>H60/H$44</f>
        <v>1.0040580320899359</v>
      </c>
      <c r="X60" s="6">
        <f>I60/I$44</f>
        <v>1.1249373794907562</v>
      </c>
      <c r="Y60" s="6">
        <f>J60/J$44</f>
        <v>1.0344658910629299</v>
      </c>
      <c r="Z60" s="6">
        <f>K60/K$44</f>
        <v>1.0147273302308772</v>
      </c>
      <c r="AA60" s="6">
        <f>L60/L$44</f>
        <v>1.0443677451338029</v>
      </c>
      <c r="AB60" s="6">
        <f>M60/M$44</f>
        <v>1.0590203923785158</v>
      </c>
      <c r="AC60" s="6">
        <f>N60/N$44</f>
        <v>1.0552934214315342</v>
      </c>
      <c r="AD60" s="6">
        <f>AVERAGE(S60:AC60)</f>
        <v>1.05718280691133</v>
      </c>
      <c r="AE60" s="6">
        <f>STDEV(S60:AC60)/SQRT(11)</f>
        <v>1.5458091990207852E-2</v>
      </c>
      <c r="AI60" s="6">
        <v>220.17</v>
      </c>
      <c r="AJ60" s="6">
        <v>62.649333333333338</v>
      </c>
      <c r="AK60" s="6">
        <v>43.205000000000005</v>
      </c>
      <c r="AL60" s="6">
        <v>49.154666666666664</v>
      </c>
      <c r="AM60" s="6">
        <v>40.408000000000008</v>
      </c>
      <c r="AN60" s="6">
        <v>155.55833333333334</v>
      </c>
      <c r="AO60" s="6">
        <v>75.334399999999988</v>
      </c>
      <c r="AP60" s="6">
        <v>148.40666666666667</v>
      </c>
      <c r="AQ60" s="6">
        <v>129.535</v>
      </c>
      <c r="AR60" s="9">
        <v>128.26266666666666</v>
      </c>
      <c r="AS60" s="9">
        <v>41.962333333333341</v>
      </c>
      <c r="AT60" s="6">
        <v>236.33600000000001</v>
      </c>
      <c r="AX60" s="6">
        <v>220.17</v>
      </c>
      <c r="AY60" s="6">
        <f>AJ60/AJ$44</f>
        <v>0.53991755361169758</v>
      </c>
      <c r="AZ60" s="6">
        <f>AK60/AK$44</f>
        <v>0.80491212817487434</v>
      </c>
      <c r="BA60" s="6">
        <f>AL60/AL$44</f>
        <v>0.59146478421305948</v>
      </c>
      <c r="BB60" s="6">
        <f>AM60/AM$44</f>
        <v>0.71296911666970553</v>
      </c>
      <c r="BC60" s="6">
        <f>AN60/AN$44</f>
        <v>0.86089373932357105</v>
      </c>
      <c r="BD60" s="6">
        <f>AO60/AO$44</f>
        <v>0.5941836032886807</v>
      </c>
      <c r="BE60" s="6">
        <f>AP60/AP$44</f>
        <v>0.74270672076015598</v>
      </c>
      <c r="BF60" s="6">
        <f>AQ60/AQ$44</f>
        <v>0.91377344071483158</v>
      </c>
      <c r="BG60" s="6">
        <f>AR60/AR$44</f>
        <v>0.81406290990022767</v>
      </c>
      <c r="BH60" s="6">
        <f>AS60/AS$44</f>
        <v>0.8755833768040342</v>
      </c>
      <c r="BI60" s="6">
        <f>AT60/AT$44</f>
        <v>0.75496337563849059</v>
      </c>
      <c r="BJ60" s="6">
        <f>AVERAGE(AY60:BI60)</f>
        <v>0.7459482499181207</v>
      </c>
      <c r="BK60" s="6">
        <f>STDEV(AY60:BI60)/SQRT(11)</f>
        <v>3.77582107100937E-2</v>
      </c>
    </row>
    <row r="61" spans="3:63" x14ac:dyDescent="0.3">
      <c r="C61" s="6">
        <v>230.19</v>
      </c>
      <c r="D61" s="6">
        <v>243.20066666666665</v>
      </c>
      <c r="E61" s="6">
        <v>65.100999999999999</v>
      </c>
      <c r="F61" s="6">
        <v>316.54000000000002</v>
      </c>
      <c r="G61" s="6">
        <v>949.08433333333323</v>
      </c>
      <c r="H61" s="6">
        <v>546.3223333333334</v>
      </c>
      <c r="I61" s="6">
        <v>281.86900000000003</v>
      </c>
      <c r="J61" s="6">
        <v>278.10899999999998</v>
      </c>
      <c r="K61" s="6">
        <v>188.21633333333332</v>
      </c>
      <c r="L61" s="9">
        <v>188.10033333333334</v>
      </c>
      <c r="M61" s="9">
        <v>74.100666666666669</v>
      </c>
      <c r="N61" s="6">
        <v>267.72499999999997</v>
      </c>
      <c r="R61" s="6">
        <v>230.19</v>
      </c>
      <c r="S61" s="6">
        <f>D61/D$44</f>
        <v>1.1144474518693217</v>
      </c>
      <c r="T61" s="6">
        <f>E61/E$44</f>
        <v>1.0880450587468453</v>
      </c>
      <c r="U61" s="6">
        <f>F61/F$44</f>
        <v>1.085905481557377</v>
      </c>
      <c r="V61" s="6">
        <f>G61/G$44</f>
        <v>0.97322052680493787</v>
      </c>
      <c r="W61" s="6">
        <f>H61/H$44</f>
        <v>1.0157270434249097</v>
      </c>
      <c r="X61" s="6">
        <f>I61/I$44</f>
        <v>1.1350984128620514</v>
      </c>
      <c r="Y61" s="6">
        <f>J61/J$44</f>
        <v>1.0027486659295226</v>
      </c>
      <c r="Z61" s="6">
        <f>K61/K$44</f>
        <v>1.0204653684543443</v>
      </c>
      <c r="AA61" s="6">
        <f>L61/L$44</f>
        <v>1.0556462852278996</v>
      </c>
      <c r="AB61" s="6">
        <f>M61/M$44</f>
        <v>1.1021800459113602</v>
      </c>
      <c r="AC61" s="6">
        <f>N61/N$44</f>
        <v>1.0609497063540079</v>
      </c>
      <c r="AD61" s="6">
        <f>AVERAGE(S61:AC61)</f>
        <v>1.0594940042856889</v>
      </c>
      <c r="AE61" s="6">
        <f>STDEV(S61:AC61)/SQRT(11)</f>
        <v>1.5430072945027457E-2</v>
      </c>
      <c r="AI61" s="6">
        <v>230.19</v>
      </c>
      <c r="AJ61" s="6">
        <v>61.349999999999994</v>
      </c>
      <c r="AK61" s="6">
        <v>43.936</v>
      </c>
      <c r="AL61" s="6">
        <v>54.908999999999999</v>
      </c>
      <c r="AM61" s="6">
        <v>34.087333333333333</v>
      </c>
      <c r="AN61" s="6">
        <v>155.55833333333334</v>
      </c>
      <c r="AO61" s="6">
        <v>76.044399999999996</v>
      </c>
      <c r="AP61" s="6">
        <v>139.31700000000001</v>
      </c>
      <c r="AQ61" s="6">
        <v>128.80199999999999</v>
      </c>
      <c r="AR61" s="9">
        <v>121.31400000000001</v>
      </c>
      <c r="AS61" s="9">
        <v>39.953666666666663</v>
      </c>
      <c r="AT61" s="6">
        <v>225.79566666666668</v>
      </c>
      <c r="AX61" s="6">
        <v>230.19</v>
      </c>
      <c r="AY61" s="6">
        <f>AJ61/AJ$44</f>
        <v>0.52871978282414778</v>
      </c>
      <c r="AZ61" s="6">
        <f>AK61/AK$44</f>
        <v>0.81853070856362165</v>
      </c>
      <c r="BA61" s="6">
        <f>AL61/AL$44</f>
        <v>0.66070511792074438</v>
      </c>
      <c r="BB61" s="6">
        <f>AM61/AM$44</f>
        <v>0.60144565274926931</v>
      </c>
      <c r="BC61" s="6">
        <f>AN61/AN$44</f>
        <v>0.86089373932357105</v>
      </c>
      <c r="BD61" s="6">
        <f>AO61/AO$44</f>
        <v>0.59978357300152063</v>
      </c>
      <c r="BE61" s="6">
        <f>AP61/AP$44</f>
        <v>0.69721714354347952</v>
      </c>
      <c r="BF61" s="6">
        <f>AQ61/AQ$44</f>
        <v>0.90860266886132501</v>
      </c>
      <c r="BG61" s="6">
        <f>AR61/AR$44</f>
        <v>0.76996081882727296</v>
      </c>
      <c r="BH61" s="6">
        <f>AS61/AS$44</f>
        <v>0.83367066597113526</v>
      </c>
      <c r="BI61" s="6">
        <f>AT61/AT$44</f>
        <v>0.72129281493809694</v>
      </c>
      <c r="BJ61" s="6">
        <f>AVERAGE(AY61:BI61)</f>
        <v>0.72734751695674404</v>
      </c>
      <c r="BK61" s="6">
        <f>STDEV(AY61:BI61)/SQRT(11)</f>
        <v>3.6814699100849939E-2</v>
      </c>
    </row>
    <row r="62" spans="3:63" x14ac:dyDescent="0.3">
      <c r="C62" s="6">
        <v>240.19</v>
      </c>
      <c r="D62" s="6">
        <v>241.45233333333331</v>
      </c>
      <c r="E62" s="6">
        <v>64.831333333333333</v>
      </c>
      <c r="F62" s="6">
        <v>314.63233333333329</v>
      </c>
      <c r="G62" s="6">
        <v>949.75300000000004</v>
      </c>
      <c r="H62" s="6">
        <v>544.81566666666674</v>
      </c>
      <c r="I62" s="6">
        <v>281.49920000000003</v>
      </c>
      <c r="J62" s="6">
        <v>277.61533333333335</v>
      </c>
      <c r="K62" s="6">
        <v>188.94500000000002</v>
      </c>
      <c r="L62" s="9">
        <v>183.05133333333333</v>
      </c>
      <c r="M62" s="9">
        <v>70.182666666666663</v>
      </c>
      <c r="N62" s="6">
        <v>264.83333333333331</v>
      </c>
      <c r="R62" s="6">
        <v>240.19</v>
      </c>
      <c r="S62" s="6">
        <f>D62/D$44</f>
        <v>1.1064358552933053</v>
      </c>
      <c r="T62" s="6">
        <f>E62/E$44</f>
        <v>1.0835380698499713</v>
      </c>
      <c r="U62" s="6">
        <f>F62/F$44</f>
        <v>1.0793611405884074</v>
      </c>
      <c r="V62" s="6">
        <f>G62/G$44</f>
        <v>0.97390619835459336</v>
      </c>
      <c r="W62" s="6">
        <f>H62/H$44</f>
        <v>1.012925836178955</v>
      </c>
      <c r="X62" s="6">
        <f>I62/I$44</f>
        <v>1.1336092125843464</v>
      </c>
      <c r="Y62" s="6">
        <f>J62/J$44</f>
        <v>1.0009687034277199</v>
      </c>
      <c r="Z62" s="6">
        <f>K62/K$44</f>
        <v>1.0244160303619034</v>
      </c>
      <c r="AA62" s="6">
        <f>L62/L$44</f>
        <v>1.0273105667330769</v>
      </c>
      <c r="AB62" s="6">
        <f>M62/M$44</f>
        <v>1.0439033580739041</v>
      </c>
      <c r="AC62" s="6">
        <f>N62/N$44</f>
        <v>1.0494905116546944</v>
      </c>
      <c r="AD62" s="6">
        <f>AVERAGE(S62:AC62)</f>
        <v>1.0487150439182615</v>
      </c>
      <c r="AE62" s="6">
        <f>STDEV(S62:AC62)/SQRT(11)</f>
        <v>1.443475272488034E-2</v>
      </c>
      <c r="AI62" s="6">
        <v>240.19</v>
      </c>
      <c r="AJ62" s="6">
        <v>63.24666666666667</v>
      </c>
      <c r="AK62" s="6">
        <v>38.371000000000002</v>
      </c>
      <c r="AL62" s="6">
        <v>51.609666666666669</v>
      </c>
      <c r="AM62" s="6">
        <v>37.596000000000004</v>
      </c>
      <c r="AN62" s="6">
        <v>152.82366666666667</v>
      </c>
      <c r="AO62" s="6">
        <v>72.759199999999993</v>
      </c>
      <c r="AP62" s="6">
        <v>146.00300000000001</v>
      </c>
      <c r="AQ62" s="6">
        <v>128.65233333333333</v>
      </c>
      <c r="AR62" s="9">
        <v>115.443</v>
      </c>
      <c r="AS62" s="9">
        <v>38.760666666666665</v>
      </c>
      <c r="AT62" s="6">
        <v>222.87766666666667</v>
      </c>
      <c r="AX62" s="6">
        <v>240.19</v>
      </c>
      <c r="AY62" s="6">
        <f>AJ62/AJ$44</f>
        <v>0.54506542566179739</v>
      </c>
      <c r="AZ62" s="6">
        <f>AK62/AK$44</f>
        <v>0.71485437496118731</v>
      </c>
      <c r="BA62" s="6">
        <f>AL62/AL$44</f>
        <v>0.62100513396438317</v>
      </c>
      <c r="BB62" s="6">
        <f>AM62/AM$44</f>
        <v>0.66335346739047341</v>
      </c>
      <c r="BC62" s="6">
        <f>AN62/AN$44</f>
        <v>0.84575949764057845</v>
      </c>
      <c r="BD62" s="6">
        <f>AO62/AO$44</f>
        <v>0.57387227652177197</v>
      </c>
      <c r="BE62" s="6">
        <f>AP62/AP$44</f>
        <v>0.73067748091603069</v>
      </c>
      <c r="BF62" s="6">
        <f>AQ62/AQ$44</f>
        <v>0.90754688142966322</v>
      </c>
      <c r="BG62" s="6">
        <f>AR62/AR$44</f>
        <v>0.73269850806895209</v>
      </c>
      <c r="BH62" s="6">
        <f>AS62/AS$44</f>
        <v>0.80877760389497466</v>
      </c>
      <c r="BI62" s="6">
        <f>AT62/AT$44</f>
        <v>0.71197141180817547</v>
      </c>
      <c r="BJ62" s="6">
        <f>AVERAGE(AY62:BI62)</f>
        <v>0.71414382384163533</v>
      </c>
      <c r="BK62" s="6">
        <f>STDEV(AY62:BI62)/SQRT(11)</f>
        <v>3.3551037182200136E-2</v>
      </c>
    </row>
    <row r="63" spans="3:63" x14ac:dyDescent="0.3">
      <c r="C63" s="6">
        <v>250.21</v>
      </c>
      <c r="D63" s="6">
        <v>244.33666666666667</v>
      </c>
      <c r="E63" s="6">
        <v>64.576333333333324</v>
      </c>
      <c r="F63" s="6">
        <v>312.26433333333335</v>
      </c>
      <c r="G63" s="6">
        <v>941.08466666666664</v>
      </c>
      <c r="H63" s="6">
        <v>536.86933333333343</v>
      </c>
      <c r="I63" s="6">
        <v>282.45739999999995</v>
      </c>
      <c r="J63" s="6">
        <v>281.45266666666663</v>
      </c>
      <c r="K63" s="6">
        <v>186.37166666666667</v>
      </c>
      <c r="L63" s="9">
        <v>194.3183333333333</v>
      </c>
      <c r="M63" s="9">
        <v>71.643666666666675</v>
      </c>
      <c r="N63" s="6">
        <v>266.54933333333332</v>
      </c>
      <c r="R63" s="6">
        <v>250.21</v>
      </c>
      <c r="S63" s="6">
        <f>D63/D$44</f>
        <v>1.1196530803023177</v>
      </c>
      <c r="T63" s="6">
        <f>E63/E$44</f>
        <v>1.0792762076668949</v>
      </c>
      <c r="U63" s="6">
        <f>F63/F$44</f>
        <v>1.0712376042886418</v>
      </c>
      <c r="V63" s="6">
        <f>G63/G$44</f>
        <v>0.96501742036417149</v>
      </c>
      <c r="W63" s="6">
        <f>H63/H$44</f>
        <v>0.99815194690100972</v>
      </c>
      <c r="X63" s="6">
        <f>I63/I$44</f>
        <v>1.1374679246073229</v>
      </c>
      <c r="Y63" s="6">
        <f>J63/J$44</f>
        <v>1.0148045767030431</v>
      </c>
      <c r="Z63" s="6">
        <f>K63/K$44</f>
        <v>1.0104640130122444</v>
      </c>
      <c r="AA63" s="6">
        <f>L63/L$44</f>
        <v>1.0905426008549164</v>
      </c>
      <c r="AB63" s="6">
        <f>M63/M$44</f>
        <v>1.0656344047636754</v>
      </c>
      <c r="AC63" s="6">
        <f>N63/N$44</f>
        <v>1.0562907346301487</v>
      </c>
      <c r="AD63" s="6">
        <f>AVERAGE(S63:AC63)</f>
        <v>1.0553218649176719</v>
      </c>
      <c r="AE63" s="6">
        <f>STDEV(S63:AC63)/SQRT(11)</f>
        <v>1.599390761060264E-2</v>
      </c>
      <c r="AI63" s="6">
        <v>250.21</v>
      </c>
      <c r="AJ63" s="6">
        <v>60.800000000000004</v>
      </c>
      <c r="AK63" s="6">
        <v>43.356000000000002</v>
      </c>
      <c r="AL63" s="6">
        <v>50.441333333333326</v>
      </c>
      <c r="AM63" s="6">
        <v>43.563333333333333</v>
      </c>
      <c r="AN63" s="6">
        <v>147.25566666666666</v>
      </c>
      <c r="AO63" s="6">
        <v>79.804000000000002</v>
      </c>
      <c r="AP63" s="6">
        <v>146.89766666666665</v>
      </c>
      <c r="AQ63" s="6">
        <v>124.68433333333333</v>
      </c>
      <c r="AR63" s="9">
        <v>116.06133333333332</v>
      </c>
      <c r="AS63" s="9">
        <v>38.849666666666664</v>
      </c>
      <c r="AT63" s="6">
        <v>207.38333333333333</v>
      </c>
      <c r="AX63" s="6">
        <v>250.21</v>
      </c>
      <c r="AY63" s="6">
        <f>AJ63/AJ$44</f>
        <v>0.52397983367087519</v>
      </c>
      <c r="AZ63" s="6">
        <f>AK63/AK$44</f>
        <v>0.80772526858349369</v>
      </c>
      <c r="BA63" s="6">
        <f>AL63/AL$44</f>
        <v>0.60694689555591197</v>
      </c>
      <c r="BB63" s="6">
        <f>AM63/AM$44</f>
        <v>0.76864262734742128</v>
      </c>
      <c r="BC63" s="6">
        <f>AN63/AN$44</f>
        <v>0.81494497142498734</v>
      </c>
      <c r="BD63" s="6">
        <f>AO63/AO$44</f>
        <v>0.62943659572320065</v>
      </c>
      <c r="BE63" s="6">
        <f>AP63/AP$44</f>
        <v>0.73515487375220201</v>
      </c>
      <c r="BF63" s="6">
        <f>AQ63/AQ$44</f>
        <v>0.87955558168244075</v>
      </c>
      <c r="BG63" s="6">
        <f>AR63/AR$44</f>
        <v>0.73662297218390604</v>
      </c>
      <c r="BH63" s="6">
        <f>AS63/AS$44</f>
        <v>0.81063467223091623</v>
      </c>
      <c r="BI63" s="6">
        <f>AT63/AT$44</f>
        <v>0.66247554915245932</v>
      </c>
      <c r="BJ63" s="6">
        <f>AVERAGE(AY63:BI63)</f>
        <v>0.7251018037552559</v>
      </c>
      <c r="BK63" s="6">
        <f>STDEV(AY63:BI63)/SQRT(11)</f>
        <v>3.2429558158039933E-2</v>
      </c>
    </row>
    <row r="64" spans="3:63" x14ac:dyDescent="0.3">
      <c r="C64" s="6">
        <v>260.20999999999998</v>
      </c>
      <c r="D64" s="6">
        <v>247.68266666666668</v>
      </c>
      <c r="E64" s="6">
        <v>67.086666666666673</v>
      </c>
      <c r="F64" s="6">
        <v>314.39800000000002</v>
      </c>
      <c r="G64" s="6">
        <v>946.61900000000003</v>
      </c>
      <c r="H64" s="6">
        <v>525.47866666666675</v>
      </c>
      <c r="I64" s="6">
        <v>289.12720000000002</v>
      </c>
      <c r="J64" s="6">
        <v>279.85200000000003</v>
      </c>
      <c r="K64" s="6">
        <v>185.89566666666667</v>
      </c>
      <c r="L64" s="9">
        <v>196.51500000000001</v>
      </c>
      <c r="M64" s="9">
        <v>75.044666666666672</v>
      </c>
      <c r="N64" s="6">
        <v>273.53133333333335</v>
      </c>
      <c r="R64" s="6">
        <v>260.20999999999998</v>
      </c>
      <c r="S64" s="6">
        <f>D64/D$44</f>
        <v>1.1349858555988002</v>
      </c>
      <c r="T64" s="6">
        <f>E64/E$44</f>
        <v>1.1212318731580677</v>
      </c>
      <c r="U64" s="6">
        <f>F64/F$44</f>
        <v>1.0785572489754098</v>
      </c>
      <c r="V64" s="6">
        <f>G64/G$44</f>
        <v>0.97069249750222086</v>
      </c>
      <c r="W64" s="6">
        <f>H64/H$44</f>
        <v>0.97697432433269926</v>
      </c>
      <c r="X64" s="6">
        <f>I64/I$44</f>
        <v>1.1643274919741045</v>
      </c>
      <c r="Y64" s="6">
        <f>J64/J$44</f>
        <v>1.0090332195567524</v>
      </c>
      <c r="Z64" s="6">
        <f>K64/K$44</f>
        <v>1.0078832512537841</v>
      </c>
      <c r="AA64" s="6">
        <f>L64/L$44</f>
        <v>1.1028706120043774</v>
      </c>
      <c r="AB64" s="6">
        <f>M64/M$44</f>
        <v>1.1162211876465717</v>
      </c>
      <c r="AC64" s="6">
        <f>N64/N$44</f>
        <v>1.0839592409323757</v>
      </c>
      <c r="AD64" s="6">
        <f>AVERAGE(S64:AC64)</f>
        <v>1.0697033457213785</v>
      </c>
      <c r="AE64" s="6">
        <f>STDEV(S64:AC64)/SQRT(11)</f>
        <v>2.0297946911964678E-2</v>
      </c>
      <c r="AI64" s="6">
        <v>260.20999999999998</v>
      </c>
      <c r="AJ64" s="6">
        <v>62.445999999999998</v>
      </c>
      <c r="AK64" s="6">
        <v>39.276666666666671</v>
      </c>
      <c r="AL64" s="6">
        <v>52.111666666666672</v>
      </c>
      <c r="AM64" s="6">
        <v>41.222333333333331</v>
      </c>
      <c r="AN64" s="6">
        <v>147.50399999999999</v>
      </c>
      <c r="AO64" s="6">
        <v>74.460200000000015</v>
      </c>
      <c r="AP64" s="6">
        <v>133.50833333333333</v>
      </c>
      <c r="AQ64" s="6">
        <v>118.438</v>
      </c>
      <c r="AR64" s="9">
        <v>121.15133333333331</v>
      </c>
      <c r="AS64" s="9">
        <v>41.335333333333331</v>
      </c>
      <c r="AT64" s="6">
        <v>209.375</v>
      </c>
      <c r="AX64" s="6">
        <v>260.20999999999998</v>
      </c>
      <c r="AY64" s="6">
        <f>AJ64/AJ$44</f>
        <v>0.53816520877321494</v>
      </c>
      <c r="AZ64" s="6">
        <f>AK64/AK$44</f>
        <v>0.73172700738992735</v>
      </c>
      <c r="BA64" s="6">
        <f>AL64/AL$44</f>
        <v>0.62704556393390021</v>
      </c>
      <c r="BB64" s="6">
        <f>AM64/AM$44</f>
        <v>0.72733742287989556</v>
      </c>
      <c r="BC64" s="6">
        <f>AN64/AN$44</f>
        <v>0.81631930224578564</v>
      </c>
      <c r="BD64" s="6">
        <f>AO64/AO$44</f>
        <v>0.58728854198873082</v>
      </c>
      <c r="BE64" s="6">
        <f>AP64/AP$44</f>
        <v>0.66814745369134687</v>
      </c>
      <c r="BF64" s="6">
        <f>AQ64/AQ$44</f>
        <v>0.83549232849332788</v>
      </c>
      <c r="BG64" s="6">
        <f>AR64/AR$44</f>
        <v>0.76892839915713929</v>
      </c>
      <c r="BH64" s="6">
        <f>AS64/AS$44</f>
        <v>0.86250043470700732</v>
      </c>
      <c r="BI64" s="6">
        <f>AT64/AT$44</f>
        <v>0.66883782739112518</v>
      </c>
      <c r="BJ64" s="6">
        <f>AVERAGE(AY64:BI64)</f>
        <v>0.71198086278649098</v>
      </c>
      <c r="BK64" s="6">
        <f>STDEV(AY64:BI64)/SQRT(11)</f>
        <v>3.1539764280764042E-2</v>
      </c>
    </row>
    <row r="65" spans="3:65" x14ac:dyDescent="0.3">
      <c r="C65" s="6">
        <v>270.23</v>
      </c>
      <c r="D65" s="6">
        <v>251.41399999999999</v>
      </c>
      <c r="E65" s="6">
        <v>61.933</v>
      </c>
      <c r="F65" s="6">
        <v>309.66766666666666</v>
      </c>
      <c r="G65" s="6">
        <v>951.04233333333332</v>
      </c>
      <c r="H65" s="6">
        <v>534.30933333333326</v>
      </c>
      <c r="I65" s="6">
        <v>287.09960000000001</v>
      </c>
      <c r="J65" s="6">
        <v>278.90633333333335</v>
      </c>
      <c r="K65" s="6">
        <v>184.65833333333333</v>
      </c>
      <c r="L65" s="9">
        <v>194.49</v>
      </c>
      <c r="M65" s="9">
        <v>76.303666666666672</v>
      </c>
      <c r="N65" s="6">
        <v>272.76133333333331</v>
      </c>
      <c r="R65" s="6">
        <v>270.23</v>
      </c>
      <c r="S65" s="6">
        <f>D65/D$44</f>
        <v>1.1520843898355828</v>
      </c>
      <c r="T65" s="6">
        <f>E65/E$44</f>
        <v>1.03509768856651</v>
      </c>
      <c r="U65" s="6">
        <f>F65/F$44</f>
        <v>1.0623296161446136</v>
      </c>
      <c r="V65" s="6">
        <f>G65/G$44</f>
        <v>0.97522832076439725</v>
      </c>
      <c r="W65" s="6">
        <f>H65/H$44</f>
        <v>0.99339237352735188</v>
      </c>
      <c r="X65" s="6">
        <f>I65/I$44</f>
        <v>1.1561622608138169</v>
      </c>
      <c r="Y65" s="6">
        <f>J65/J$44</f>
        <v>1.0056235277150138</v>
      </c>
      <c r="Z65" s="6">
        <f>K65/K$44</f>
        <v>1.0011747164866942</v>
      </c>
      <c r="AA65" s="6">
        <f>L65/L$44</f>
        <v>1.0915060190251704</v>
      </c>
      <c r="AB65" s="6">
        <f>M65/M$44</f>
        <v>1.1349476679904607</v>
      </c>
      <c r="AC65" s="6">
        <f>N65/N$44</f>
        <v>1.080907858828005</v>
      </c>
      <c r="AD65" s="6">
        <f>AVERAGE(S65:AC65)</f>
        <v>1.062586767245238</v>
      </c>
      <c r="AE65" s="6">
        <f>STDEV(S65:AC65)/SQRT(11)</f>
        <v>1.9855297306868521E-2</v>
      </c>
      <c r="AI65" s="6">
        <v>270.23</v>
      </c>
      <c r="AJ65" s="6">
        <v>63.217666666666673</v>
      </c>
      <c r="AK65" s="6">
        <v>39.486333333333327</v>
      </c>
      <c r="AL65" s="6">
        <v>54.889000000000003</v>
      </c>
      <c r="AM65" s="6">
        <v>43.445333333333338</v>
      </c>
      <c r="AN65" s="6">
        <v>151.88433333333333</v>
      </c>
      <c r="AO65" s="6">
        <v>68.136200000000002</v>
      </c>
      <c r="AP65" s="6">
        <v>133.006</v>
      </c>
      <c r="AQ65" s="6">
        <v>123.76366666666667</v>
      </c>
      <c r="AR65" s="9">
        <v>117.40133333333334</v>
      </c>
      <c r="AS65" s="9">
        <v>40.580999999999996</v>
      </c>
      <c r="AT65" s="6">
        <v>207.73300000000003</v>
      </c>
      <c r="AX65" s="6">
        <v>270.23</v>
      </c>
      <c r="AY65" s="6">
        <f>AJ65/AJ$44</f>
        <v>0.54481550107007948</v>
      </c>
      <c r="AZ65" s="6">
        <f>AK65/AK$44</f>
        <v>0.73563311184251368</v>
      </c>
      <c r="BA65" s="6">
        <f>AL65/AL$44</f>
        <v>0.66046446334028563</v>
      </c>
      <c r="BB65" s="6">
        <f>AM65/AM$44</f>
        <v>0.76656060508036972</v>
      </c>
      <c r="BC65" s="6">
        <f>AN65/AN$44</f>
        <v>0.84056102213318284</v>
      </c>
      <c r="BD65" s="6">
        <f>AO65/AO$44</f>
        <v>0.53740937513802745</v>
      </c>
      <c r="BE65" s="6">
        <f>AP65/AP$44</f>
        <v>0.66563350771366048</v>
      </c>
      <c r="BF65" s="6">
        <f>AQ65/AQ$44</f>
        <v>0.87306096055493509</v>
      </c>
      <c r="BG65" s="6">
        <f>AR65/AR$44</f>
        <v>0.74512774077803834</v>
      </c>
      <c r="BH65" s="6">
        <f>AS65/AS$44</f>
        <v>0.84676056338028149</v>
      </c>
      <c r="BI65" s="6">
        <f>AT65/AT$44</f>
        <v>0.66359254159971637</v>
      </c>
      <c r="BJ65" s="6">
        <f>AVERAGE(AY65:BI65)</f>
        <v>0.71632903569373552</v>
      </c>
      <c r="BK65" s="6">
        <f>STDEV(AY65:BI65)/SQRT(11)</f>
        <v>3.4461737910165081E-2</v>
      </c>
    </row>
    <row r="66" spans="3:65" x14ac:dyDescent="0.3">
      <c r="C66" s="6">
        <v>280.23</v>
      </c>
      <c r="D66" s="6">
        <v>251.96766666666667</v>
      </c>
      <c r="E66" s="6">
        <v>63.984999999999992</v>
      </c>
      <c r="F66" s="6">
        <v>309.226</v>
      </c>
      <c r="G66" s="6">
        <v>948.43566666666663</v>
      </c>
      <c r="H66" s="6">
        <v>530.24233333333336</v>
      </c>
      <c r="I66" s="6">
        <v>286.44740000000002</v>
      </c>
      <c r="J66" s="6">
        <v>279.90666666666669</v>
      </c>
      <c r="K66" s="6">
        <v>183.79133333333334</v>
      </c>
      <c r="L66" s="9">
        <v>191.76700000000002</v>
      </c>
      <c r="M66" s="9">
        <v>75.946333333333328</v>
      </c>
      <c r="N66" s="6">
        <v>270.39333333333337</v>
      </c>
      <c r="R66" s="6">
        <v>280.23</v>
      </c>
      <c r="S66" s="6">
        <f>D66/D$44</f>
        <v>1.1546215227074157</v>
      </c>
      <c r="T66" s="6">
        <f>E66/E$44</f>
        <v>1.0693931442514997</v>
      </c>
      <c r="U66" s="6">
        <f>F66/F$44</f>
        <v>1.0608144576990632</v>
      </c>
      <c r="V66" s="6">
        <f>G66/G$44</f>
        <v>0.97255536387591046</v>
      </c>
      <c r="W66" s="6">
        <f>H66/H$44</f>
        <v>0.9858309731716236</v>
      </c>
      <c r="X66" s="6">
        <f>I66/I$44</f>
        <v>1.1535358237637383</v>
      </c>
      <c r="Y66" s="6">
        <f>J66/J$44</f>
        <v>1.009230325465122</v>
      </c>
      <c r="Z66" s="6">
        <f>K66/K$44</f>
        <v>0.99647404328378464</v>
      </c>
      <c r="AA66" s="6">
        <f>L66/L$44</f>
        <v>1.0762241490585627</v>
      </c>
      <c r="AB66" s="6">
        <f>M66/M$44</f>
        <v>1.129632659537019</v>
      </c>
      <c r="AC66" s="6">
        <f>N66/N$44</f>
        <v>1.0715238681485906</v>
      </c>
      <c r="AD66" s="6">
        <f>AVERAGE(S66:AC66)</f>
        <v>1.0618033028147573</v>
      </c>
      <c r="AE66" s="6">
        <f>STDEV(S66:AC66)/SQRT(11)</f>
        <v>1.9716341227993647E-2</v>
      </c>
      <c r="AI66" s="6">
        <v>280.23</v>
      </c>
      <c r="AJ66" s="6">
        <v>61.240333333333332</v>
      </c>
      <c r="AK66" s="6">
        <v>44.251666666666665</v>
      </c>
      <c r="AL66" s="6">
        <v>49.428333333333342</v>
      </c>
      <c r="AM66" s="6">
        <v>42.221666666666664</v>
      </c>
      <c r="AN66" s="6">
        <v>153.97633333333334</v>
      </c>
      <c r="AO66" s="6">
        <v>69.249999999999986</v>
      </c>
      <c r="AP66" s="6">
        <v>137.38333333333333</v>
      </c>
      <c r="AQ66" s="6">
        <v>117.63833333333332</v>
      </c>
      <c r="AR66" s="9">
        <v>112.21633333333334</v>
      </c>
      <c r="AS66" s="9">
        <v>37.401666666666664</v>
      </c>
      <c r="AT66" s="6">
        <v>214.13700000000003</v>
      </c>
      <c r="AX66" s="6">
        <v>280.23</v>
      </c>
      <c r="AY66" s="6">
        <f>AJ66/AJ$44</f>
        <v>0.5277746656899498</v>
      </c>
      <c r="AZ66" s="6">
        <f>AK66/AK$44</f>
        <v>0.82441160032292116</v>
      </c>
      <c r="BA66" s="6">
        <f>AL66/AL$44</f>
        <v>0.59475774105567147</v>
      </c>
      <c r="BB66" s="6">
        <f>AM66/AM$44</f>
        <v>0.74496991654266675</v>
      </c>
      <c r="BC66" s="6">
        <f>AN66/AN$44</f>
        <v>0.85213860633631089</v>
      </c>
      <c r="BD66" s="6">
        <f>AO66/AO$44</f>
        <v>0.54619422903402881</v>
      </c>
      <c r="BE66" s="6">
        <f>AP66/AP$44</f>
        <v>0.68754003629957827</v>
      </c>
      <c r="BF66" s="6">
        <f>AQ66/AQ$44</f>
        <v>0.82985127270589609</v>
      </c>
      <c r="BG66" s="6">
        <f>AR66/AR$44</f>
        <v>0.71221936379253448</v>
      </c>
      <c r="BH66" s="6">
        <f>AS66/AS$44</f>
        <v>0.78042079638323758</v>
      </c>
      <c r="BI66" s="6">
        <f>AT66/AT$44</f>
        <v>0.68404979507607588</v>
      </c>
      <c r="BJ66" s="6">
        <f>AVERAGE(AY66:BI66)</f>
        <v>0.70766618393080638</v>
      </c>
      <c r="BK66" s="6">
        <f>STDEV(AY66:BI66)/SQRT(11)</f>
        <v>3.4149639318830222E-2</v>
      </c>
    </row>
    <row r="67" spans="3:65" x14ac:dyDescent="0.3">
      <c r="C67" s="6">
        <v>290.24</v>
      </c>
      <c r="D67" s="6">
        <v>250.816</v>
      </c>
      <c r="E67" s="6">
        <v>63.233000000000004</v>
      </c>
      <c r="F67" s="6">
        <v>314.52766666666668</v>
      </c>
      <c r="G67" s="6">
        <v>948.86033333333341</v>
      </c>
      <c r="H67" s="6">
        <v>525.09366666666665</v>
      </c>
      <c r="I67" s="6">
        <v>287.39359999999999</v>
      </c>
      <c r="J67" s="6">
        <v>281.32733333333334</v>
      </c>
      <c r="K67" s="6">
        <v>184.54499999999999</v>
      </c>
      <c r="L67" s="9">
        <v>191.88833333333332</v>
      </c>
      <c r="M67" s="9">
        <v>74.340666666666678</v>
      </c>
      <c r="N67" s="6">
        <v>266.26466666666664</v>
      </c>
      <c r="R67" s="6">
        <v>290.24</v>
      </c>
      <c r="S67" s="6">
        <f>D67/D$44</f>
        <v>1.1493441030372278</v>
      </c>
      <c r="T67" s="6">
        <f>E67/E$44</f>
        <v>1.0568248291076829</v>
      </c>
      <c r="U67" s="6">
        <f>F67/F$44</f>
        <v>1.0790020766247073</v>
      </c>
      <c r="V67" s="6">
        <f>G67/G$44</f>
        <v>0.97299083025390698</v>
      </c>
      <c r="W67" s="6">
        <f>H67/H$44</f>
        <v>0.97625852911830135</v>
      </c>
      <c r="X67" s="6">
        <f>I67/I$44</f>
        <v>1.1573462112779738</v>
      </c>
      <c r="Y67" s="6">
        <f>J67/J$44</f>
        <v>1.0143526753521466</v>
      </c>
      <c r="Z67" s="6">
        <f>K67/K$44</f>
        <v>1.0005602494013466</v>
      </c>
      <c r="AA67" s="6">
        <f>L67/L$44</f>
        <v>1.0769050892798679</v>
      </c>
      <c r="AB67" s="6">
        <f>M67/M$44</f>
        <v>1.1057498277084481</v>
      </c>
      <c r="AC67" s="6">
        <f>N67/N$44</f>
        <v>1.0551626479127754</v>
      </c>
      <c r="AD67" s="6">
        <f>AVERAGE(S67:AC67)</f>
        <v>1.0585906426431257</v>
      </c>
      <c r="AE67" s="6">
        <f>STDEV(S67:AC67)/SQRT(11)</f>
        <v>1.9166776551768482E-2</v>
      </c>
      <c r="AI67" s="6">
        <v>290.24</v>
      </c>
      <c r="AJ67" s="6">
        <v>63.208666666666666</v>
      </c>
      <c r="AK67" s="6">
        <v>47.073</v>
      </c>
      <c r="AL67" s="6">
        <v>45.919333333333334</v>
      </c>
      <c r="AM67" s="6">
        <v>41.088000000000001</v>
      </c>
      <c r="AN67" s="6">
        <v>149.44999999999999</v>
      </c>
      <c r="AO67" s="6">
        <v>68.88300000000001</v>
      </c>
      <c r="AP67" s="6">
        <v>132.53099999999998</v>
      </c>
      <c r="AQ67" s="6">
        <v>111.34666666666668</v>
      </c>
      <c r="AR67" s="9">
        <v>109.29</v>
      </c>
      <c r="AS67" s="9">
        <v>41.080000000000005</v>
      </c>
      <c r="AT67" s="6">
        <v>210.27099999999999</v>
      </c>
      <c r="AX67" s="6">
        <v>290.24</v>
      </c>
      <c r="AY67" s="6">
        <f>AJ67/AJ$44</f>
        <v>0.54473793826575312</v>
      </c>
      <c r="AZ67" s="6">
        <f>AK67/AK$44</f>
        <v>0.87697323480096867</v>
      </c>
      <c r="BA67" s="6">
        <f>AL67/AL$44</f>
        <v>0.55253489491416652</v>
      </c>
      <c r="BB67" s="6">
        <f>AM67/AM$44</f>
        <v>0.72496721109000339</v>
      </c>
      <c r="BC67" s="6">
        <f>AN67/AN$44</f>
        <v>0.82708889061064561</v>
      </c>
      <c r="BD67" s="6">
        <f>AO67/AO$44</f>
        <v>0.54329959680218076</v>
      </c>
      <c r="BE67" s="6">
        <f>AP67/AP$44</f>
        <v>0.66325635242619974</v>
      </c>
      <c r="BF67" s="6">
        <f>AQ67/AQ$44</f>
        <v>0.78546822644171432</v>
      </c>
      <c r="BG67" s="6">
        <f>AR67/AR$44</f>
        <v>0.69364638780052312</v>
      </c>
      <c r="BH67" s="6">
        <f>AS67/AS$44</f>
        <v>0.85717266562336991</v>
      </c>
      <c r="BI67" s="6">
        <f>AT67/AT$44</f>
        <v>0.67170005398619348</v>
      </c>
      <c r="BJ67" s="6">
        <f>AVERAGE(AY67:BI67)</f>
        <v>0.70371322297833805</v>
      </c>
      <c r="BK67" s="6">
        <f>STDEV(AY67:BI67)/SQRT(11)</f>
        <v>3.7239947053761602E-2</v>
      </c>
    </row>
    <row r="68" spans="3:65" x14ac:dyDescent="0.3">
      <c r="C68" s="6">
        <v>300.23</v>
      </c>
      <c r="D68" s="6">
        <v>252.83399999999997</v>
      </c>
      <c r="E68" s="6">
        <v>65.382999999999996</v>
      </c>
      <c r="F68" s="6">
        <v>314.19433333333336</v>
      </c>
      <c r="G68" s="6">
        <v>950.02100000000007</v>
      </c>
      <c r="H68" s="6">
        <v>527.13233333333335</v>
      </c>
      <c r="I68" s="6">
        <v>286.24160000000001</v>
      </c>
      <c r="J68" s="6">
        <v>279.58966666666669</v>
      </c>
      <c r="K68" s="6">
        <v>184.1643333333333</v>
      </c>
      <c r="L68" s="9">
        <v>194.21400000000003</v>
      </c>
      <c r="M68" s="9">
        <v>75.362666666666669</v>
      </c>
      <c r="N68" s="6">
        <v>275.03400000000005</v>
      </c>
      <c r="R68" s="6">
        <v>300.23</v>
      </c>
      <c r="S68" s="6">
        <f>D68/D$44</f>
        <v>1.1585914253768277</v>
      </c>
      <c r="T68" s="6">
        <f>E68/E$44</f>
        <v>1.0927581769257766</v>
      </c>
      <c r="U68" s="6">
        <f>F68/F$44</f>
        <v>1.0778585608167448</v>
      </c>
      <c r="V68" s="6">
        <f>G68/G$44</f>
        <v>0.97418101387100553</v>
      </c>
      <c r="W68" s="6">
        <f>H68/H$44</f>
        <v>0.9800488352059693</v>
      </c>
      <c r="X68" s="6">
        <f>I68/I$44</f>
        <v>1.1527070584388284</v>
      </c>
      <c r="Y68" s="6">
        <f>J68/J$44</f>
        <v>1.0080873515696362</v>
      </c>
      <c r="Z68" s="6">
        <f>K68/K$44</f>
        <v>0.99849636289703159</v>
      </c>
      <c r="AA68" s="6">
        <f>L68/L$44</f>
        <v>1.0899570670931897</v>
      </c>
      <c r="AB68" s="6">
        <f>M68/M$44</f>
        <v>1.1209511485277128</v>
      </c>
      <c r="AC68" s="6">
        <f>N68/N$44</f>
        <v>1.089914059342117</v>
      </c>
      <c r="AD68" s="6">
        <f>AVERAGE(S68:AC68)</f>
        <v>1.0675955509149855</v>
      </c>
      <c r="AE68" s="6">
        <f>STDEV(S68:AC68)/SQRT(11)</f>
        <v>2.0184220830664446E-2</v>
      </c>
      <c r="AI68" s="6">
        <v>300.23</v>
      </c>
      <c r="AJ68" s="6">
        <v>62.410666666666664</v>
      </c>
      <c r="AK68" s="6">
        <v>41.266666666666666</v>
      </c>
      <c r="AL68" s="6">
        <v>53.006333333333338</v>
      </c>
      <c r="AM68" s="6">
        <v>33.454000000000001</v>
      </c>
      <c r="AN68" s="6">
        <v>148.17999999999998</v>
      </c>
      <c r="AO68" s="6">
        <v>66.052999999999997</v>
      </c>
      <c r="AP68" s="6">
        <v>134.56666666666666</v>
      </c>
      <c r="AQ68" s="6">
        <v>109.20766666666667</v>
      </c>
      <c r="AR68" s="9">
        <v>118.05466666666666</v>
      </c>
      <c r="AS68" s="9">
        <v>40.191333333333333</v>
      </c>
      <c r="AT68" s="6">
        <v>212.82366666666667</v>
      </c>
      <c r="AX68" s="6">
        <v>300.23</v>
      </c>
      <c r="AY68" s="6">
        <f>AJ68/AJ$44</f>
        <v>0.53786070294882282</v>
      </c>
      <c r="AZ68" s="6">
        <f>AK68/AK$44</f>
        <v>0.76880084456312481</v>
      </c>
      <c r="BA68" s="6">
        <f>AL68/AL$44</f>
        <v>0.63781084549975942</v>
      </c>
      <c r="BB68" s="6">
        <f>AM68/AM$44</f>
        <v>0.59027095696565846</v>
      </c>
      <c r="BC68" s="6">
        <f>AN68/AN$44</f>
        <v>0.82006043366132797</v>
      </c>
      <c r="BD68" s="6">
        <f>AO68/AO$44</f>
        <v>0.52097859076367814</v>
      </c>
      <c r="BE68" s="6">
        <f>AP68/AP$44</f>
        <v>0.67344392248972407</v>
      </c>
      <c r="BF68" s="6">
        <f>AQ68/AQ$44</f>
        <v>0.77037916642172721</v>
      </c>
      <c r="BG68" s="6">
        <f>AR68/AR$44</f>
        <v>0.74927434437119722</v>
      </c>
      <c r="BH68" s="6">
        <f>AS68/AS$44</f>
        <v>0.83862980351243255</v>
      </c>
      <c r="BI68" s="6">
        <f>AT68/AT$44</f>
        <v>0.67985441829610205</v>
      </c>
      <c r="BJ68" s="6">
        <f>AVERAGE(AY68:BI68)</f>
        <v>0.68976036631759596</v>
      </c>
      <c r="BK68" s="6">
        <f>STDEV(AY68:BI68)/SQRT(11)</f>
        <v>3.3022163840536634E-2</v>
      </c>
    </row>
    <row r="69" spans="3:65" x14ac:dyDescent="0.3">
      <c r="M69" s="27"/>
    </row>
    <row r="70" spans="3:65" x14ac:dyDescent="0.3">
      <c r="C70" s="102" t="s">
        <v>405</v>
      </c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3"/>
      <c r="R70" s="102" t="s">
        <v>404</v>
      </c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I70" s="87" t="s">
        <v>403</v>
      </c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17"/>
      <c r="AX70" s="87" t="s">
        <v>402</v>
      </c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</row>
    <row r="71" spans="3:65" x14ac:dyDescent="0.3">
      <c r="C71" s="6" t="s">
        <v>0</v>
      </c>
      <c r="D71" s="6" t="s">
        <v>3</v>
      </c>
      <c r="E71" s="6" t="s">
        <v>4</v>
      </c>
      <c r="F71" s="6" t="s">
        <v>128</v>
      </c>
      <c r="G71" s="6" t="s">
        <v>65</v>
      </c>
      <c r="H71" s="6" t="s">
        <v>7</v>
      </c>
      <c r="I71" s="6" t="s">
        <v>8</v>
      </c>
      <c r="J71" s="6" t="s">
        <v>9</v>
      </c>
      <c r="K71" s="6" t="s">
        <v>10</v>
      </c>
      <c r="L71" s="19" t="s">
        <v>11</v>
      </c>
      <c r="M71" s="19" t="s">
        <v>12</v>
      </c>
      <c r="N71" s="19" t="s">
        <v>50</v>
      </c>
      <c r="O71" s="6" t="s">
        <v>66</v>
      </c>
      <c r="P71" s="6" t="s">
        <v>67</v>
      </c>
      <c r="R71" s="6" t="s">
        <v>0</v>
      </c>
      <c r="S71" s="6" t="s">
        <v>3</v>
      </c>
      <c r="T71" s="6" t="s">
        <v>4</v>
      </c>
      <c r="U71" s="6" t="s">
        <v>128</v>
      </c>
      <c r="V71" s="6" t="s">
        <v>65</v>
      </c>
      <c r="W71" s="6" t="s">
        <v>7</v>
      </c>
      <c r="X71" s="6" t="s">
        <v>8</v>
      </c>
      <c r="Y71" s="6" t="s">
        <v>9</v>
      </c>
      <c r="Z71" s="6" t="s">
        <v>10</v>
      </c>
      <c r="AA71" s="6" t="s">
        <v>11</v>
      </c>
      <c r="AB71" s="6" t="s">
        <v>12</v>
      </c>
      <c r="AC71" s="6" t="s">
        <v>50</v>
      </c>
      <c r="AD71" s="6" t="s">
        <v>66</v>
      </c>
      <c r="AE71" s="6" t="s">
        <v>67</v>
      </c>
      <c r="AF71" s="3" t="s">
        <v>1</v>
      </c>
      <c r="AG71" s="3" t="s">
        <v>2</v>
      </c>
      <c r="AI71" s="6" t="s">
        <v>0</v>
      </c>
      <c r="AJ71" s="6" t="s">
        <v>3</v>
      </c>
      <c r="AK71" s="6" t="s">
        <v>4</v>
      </c>
      <c r="AL71" s="6" t="s">
        <v>128</v>
      </c>
      <c r="AM71" s="6" t="s">
        <v>65</v>
      </c>
      <c r="AN71" s="6" t="s">
        <v>7</v>
      </c>
      <c r="AO71" s="6" t="s">
        <v>8</v>
      </c>
      <c r="AP71" s="6" t="s">
        <v>9</v>
      </c>
      <c r="AQ71" s="6" t="s">
        <v>10</v>
      </c>
      <c r="AR71" s="19" t="s">
        <v>11</v>
      </c>
      <c r="AS71" s="19" t="s">
        <v>12</v>
      </c>
      <c r="AT71" s="19" t="s">
        <v>50</v>
      </c>
      <c r="AU71" s="6" t="s">
        <v>66</v>
      </c>
      <c r="AV71" s="6" t="s">
        <v>67</v>
      </c>
      <c r="AX71" s="6" t="s">
        <v>0</v>
      </c>
      <c r="AY71" s="6" t="s">
        <v>3</v>
      </c>
      <c r="AZ71" s="6" t="s">
        <v>4</v>
      </c>
      <c r="BA71" s="6" t="s">
        <v>128</v>
      </c>
      <c r="BB71" s="6" t="s">
        <v>65</v>
      </c>
      <c r="BC71" s="6" t="s">
        <v>7</v>
      </c>
      <c r="BD71" s="6" t="s">
        <v>8</v>
      </c>
      <c r="BE71" s="6" t="s">
        <v>9</v>
      </c>
      <c r="BF71" s="6" t="s">
        <v>10</v>
      </c>
      <c r="BG71" s="19" t="s">
        <v>11</v>
      </c>
      <c r="BH71" s="19" t="s">
        <v>12</v>
      </c>
      <c r="BI71" s="19" t="s">
        <v>50</v>
      </c>
      <c r="BJ71" s="6" t="s">
        <v>66</v>
      </c>
      <c r="BK71" s="6" t="s">
        <v>67</v>
      </c>
      <c r="BL71" s="3" t="s">
        <v>1</v>
      </c>
      <c r="BM71" s="3" t="s">
        <v>2</v>
      </c>
    </row>
    <row r="72" spans="3:65" x14ac:dyDescent="0.3">
      <c r="C72" s="6">
        <v>0</v>
      </c>
      <c r="D72" s="6">
        <v>126.04199999999999</v>
      </c>
      <c r="E72" s="6">
        <v>211.09333333333333</v>
      </c>
      <c r="F72" s="6">
        <v>91.024333333333331</v>
      </c>
      <c r="G72" s="6">
        <v>107.07100000000001</v>
      </c>
      <c r="H72" s="6">
        <v>267.99800000000005</v>
      </c>
      <c r="I72" s="6">
        <v>168.87774999999999</v>
      </c>
      <c r="J72" s="6">
        <v>377.82233333333335</v>
      </c>
      <c r="K72" s="6">
        <v>158.34780000000001</v>
      </c>
      <c r="L72" s="19">
        <v>98.094999999999985</v>
      </c>
      <c r="M72" s="19">
        <v>35.002333333333333</v>
      </c>
      <c r="N72" s="19">
        <v>80.911333333333332</v>
      </c>
      <c r="O72" s="6">
        <v>108.06233333333334</v>
      </c>
      <c r="P72" s="6">
        <v>96.845666666666673</v>
      </c>
      <c r="R72" s="6">
        <v>0</v>
      </c>
      <c r="S72" s="6">
        <f>D72/D$78</f>
        <v>0.93267262260064809</v>
      </c>
      <c r="T72" s="6">
        <f>E72/E$78</f>
        <v>0.99357365197308967</v>
      </c>
      <c r="U72" s="6">
        <f>F72/F$78</f>
        <v>0.88777089280024968</v>
      </c>
      <c r="V72" s="6">
        <f>G72/G$78</f>
        <v>0.93251175753353088</v>
      </c>
      <c r="W72" s="6">
        <f>H72/H$78</f>
        <v>1.0293758402150954</v>
      </c>
      <c r="X72" s="6">
        <f>I72/I$78</f>
        <v>0.94420674646050551</v>
      </c>
      <c r="Y72" s="6">
        <f>J72/J$78</f>
        <v>0.97710482351257644</v>
      </c>
      <c r="Z72" s="6">
        <f>K72/K$78</f>
        <v>1.0182208441415639</v>
      </c>
      <c r="AA72" s="6">
        <f>L72/L$78</f>
        <v>1.0571948958917099</v>
      </c>
      <c r="AB72" s="6">
        <f>M72/M$78</f>
        <v>0.93626677366145072</v>
      </c>
      <c r="AC72" s="6">
        <f>N72/N$78</f>
        <v>0.98289985706013594</v>
      </c>
      <c r="AD72" s="6">
        <f>O72/O$78</f>
        <v>0.96219051067593475</v>
      </c>
      <c r="AE72" s="6">
        <f>P72/P$78</f>
        <v>1.0354945861756801</v>
      </c>
      <c r="AF72" s="6">
        <f>AVERAGE(S72:AE72)</f>
        <v>0.97611413866939789</v>
      </c>
      <c r="AG72" s="6">
        <f>STDEV(S72:AE72)/SQRT(13)</f>
        <v>1.3740823490864329E-2</v>
      </c>
      <c r="AI72" s="6">
        <v>0</v>
      </c>
      <c r="AJ72" s="6">
        <v>135.04633333333334</v>
      </c>
      <c r="AK72" s="6">
        <v>87.293999999999997</v>
      </c>
      <c r="AL72" s="6">
        <v>83.968999999999994</v>
      </c>
      <c r="AM72" s="6">
        <v>245.59633333333332</v>
      </c>
      <c r="AN72" s="6">
        <v>41.140666666666668</v>
      </c>
      <c r="AO72" s="6">
        <v>193.10925</v>
      </c>
      <c r="AP72" s="6">
        <v>34.719333333333338</v>
      </c>
      <c r="AQ72" s="6">
        <v>119.49420000000001</v>
      </c>
      <c r="AR72" s="19">
        <v>118.82033333333334</v>
      </c>
      <c r="AS72" s="19">
        <v>73.782333333333327</v>
      </c>
      <c r="AT72" s="19">
        <v>34.077666666666666</v>
      </c>
      <c r="AU72" s="6">
        <v>125.58433333333335</v>
      </c>
      <c r="AV72" s="6">
        <v>52.276999999999994</v>
      </c>
      <c r="AX72" s="6">
        <v>0</v>
      </c>
      <c r="AY72" s="6">
        <f>AJ72/AJ$78</f>
        <v>1.0095991148479766</v>
      </c>
      <c r="AZ72" s="6">
        <f>AK72/AK$78</f>
        <v>1.0266661439548377</v>
      </c>
      <c r="BA72" s="6">
        <f>AL72/AL$78</f>
        <v>1.0439317712779623</v>
      </c>
      <c r="BB72" s="6">
        <f>AM72/AM$78</f>
        <v>1.0061464888131444</v>
      </c>
      <c r="BC72" s="6">
        <f>AN72/AN$78</f>
        <v>1.0567856837057967</v>
      </c>
      <c r="BD72" s="6">
        <f>AO72/AO$78</f>
        <v>0.98235183400015758</v>
      </c>
      <c r="BE72" s="6">
        <f>AP72/AP$78</f>
        <v>0.9775229228646779</v>
      </c>
      <c r="BF72" s="6">
        <f>AQ72/AQ$78</f>
        <v>0.99858102687525085</v>
      </c>
      <c r="BG72" s="6">
        <f>AR72/AR$78</f>
        <v>1.063218459372558</v>
      </c>
      <c r="BH72" s="6">
        <f>AS72/AS$78</f>
        <v>1.1968972714590069</v>
      </c>
      <c r="BI72" s="6">
        <f>AT72/AT$78</f>
        <v>1.0665491267970038</v>
      </c>
      <c r="BJ72" s="6">
        <f>AU72/AU$78</f>
        <v>1.0270954761813889</v>
      </c>
      <c r="BK72" s="6">
        <f>AV72/AV$78</f>
        <v>0.99085159749556151</v>
      </c>
      <c r="BL72" s="6">
        <f>AVERAGE(AY72:BK72)</f>
        <v>1.0343228398188709</v>
      </c>
      <c r="BM72" s="6">
        <f>STDEV(AY72:BK72)/SQRT(13)</f>
        <v>1.5914700180592829E-2</v>
      </c>
    </row>
    <row r="73" spans="3:65" x14ac:dyDescent="0.3">
      <c r="C73" s="6">
        <v>10</v>
      </c>
      <c r="D73" s="6">
        <v>126.91766666666668</v>
      </c>
      <c r="E73" s="6">
        <v>215.28099999999998</v>
      </c>
      <c r="F73" s="6">
        <v>93.561999999999998</v>
      </c>
      <c r="G73" s="6">
        <v>108.51466666666666</v>
      </c>
      <c r="H73" s="6">
        <v>268.26966666666669</v>
      </c>
      <c r="I73" s="6">
        <v>171.87625</v>
      </c>
      <c r="J73" s="6">
        <v>383.21800000000002</v>
      </c>
      <c r="K73" s="6">
        <v>156.32480000000001</v>
      </c>
      <c r="L73" s="19">
        <v>97.022333333333336</v>
      </c>
      <c r="M73" s="19">
        <v>37.023333333333333</v>
      </c>
      <c r="N73" s="19">
        <v>81.138999999999996</v>
      </c>
      <c r="O73" s="6">
        <v>110.57400000000001</v>
      </c>
      <c r="P73" s="6">
        <v>90.355000000000004</v>
      </c>
      <c r="R73" s="6">
        <v>10</v>
      </c>
      <c r="S73" s="6">
        <f>D73/D$78</f>
        <v>0.9391522906995674</v>
      </c>
      <c r="T73" s="6">
        <f>E73/E$78</f>
        <v>1.013284152525354</v>
      </c>
      <c r="U73" s="6">
        <f>F73/F$78</f>
        <v>0.91252105047562693</v>
      </c>
      <c r="V73" s="6">
        <f>G73/G$78</f>
        <v>0.94508506067467912</v>
      </c>
      <c r="W73" s="6">
        <f>H73/H$78</f>
        <v>1.0304193073426799</v>
      </c>
      <c r="X73" s="6">
        <f>I73/I$78</f>
        <v>0.96097155964200409</v>
      </c>
      <c r="Y73" s="6">
        <f>J73/J$78</f>
        <v>0.99105882109538923</v>
      </c>
      <c r="Z73" s="6">
        <f>K73/K$78</f>
        <v>1.0052123857499828</v>
      </c>
      <c r="AA73" s="6">
        <f>L73/L$78</f>
        <v>1.0456344929660444</v>
      </c>
      <c r="AB73" s="6">
        <f>M73/M$78</f>
        <v>0.9903258882796131</v>
      </c>
      <c r="AC73" s="6">
        <f>N73/N$78</f>
        <v>0.98566552071818159</v>
      </c>
      <c r="AD73" s="6">
        <f>O73/O$78</f>
        <v>0.98455447190184198</v>
      </c>
      <c r="AE73" s="6">
        <f>P73/P$78</f>
        <v>0.96609498962855245</v>
      </c>
      <c r="AF73" s="6">
        <f>AVERAGE(S73:AE73)</f>
        <v>0.98230615320765524</v>
      </c>
      <c r="AG73" s="6">
        <f>STDEV(S73:AE73)/SQRT(13)</f>
        <v>1.0378276322480645E-2</v>
      </c>
      <c r="AI73" s="6">
        <v>10</v>
      </c>
      <c r="AJ73" s="6">
        <v>135.511</v>
      </c>
      <c r="AK73" s="6">
        <v>83.653333333333322</v>
      </c>
      <c r="AL73" s="6">
        <v>91.392333333333326</v>
      </c>
      <c r="AM73" s="6">
        <v>248.78266666666664</v>
      </c>
      <c r="AN73" s="6">
        <v>45.081999999999994</v>
      </c>
      <c r="AO73" s="6">
        <v>193.69775000000001</v>
      </c>
      <c r="AP73" s="6">
        <v>39.775666666666666</v>
      </c>
      <c r="AQ73" s="6">
        <v>116.3022</v>
      </c>
      <c r="AR73" s="19">
        <v>117.19633333333333</v>
      </c>
      <c r="AS73" s="19">
        <v>76.605666666666664</v>
      </c>
      <c r="AT73" s="19">
        <v>34.375666666666667</v>
      </c>
      <c r="AU73" s="6">
        <v>125.47433333333333</v>
      </c>
      <c r="AV73" s="6">
        <v>48.109000000000002</v>
      </c>
      <c r="AX73" s="6">
        <v>10</v>
      </c>
      <c r="AY73" s="6">
        <f>AJ73/AJ$78</f>
        <v>1.0130729378225558</v>
      </c>
      <c r="AZ73" s="6">
        <f>AK73/AK$78</f>
        <v>0.98384820448486743</v>
      </c>
      <c r="BA73" s="6">
        <f>AL73/AL$78</f>
        <v>1.1362212294762666</v>
      </c>
      <c r="BB73" s="6">
        <f>AM73/AM$78</f>
        <v>1.0192000961370389</v>
      </c>
      <c r="BC73" s="6">
        <f>AN73/AN$78</f>
        <v>1.1580272283585922</v>
      </c>
      <c r="BD73" s="6">
        <f>AO73/AO$78</f>
        <v>0.98534554897916093</v>
      </c>
      <c r="BE73" s="6">
        <f>AP73/AP$78</f>
        <v>1.1198840013889801</v>
      </c>
      <c r="BF73" s="6">
        <f>AQ73/AQ$78</f>
        <v>0.97190633774568802</v>
      </c>
      <c r="BG73" s="6">
        <f>AR73/AR$78</f>
        <v>1.0486867144297365</v>
      </c>
      <c r="BH73" s="6">
        <f>AS73/AS$78</f>
        <v>1.2426973947462339</v>
      </c>
      <c r="BI73" s="6">
        <f>AT73/AT$78</f>
        <v>1.075875811129426</v>
      </c>
      <c r="BJ73" s="6">
        <f>AU73/AU$78</f>
        <v>1.0261958376724987</v>
      </c>
      <c r="BK73" s="6">
        <f>AV73/AV$78</f>
        <v>0.91185185653182044</v>
      </c>
      <c r="BL73" s="6">
        <f>AVERAGE(AY73:BK73)</f>
        <v>1.0532933229925281</v>
      </c>
      <c r="BM73" s="6">
        <f>STDEV(AY73:BK73)/SQRT(13)</f>
        <v>2.5098395412680826E-2</v>
      </c>
    </row>
    <row r="74" spans="3:65" x14ac:dyDescent="0.3">
      <c r="C74" s="6">
        <v>20.02</v>
      </c>
      <c r="D74" s="6">
        <v>129.67766666666668</v>
      </c>
      <c r="E74" s="6">
        <v>214.73966666666664</v>
      </c>
      <c r="F74" s="6">
        <v>95.085666666666668</v>
      </c>
      <c r="G74" s="6">
        <v>112.392</v>
      </c>
      <c r="H74" s="6">
        <v>263.8416666666667</v>
      </c>
      <c r="I74" s="6">
        <v>173.47075000000001</v>
      </c>
      <c r="J74" s="6">
        <v>381.94266666666664</v>
      </c>
      <c r="K74" s="6">
        <v>156.13939999999999</v>
      </c>
      <c r="L74" s="19">
        <v>96.62833333333333</v>
      </c>
      <c r="M74" s="19">
        <v>36.781333333333329</v>
      </c>
      <c r="N74" s="19">
        <v>80.352333333333334</v>
      </c>
      <c r="O74" s="6">
        <v>111.01866666666668</v>
      </c>
      <c r="P74" s="6">
        <v>93.194000000000003</v>
      </c>
      <c r="R74" s="6">
        <v>20.02</v>
      </c>
      <c r="S74" s="6">
        <f>D74/D$78</f>
        <v>0.95957545471138717</v>
      </c>
      <c r="T74" s="6">
        <f>E74/E$78</f>
        <v>1.0107362059443719</v>
      </c>
      <c r="U74" s="6">
        <f>F74/F$78</f>
        <v>0.92738154840471532</v>
      </c>
      <c r="V74" s="6">
        <f>G74/G$78</f>
        <v>0.97885385821285498</v>
      </c>
      <c r="W74" s="6">
        <f>H74/H$78</f>
        <v>1.013411433326932</v>
      </c>
      <c r="X74" s="6">
        <f>I74/I$78</f>
        <v>0.9698865153258126</v>
      </c>
      <c r="Y74" s="6">
        <f>J74/J$78</f>
        <v>0.98776061915853597</v>
      </c>
      <c r="Z74" s="6">
        <f>K74/K$78</f>
        <v>1.0040202116591281</v>
      </c>
      <c r="AA74" s="6">
        <f>L74/L$78</f>
        <v>1.0413882542282764</v>
      </c>
      <c r="AB74" s="6">
        <f>M74/M$78</f>
        <v>0.98385270384735402</v>
      </c>
      <c r="AC74" s="6">
        <f>N74/N$78</f>
        <v>0.97610920119696953</v>
      </c>
      <c r="AD74" s="6">
        <f>O74/O$78</f>
        <v>0.98851379828211527</v>
      </c>
      <c r="AE74" s="6">
        <f>P74/P$78</f>
        <v>0.99645018497530091</v>
      </c>
      <c r="AF74" s="6">
        <f>AVERAGE(S74:AE74)</f>
        <v>0.98753384532875033</v>
      </c>
      <c r="AG74" s="6">
        <f>STDEV(S74:AE74)/SQRT(13)</f>
        <v>7.7589583204777084E-3</v>
      </c>
      <c r="AI74" s="6">
        <v>20.02</v>
      </c>
      <c r="AJ74" s="6">
        <v>135.035</v>
      </c>
      <c r="AK74" s="6">
        <v>85.157666666666657</v>
      </c>
      <c r="AL74" s="6">
        <v>82.88333333333334</v>
      </c>
      <c r="AM74" s="6">
        <v>245.77200000000002</v>
      </c>
      <c r="AN74" s="6">
        <v>42.617333333333335</v>
      </c>
      <c r="AO74" s="6">
        <v>198.47874999999999</v>
      </c>
      <c r="AP74" s="6">
        <v>38.93866666666667</v>
      </c>
      <c r="AQ74" s="6">
        <v>123.00999999999999</v>
      </c>
      <c r="AR74" s="19">
        <v>116.28399999999999</v>
      </c>
      <c r="AS74" s="19">
        <v>71.468999999999994</v>
      </c>
      <c r="AT74" s="19">
        <v>28.923666666666666</v>
      </c>
      <c r="AU74" s="6">
        <v>126.11233333333332</v>
      </c>
      <c r="AV74" s="6">
        <v>50.099333333333334</v>
      </c>
      <c r="AX74" s="6">
        <v>20.02</v>
      </c>
      <c r="AY74" s="6">
        <f>AJ74/AJ$78</f>
        <v>1.0095143874583525</v>
      </c>
      <c r="AZ74" s="6">
        <f>AK74/AK$78</f>
        <v>1.0015406931158852</v>
      </c>
      <c r="BA74" s="6">
        <f>AL74/AL$78</f>
        <v>1.0304343862150134</v>
      </c>
      <c r="BB74" s="6">
        <f>AM74/AM$78</f>
        <v>1.0068661510225485</v>
      </c>
      <c r="BC74" s="6">
        <f>AN74/AN$78</f>
        <v>1.0947170134429318</v>
      </c>
      <c r="BD74" s="6">
        <f>AO74/AO$78</f>
        <v>1.0096666217312675</v>
      </c>
      <c r="BE74" s="6">
        <f>AP74/AP$78</f>
        <v>1.0963182641502354</v>
      </c>
      <c r="BF74" s="6">
        <f>AQ74/AQ$78</f>
        <v>1.0279616258858137</v>
      </c>
      <c r="BG74" s="6">
        <f>AR74/AR$78</f>
        <v>1.0405230473713409</v>
      </c>
      <c r="BH74" s="6">
        <f>AS74/AS$78</f>
        <v>1.159370369969827</v>
      </c>
      <c r="BI74" s="6">
        <f>AT74/AT$78</f>
        <v>0.9052413044839025</v>
      </c>
      <c r="BJ74" s="6">
        <f>AU74/AU$78</f>
        <v>1.0314137410240611</v>
      </c>
      <c r="BK74" s="6">
        <f>AV74/AV$78</f>
        <v>0.94957638094756724</v>
      </c>
      <c r="BL74" s="6">
        <f>AVERAGE(AY74:BK74)</f>
        <v>1.0279341528322112</v>
      </c>
      <c r="BM74" s="6">
        <f>STDEV(AY74:BK74)/SQRT(13)</f>
        <v>1.7830325177251933E-2</v>
      </c>
    </row>
    <row r="75" spans="3:65" x14ac:dyDescent="0.3">
      <c r="C75" s="6">
        <v>30.02</v>
      </c>
      <c r="D75" s="6">
        <v>131.96966666666665</v>
      </c>
      <c r="E75" s="6">
        <v>212.77166666666668</v>
      </c>
      <c r="F75" s="6">
        <v>97.166333333333341</v>
      </c>
      <c r="G75" s="6">
        <v>114.149</v>
      </c>
      <c r="H75" s="6">
        <v>259.2353333333333</v>
      </c>
      <c r="I75" s="6">
        <v>181.97399999999999</v>
      </c>
      <c r="J75" s="6">
        <v>384.86766666666671</v>
      </c>
      <c r="K75" s="6">
        <v>156.00460000000001</v>
      </c>
      <c r="L75" s="19">
        <v>96.201000000000008</v>
      </c>
      <c r="M75" s="19">
        <v>36.669666666666664</v>
      </c>
      <c r="N75" s="19">
        <v>80.173333333333332</v>
      </c>
      <c r="O75" s="6">
        <v>109.00333333333333</v>
      </c>
      <c r="P75" s="6">
        <v>95.567999999999998</v>
      </c>
      <c r="R75" s="6">
        <v>30.02</v>
      </c>
      <c r="S75" s="6">
        <f>D75/D$78</f>
        <v>0.97653556047772427</v>
      </c>
      <c r="T75" s="6">
        <f>E75/E$78</f>
        <v>1.0014732277337082</v>
      </c>
      <c r="U75" s="6">
        <f>F75/F$78</f>
        <v>0.94767453201297824</v>
      </c>
      <c r="V75" s="6">
        <f>G75/G$78</f>
        <v>0.99415607037101561</v>
      </c>
      <c r="W75" s="6">
        <f>H75/H$78</f>
        <v>0.99571858395749313</v>
      </c>
      <c r="X75" s="6">
        <f>I75/I$78</f>
        <v>1.017428752339512</v>
      </c>
      <c r="Y75" s="6">
        <f>J75/J$78</f>
        <v>0.99532510478213421</v>
      </c>
      <c r="Z75" s="6">
        <f>K75/K$78</f>
        <v>1.0031534097850872</v>
      </c>
      <c r="AA75" s="6">
        <f>L75/L$78</f>
        <v>1.0367827736345216</v>
      </c>
      <c r="AB75" s="6">
        <f>M75/M$78</f>
        <v>0.98086576612723464</v>
      </c>
      <c r="AC75" s="6">
        <f>N75/N$78</f>
        <v>0.97393473357710036</v>
      </c>
      <c r="AD75" s="6">
        <f>O75/O$78</f>
        <v>0.97056920510735278</v>
      </c>
      <c r="AE75" s="6">
        <f>P75/P$78</f>
        <v>1.0218335008446848</v>
      </c>
      <c r="AF75" s="6">
        <f>AVERAGE(S75:AE75)</f>
        <v>0.99349624775004208</v>
      </c>
      <c r="AG75" s="6">
        <f>STDEV(S75:AE75)/SQRT(13)</f>
        <v>6.6362570521703692E-3</v>
      </c>
      <c r="AI75" s="6">
        <v>30.02</v>
      </c>
      <c r="AJ75" s="6">
        <v>140.71600000000001</v>
      </c>
      <c r="AK75" s="6">
        <v>83.076999999999998</v>
      </c>
      <c r="AL75" s="6">
        <v>86.24366666666667</v>
      </c>
      <c r="AM75" s="6">
        <v>252.75966666666667</v>
      </c>
      <c r="AN75" s="6">
        <v>40.089333333333336</v>
      </c>
      <c r="AO75" s="6">
        <v>197.20525000000001</v>
      </c>
      <c r="AP75" s="6">
        <v>35.105999999999995</v>
      </c>
      <c r="AQ75" s="6">
        <v>118.09520000000001</v>
      </c>
      <c r="AR75" s="19">
        <v>112.30266666666667</v>
      </c>
      <c r="AS75" s="19">
        <v>65.34333333333332</v>
      </c>
      <c r="AT75" s="19">
        <v>29.248999999999999</v>
      </c>
      <c r="AU75" s="6">
        <v>122.40633333333334</v>
      </c>
      <c r="AV75" s="6">
        <v>52.451999999999998</v>
      </c>
      <c r="AX75" s="6">
        <v>30.02</v>
      </c>
      <c r="AY75" s="6">
        <f>AJ75/AJ$78</f>
        <v>1.0519852374983489</v>
      </c>
      <c r="AZ75" s="6">
        <f>AK75/AK$78</f>
        <v>0.97706993884271609</v>
      </c>
      <c r="BA75" s="6">
        <f>AL75/AL$78</f>
        <v>1.0722112172925664</v>
      </c>
      <c r="BB75" s="6">
        <f>AM75/AM$78</f>
        <v>1.0354928661947211</v>
      </c>
      <c r="BC75" s="6">
        <f>AN75/AN$78</f>
        <v>1.0297799469132631</v>
      </c>
      <c r="BD75" s="6">
        <f>AO75/AO$78</f>
        <v>1.0031882937350727</v>
      </c>
      <c r="BE75" s="6">
        <f>AP75/AP$78</f>
        <v>0.98840952389890468</v>
      </c>
      <c r="BF75" s="6">
        <f>AQ75/AQ$78</f>
        <v>0.98688995855060857</v>
      </c>
      <c r="BG75" s="6">
        <f>AR75/AR$78</f>
        <v>1.0048976036937836</v>
      </c>
      <c r="BH75" s="6">
        <f>AS75/AS$78</f>
        <v>1.0599997837066195</v>
      </c>
      <c r="BI75" s="6">
        <f>AT75/AT$78</f>
        <v>0.91542345650677059</v>
      </c>
      <c r="BJ75" s="6">
        <f>AU75/AU$78</f>
        <v>1.0011041018063651</v>
      </c>
      <c r="BK75" s="6">
        <f>AV75/AV$78</f>
        <v>0.99416852519917354</v>
      </c>
      <c r="BL75" s="6">
        <f>AVERAGE(AY75:BK75)</f>
        <v>1.0092784964491472</v>
      </c>
      <c r="BM75" s="6">
        <f>STDEV(AY75:BK75)/SQRT(13)</f>
        <v>1.1491044399415579E-2</v>
      </c>
    </row>
    <row r="76" spans="3:65" x14ac:dyDescent="0.3">
      <c r="C76" s="6">
        <v>40.04</v>
      </c>
      <c r="D76" s="6">
        <v>132.41233333333332</v>
      </c>
      <c r="E76" s="6">
        <v>214.41333333333333</v>
      </c>
      <c r="F76" s="6">
        <v>98.262</v>
      </c>
      <c r="G76" s="6">
        <v>115.08199999999999</v>
      </c>
      <c r="H76" s="6">
        <v>262.69366666666673</v>
      </c>
      <c r="I76" s="6">
        <v>178.12574999999998</v>
      </c>
      <c r="J76" s="6">
        <v>384.233</v>
      </c>
      <c r="K76" s="6">
        <v>156.74380000000002</v>
      </c>
      <c r="L76" s="19">
        <v>97</v>
      </c>
      <c r="M76" s="19">
        <v>37.989000000000004</v>
      </c>
      <c r="N76" s="19">
        <v>79.695666666666668</v>
      </c>
      <c r="O76" s="6">
        <v>112.11566666666666</v>
      </c>
      <c r="P76" s="6">
        <v>94.51366666666668</v>
      </c>
      <c r="R76" s="6">
        <v>40.04</v>
      </c>
      <c r="S76" s="6">
        <f>D76/D$78</f>
        <v>0.97981115972986155</v>
      </c>
      <c r="T76" s="6">
        <f>E76/E$78</f>
        <v>1.0092002209057134</v>
      </c>
      <c r="U76" s="6">
        <f>F76/F$78</f>
        <v>0.95836069624244946</v>
      </c>
      <c r="V76" s="6">
        <f>G76/G$78</f>
        <v>1.002281832433374</v>
      </c>
      <c r="W76" s="6">
        <f>H76/H$78</f>
        <v>1.0090019845080345</v>
      </c>
      <c r="X76" s="6">
        <f>I76/I$78</f>
        <v>0.99591293031993489</v>
      </c>
      <c r="Y76" s="6">
        <f>J76/J$78</f>
        <v>0.99368376226050104</v>
      </c>
      <c r="Z76" s="6">
        <f>K76/K$78</f>
        <v>1.0079066734741908</v>
      </c>
      <c r="AA76" s="6">
        <f>L76/L$78</f>
        <v>1.045393800922533</v>
      </c>
      <c r="AB76" s="6">
        <f>M76/M$78</f>
        <v>1.0161562123846464</v>
      </c>
      <c r="AC76" s="6">
        <f>N76/N$78</f>
        <v>0.96813210396951699</v>
      </c>
      <c r="AD76" s="6">
        <f>O76/O$78</f>
        <v>0.99828152175848683</v>
      </c>
      <c r="AE76" s="6">
        <f>P76/P$78</f>
        <v>1.0105603432913486</v>
      </c>
      <c r="AF76" s="6">
        <f>AVERAGE(S76:AE76)</f>
        <v>0.99959101863081479</v>
      </c>
      <c r="AG76" s="6">
        <f>STDEV(S76:AE76)/SQRT(13)</f>
        <v>6.1398783930640384E-3</v>
      </c>
      <c r="AI76" s="6">
        <v>40.04</v>
      </c>
      <c r="AJ76" s="6">
        <v>139.83466666666666</v>
      </c>
      <c r="AK76" s="6">
        <v>86.096000000000004</v>
      </c>
      <c r="AL76" s="6">
        <v>79.702333333333328</v>
      </c>
      <c r="AM76" s="6">
        <v>254.83166666666662</v>
      </c>
      <c r="AN76" s="6">
        <v>39.161333333333332</v>
      </c>
      <c r="AO76" s="6">
        <v>198.66524999999999</v>
      </c>
      <c r="AP76" s="6">
        <v>36.383000000000003</v>
      </c>
      <c r="AQ76" s="6">
        <v>124.42919999999999</v>
      </c>
      <c r="AR76" s="19">
        <v>111.479</v>
      </c>
      <c r="AS76" s="19">
        <v>65.339666666666673</v>
      </c>
      <c r="AT76" s="19">
        <v>32.617666666666672</v>
      </c>
      <c r="AU76" s="6">
        <v>120.65233333333333</v>
      </c>
      <c r="AV76" s="6">
        <v>48.851999999999997</v>
      </c>
      <c r="AX76" s="6">
        <v>40.04</v>
      </c>
      <c r="AY76" s="6">
        <f>AJ76/AJ$78</f>
        <v>1.045396436964068</v>
      </c>
      <c r="AZ76" s="6">
        <f>AK76/AK$78</f>
        <v>1.0125764466049869</v>
      </c>
      <c r="BA76" s="6">
        <f>AL76/AL$78</f>
        <v>0.99088708942172998</v>
      </c>
      <c r="BB76" s="6">
        <f>AM76/AM$78</f>
        <v>1.0439813297500435</v>
      </c>
      <c r="BC76" s="6">
        <f>AN76/AN$78</f>
        <v>1.0059422895795873</v>
      </c>
      <c r="BD76" s="6">
        <f>AO76/AO$78</f>
        <v>1.0106153521366781</v>
      </c>
      <c r="BE76" s="6">
        <f>AP76/AP$78</f>
        <v>1.024363462314529</v>
      </c>
      <c r="BF76" s="6">
        <f>AQ76/AQ$78</f>
        <v>1.0398215002005617</v>
      </c>
      <c r="BG76" s="6">
        <f>AR76/AR$78</f>
        <v>0.99752733650295589</v>
      </c>
      <c r="BH76" s="6">
        <f>AS76/AS$78</f>
        <v>1.059940303027026</v>
      </c>
      <c r="BI76" s="6">
        <f>AT76/AT$78</f>
        <v>1.0208546330878212</v>
      </c>
      <c r="BJ76" s="6">
        <f>AU76/AU$78</f>
        <v>0.98675895685551795</v>
      </c>
      <c r="BK76" s="6">
        <f>AV76/AV$78</f>
        <v>0.9259345838677272</v>
      </c>
      <c r="BL76" s="6">
        <f>AVERAGE(AY76:BK76)</f>
        <v>1.0126615169471718</v>
      </c>
      <c r="BM76" s="6">
        <f>STDEV(AY76:BK76)/SQRT(13)</f>
        <v>9.5321760570759896E-3</v>
      </c>
    </row>
    <row r="77" spans="3:65" x14ac:dyDescent="0.3">
      <c r="C77" s="6">
        <v>50.04</v>
      </c>
      <c r="D77" s="6">
        <v>134.38666666666668</v>
      </c>
      <c r="E77" s="6">
        <v>216.47066666666669</v>
      </c>
      <c r="F77" s="6">
        <v>100.59666666666665</v>
      </c>
      <c r="G77" s="6">
        <v>114.54266666666668</v>
      </c>
      <c r="H77" s="6">
        <v>265.38933333333335</v>
      </c>
      <c r="I77" s="6">
        <v>176.322</v>
      </c>
      <c r="J77" s="6">
        <v>382.74933333333337</v>
      </c>
      <c r="K77" s="6">
        <v>155.53559999999999</v>
      </c>
      <c r="L77" s="19">
        <v>93.823666666666668</v>
      </c>
      <c r="M77" s="19">
        <v>36.982333333333337</v>
      </c>
      <c r="N77" s="19">
        <v>82.684000000000012</v>
      </c>
      <c r="O77" s="6">
        <v>110.80233333333332</v>
      </c>
      <c r="P77" s="6">
        <v>95.731333333333325</v>
      </c>
      <c r="R77" s="6">
        <v>50.04</v>
      </c>
      <c r="S77" s="6">
        <f>D77/D$78</f>
        <v>0.99442062838227829</v>
      </c>
      <c r="T77" s="6">
        <f>E77/E$78</f>
        <v>1.0188836730595443</v>
      </c>
      <c r="U77" s="6">
        <f>F77/F$78</f>
        <v>0.98113097134534466</v>
      </c>
      <c r="V77" s="6">
        <f>G77/G$78</f>
        <v>0.99758462521047453</v>
      </c>
      <c r="W77" s="6">
        <f>H77/H$78</f>
        <v>1.0193559951347546</v>
      </c>
      <c r="X77" s="6">
        <f>I77/I$78</f>
        <v>0.98582804395137469</v>
      </c>
      <c r="Y77" s="6">
        <f>J77/J$78</f>
        <v>0.98984677929632614</v>
      </c>
      <c r="Z77" s="6">
        <f>K77/K$78</f>
        <v>1.0001376080126443</v>
      </c>
      <c r="AA77" s="6">
        <f>L77/L$78</f>
        <v>1.0111616444655198</v>
      </c>
      <c r="AB77" s="6">
        <f>M77/M$78</f>
        <v>0.98922919174356927</v>
      </c>
      <c r="AC77" s="6">
        <f>N77/N$78</f>
        <v>1.0044339702863252</v>
      </c>
      <c r="AD77" s="6">
        <f>O77/O$78</f>
        <v>0.98658755928601505</v>
      </c>
      <c r="AE77" s="6">
        <f>P77/P$78</f>
        <v>1.0235798957865547</v>
      </c>
      <c r="AF77" s="6">
        <f>AVERAGE(S77:AE77)</f>
        <v>1.000167737381594</v>
      </c>
      <c r="AG77" s="6">
        <f>STDEV(S77:AE77)/SQRT(13)</f>
        <v>3.9418810439932643E-3</v>
      </c>
      <c r="AI77" s="6">
        <v>50.04</v>
      </c>
      <c r="AJ77" s="6">
        <v>135.73733333333334</v>
      </c>
      <c r="AK77" s="6">
        <v>90.440666666666672</v>
      </c>
      <c r="AL77" s="6">
        <v>84.759333333333331</v>
      </c>
      <c r="AM77" s="6">
        <v>246.06700000000001</v>
      </c>
      <c r="AN77" s="6">
        <v>37.428666666666665</v>
      </c>
      <c r="AO77" s="6">
        <v>196.85599999999999</v>
      </c>
      <c r="AP77" s="6">
        <v>35.578000000000003</v>
      </c>
      <c r="AQ77" s="6">
        <v>117.25399999999999</v>
      </c>
      <c r="AR77" s="19">
        <v>115.837</v>
      </c>
      <c r="AS77" s="19">
        <v>66.331333333333319</v>
      </c>
      <c r="AT77" s="19">
        <v>35.57266666666667</v>
      </c>
      <c r="AU77" s="6">
        <v>120.79199999999999</v>
      </c>
      <c r="AV77" s="6">
        <v>52.06366666666667</v>
      </c>
      <c r="AX77" s="6">
        <v>50.04</v>
      </c>
      <c r="AY77" s="6">
        <f>AJ77/AJ$78</f>
        <v>1.0147649936329859</v>
      </c>
      <c r="AZ77" s="6">
        <f>AK77/AK$78</f>
        <v>1.0636741414458211</v>
      </c>
      <c r="BA77" s="6">
        <f>AL77/AL$78</f>
        <v>1.0537574697686753</v>
      </c>
      <c r="BB77" s="6">
        <f>AM77/AM$78</f>
        <v>1.0080746919244887</v>
      </c>
      <c r="BC77" s="6">
        <f>AN77/AN$78</f>
        <v>0.96143505437109333</v>
      </c>
      <c r="BD77" s="6">
        <f>AO77/AO$78</f>
        <v>1.0014116497989352</v>
      </c>
      <c r="BE77" s="6">
        <f>AP77/AP$78</f>
        <v>1.0016986851613752</v>
      </c>
      <c r="BF77" s="6">
        <f>AQ77/AQ$78</f>
        <v>0.97986027543789278</v>
      </c>
      <c r="BG77" s="6">
        <f>AR77/AR$78</f>
        <v>1.0365232382645422</v>
      </c>
      <c r="BH77" s="6">
        <f>AS77/AS$78</f>
        <v>1.0760271231898946</v>
      </c>
      <c r="BI77" s="6">
        <f>AT77/AT$78</f>
        <v>1.1133390364512696</v>
      </c>
      <c r="BJ77" s="6">
        <f>AU77/AU$78</f>
        <v>0.9879012251440783</v>
      </c>
      <c r="BK77" s="6">
        <f>AV77/AV$78</f>
        <v>0.98680810467592039</v>
      </c>
      <c r="BL77" s="6">
        <f>AVERAGE(AY77:BK77)</f>
        <v>1.0219442837897672</v>
      </c>
      <c r="BM77" s="6">
        <f>STDEV(AY77:BK77)/SQRT(13)</f>
        <v>1.2180599513660852E-2</v>
      </c>
    </row>
    <row r="78" spans="3:65" x14ac:dyDescent="0.3">
      <c r="C78" s="6">
        <v>60.04</v>
      </c>
      <c r="D78" s="6">
        <v>135.14066666666668</v>
      </c>
      <c r="E78" s="6">
        <v>212.45866666666666</v>
      </c>
      <c r="F78" s="6">
        <v>102.53133333333334</v>
      </c>
      <c r="G78" s="6">
        <v>114.82</v>
      </c>
      <c r="H78" s="6">
        <v>260.34999999999997</v>
      </c>
      <c r="I78" s="6">
        <v>178.85674999999998</v>
      </c>
      <c r="J78" s="6">
        <v>386.67533333333336</v>
      </c>
      <c r="K78" s="6">
        <v>155.51420000000002</v>
      </c>
      <c r="L78" s="19">
        <v>92.788000000000011</v>
      </c>
      <c r="M78" s="19">
        <v>37.384999999999998</v>
      </c>
      <c r="N78" s="19">
        <v>82.319000000000003</v>
      </c>
      <c r="O78" s="6">
        <v>112.30866666666668</v>
      </c>
      <c r="P78" s="6">
        <v>93.52600000000001</v>
      </c>
      <c r="R78" s="6">
        <v>60.04</v>
      </c>
      <c r="S78" s="6">
        <f>D78/D$78</f>
        <v>1</v>
      </c>
      <c r="T78" s="6">
        <f>E78/E$78</f>
        <v>1</v>
      </c>
      <c r="U78" s="6">
        <f>F78/F$78</f>
        <v>1</v>
      </c>
      <c r="V78" s="6">
        <f>G78/G$78</f>
        <v>1</v>
      </c>
      <c r="W78" s="6">
        <f>H78/H$78</f>
        <v>1</v>
      </c>
      <c r="X78" s="6">
        <f>I78/I$78</f>
        <v>1</v>
      </c>
      <c r="Y78" s="6">
        <f>J78/J$78</f>
        <v>1</v>
      </c>
      <c r="Z78" s="6">
        <f>K78/K$78</f>
        <v>1</v>
      </c>
      <c r="AA78" s="6">
        <f>L78/L$78</f>
        <v>1</v>
      </c>
      <c r="AB78" s="6">
        <f>M78/M$78</f>
        <v>1</v>
      </c>
      <c r="AC78" s="6">
        <f>N78/N$78</f>
        <v>1</v>
      </c>
      <c r="AD78" s="6">
        <f>O78/O$78</f>
        <v>1</v>
      </c>
      <c r="AE78" s="6">
        <f>P78/P$78</f>
        <v>1</v>
      </c>
      <c r="AF78" s="6">
        <f>AVERAGE(S78:AE78)</f>
        <v>1</v>
      </c>
      <c r="AG78" s="6">
        <f>STDEV(S78:AE78)/SQRT(13)</f>
        <v>0</v>
      </c>
      <c r="AI78" s="6">
        <v>60.04</v>
      </c>
      <c r="AJ78" s="6">
        <v>133.76233333333334</v>
      </c>
      <c r="AK78" s="6">
        <v>85.026666666666657</v>
      </c>
      <c r="AL78" s="6">
        <v>80.435333333333332</v>
      </c>
      <c r="AM78" s="6">
        <v>244.096</v>
      </c>
      <c r="AN78" s="6">
        <v>38.93</v>
      </c>
      <c r="AO78" s="6">
        <v>196.57850000000002</v>
      </c>
      <c r="AP78" s="6">
        <v>35.517666666666663</v>
      </c>
      <c r="AQ78" s="6">
        <v>119.66399999999999</v>
      </c>
      <c r="AR78" s="19">
        <v>111.75533333333333</v>
      </c>
      <c r="AS78" s="19">
        <v>61.644666666666666</v>
      </c>
      <c r="AT78" s="19">
        <v>31.951333333333334</v>
      </c>
      <c r="AU78" s="6">
        <v>122.27133333333335</v>
      </c>
      <c r="AV78" s="6">
        <v>52.759666666666668</v>
      </c>
      <c r="AX78" s="6">
        <v>60.04</v>
      </c>
      <c r="AY78" s="6">
        <f>AJ78/AJ$78</f>
        <v>1</v>
      </c>
      <c r="AZ78" s="6">
        <f>AK78/AK$78</f>
        <v>1</v>
      </c>
      <c r="BA78" s="6">
        <f>AL78/AL$78</f>
        <v>1</v>
      </c>
      <c r="BB78" s="6">
        <f>AM78/AM$78</f>
        <v>1</v>
      </c>
      <c r="BC78" s="6">
        <f>AN78/AN$78</f>
        <v>1</v>
      </c>
      <c r="BD78" s="6">
        <f>AO78/AO$78</f>
        <v>1</v>
      </c>
      <c r="BE78" s="6">
        <f>AP78/AP$78</f>
        <v>1</v>
      </c>
      <c r="BF78" s="6">
        <f>AQ78/AQ$78</f>
        <v>1</v>
      </c>
      <c r="BG78" s="6">
        <f>AR78/AR$78</f>
        <v>1</v>
      </c>
      <c r="BH78" s="6">
        <f>AS78/AS$78</f>
        <v>1</v>
      </c>
      <c r="BI78" s="6">
        <f>AT78/AT$78</f>
        <v>1</v>
      </c>
      <c r="BJ78" s="6">
        <f>AU78/AU$78</f>
        <v>1</v>
      </c>
      <c r="BK78" s="6">
        <f>AV78/AV$78</f>
        <v>1</v>
      </c>
      <c r="BL78" s="6">
        <f>AVERAGE(AY78:BK78)</f>
        <v>1</v>
      </c>
      <c r="BM78" s="6">
        <f>STDEV(AY78:BK78)/SQRT(13)</f>
        <v>0</v>
      </c>
    </row>
    <row r="79" spans="3:65" x14ac:dyDescent="0.3">
      <c r="C79" s="6">
        <v>70.069999999999993</v>
      </c>
      <c r="D79" s="6">
        <v>131.82766666666666</v>
      </c>
      <c r="E79" s="6">
        <v>213.32766666666669</v>
      </c>
      <c r="F79" s="6">
        <v>103.30200000000001</v>
      </c>
      <c r="G79" s="6">
        <v>119.072</v>
      </c>
      <c r="H79" s="6">
        <v>269.51133333333331</v>
      </c>
      <c r="I79" s="6">
        <v>180.20224999999999</v>
      </c>
      <c r="J79" s="6">
        <v>391.04266666666672</v>
      </c>
      <c r="K79" s="6">
        <v>154.8272</v>
      </c>
      <c r="L79" s="19">
        <v>93.88033333333334</v>
      </c>
      <c r="M79" s="19">
        <v>38.398000000000003</v>
      </c>
      <c r="N79" s="19">
        <v>82.159333333333322</v>
      </c>
      <c r="O79" s="6">
        <v>117.79399999999998</v>
      </c>
      <c r="P79" s="6">
        <v>96.484666666666669</v>
      </c>
      <c r="R79" s="6">
        <v>70.069999999999993</v>
      </c>
      <c r="S79" s="6">
        <f>D79/D$78</f>
        <v>0.97548480348871036</v>
      </c>
      <c r="T79" s="6">
        <f>E79/E$78</f>
        <v>1.0040902073501357</v>
      </c>
      <c r="U79" s="6">
        <f>F79/F$78</f>
        <v>1.0075164014902762</v>
      </c>
      <c r="V79" s="6">
        <f>G79/G$78</f>
        <v>1.0370318759797945</v>
      </c>
      <c r="W79" s="6">
        <f>H79/H$78</f>
        <v>1.0351885282632354</v>
      </c>
      <c r="X79" s="6">
        <f>I79/I$78</f>
        <v>1.0075227801019533</v>
      </c>
      <c r="Y79" s="6">
        <f>J79/J$78</f>
        <v>1.0112945744319524</v>
      </c>
      <c r="Z79" s="6">
        <f>K79/K$78</f>
        <v>0.99558239697725348</v>
      </c>
      <c r="AA79" s="6">
        <f>L79/L$78</f>
        <v>1.0117723556206981</v>
      </c>
      <c r="AB79" s="6">
        <f>M79/M$78</f>
        <v>1.027096429049084</v>
      </c>
      <c r="AC79" s="6">
        <f>N79/N$78</f>
        <v>0.99806039108022837</v>
      </c>
      <c r="AD79" s="6">
        <f>O79/O$78</f>
        <v>1.0488415853926378</v>
      </c>
      <c r="AE79" s="6">
        <f>P79/P$78</f>
        <v>1.0316346969470165</v>
      </c>
      <c r="AF79" s="6">
        <f>AVERAGE(S79:AE79)</f>
        <v>1.0147013097056135</v>
      </c>
      <c r="AG79" s="6">
        <f>STDEV(S79:AE79)/SQRT(13)</f>
        <v>5.6276782715646246E-3</v>
      </c>
      <c r="AI79" s="6">
        <v>70.069999999999993</v>
      </c>
      <c r="AJ79" s="6">
        <v>140.01933333333332</v>
      </c>
      <c r="AK79" s="6">
        <v>86.622</v>
      </c>
      <c r="AL79" s="6">
        <v>84.696666666666673</v>
      </c>
      <c r="AM79" s="6">
        <v>243.465</v>
      </c>
      <c r="AN79" s="6">
        <v>41.873333333333335</v>
      </c>
      <c r="AO79" s="6">
        <v>192.43049999999999</v>
      </c>
      <c r="AP79" s="6">
        <v>36.116999999999997</v>
      </c>
      <c r="AQ79" s="6">
        <v>113.57059999999998</v>
      </c>
      <c r="AR79" s="19">
        <v>109.65133333333334</v>
      </c>
      <c r="AS79" s="19">
        <v>60.999000000000002</v>
      </c>
      <c r="AT79" s="19">
        <v>32.382666666666665</v>
      </c>
      <c r="AU79" s="6">
        <v>121.25566666666667</v>
      </c>
      <c r="AV79" s="6">
        <v>51.890999999999998</v>
      </c>
      <c r="AX79" s="6">
        <v>70.069999999999993</v>
      </c>
      <c r="AY79" s="6">
        <f>AJ79/AJ$78</f>
        <v>1.0467769950185277</v>
      </c>
      <c r="AZ79" s="6">
        <f>AK79/AK$78</f>
        <v>1.0187627411008313</v>
      </c>
      <c r="BA79" s="6">
        <f>AL79/AL$78</f>
        <v>1.0529783760039122</v>
      </c>
      <c r="BB79" s="6">
        <f>AM79/AM$78</f>
        <v>0.997414951494494</v>
      </c>
      <c r="BC79" s="6">
        <f>AN79/AN$78</f>
        <v>1.0756057881667951</v>
      </c>
      <c r="BD79" s="6">
        <f>AO79/AO$78</f>
        <v>0.97889901489735642</v>
      </c>
      <c r="BE79" s="6">
        <f>AP79/AP$78</f>
        <v>1.0168742316030521</v>
      </c>
      <c r="BF79" s="6">
        <f>AQ79/AQ$78</f>
        <v>0.94907908811338415</v>
      </c>
      <c r="BG79" s="6">
        <f>AR79/AR$78</f>
        <v>0.9811731580297437</v>
      </c>
      <c r="BH79" s="6">
        <f>AS79/AS$78</f>
        <v>0.98952599305698252</v>
      </c>
      <c r="BI79" s="6">
        <f>AT79/AT$78</f>
        <v>1.0134996974565484</v>
      </c>
      <c r="BJ79" s="6">
        <f>AU79/AU$78</f>
        <v>0.99169333776791502</v>
      </c>
      <c r="BK79" s="6">
        <f>AV79/AV$78</f>
        <v>0.98353540267502315</v>
      </c>
      <c r="BL79" s="6">
        <f>AVERAGE(AY79:BK79)</f>
        <v>1.0073706750295821</v>
      </c>
      <c r="BM79" s="6">
        <f>STDEV(AY79:BK79)/SQRT(13)</f>
        <v>9.6983065635864035E-3</v>
      </c>
    </row>
    <row r="80" spans="3:65" x14ac:dyDescent="0.3">
      <c r="C80" s="6">
        <v>80.069999999999993</v>
      </c>
      <c r="D80" s="6">
        <v>131.25399999999999</v>
      </c>
      <c r="E80" s="6">
        <v>223.20700000000002</v>
      </c>
      <c r="F80" s="6">
        <v>103.47366666666666</v>
      </c>
      <c r="G80" s="6">
        <v>121.31766666666665</v>
      </c>
      <c r="H80" s="6">
        <v>284.11533333333335</v>
      </c>
      <c r="I80" s="6">
        <v>193.78299999999999</v>
      </c>
      <c r="J80" s="6">
        <v>393.27800000000002</v>
      </c>
      <c r="K80" s="6">
        <v>160.35599999999999</v>
      </c>
      <c r="L80" s="19">
        <v>93.866666666666674</v>
      </c>
      <c r="M80" s="19">
        <v>39.894333333333329</v>
      </c>
      <c r="N80" s="19">
        <v>84.609333333333339</v>
      </c>
      <c r="O80" s="6">
        <v>119.117</v>
      </c>
      <c r="P80" s="6">
        <v>93.007333333333335</v>
      </c>
      <c r="R80" s="6">
        <v>80.069999999999993</v>
      </c>
      <c r="S80" s="6">
        <f>D80/D$78</f>
        <v>0.97123984391572227</v>
      </c>
      <c r="T80" s="6">
        <f>E80/E$78</f>
        <v>1.0505902324530576</v>
      </c>
      <c r="U80" s="6">
        <f>F80/F$78</f>
        <v>1.0091906864243125</v>
      </c>
      <c r="V80" s="6">
        <f>G80/G$78</f>
        <v>1.0565900249666142</v>
      </c>
      <c r="W80" s="6">
        <f>H80/H$78</f>
        <v>1.0912822482555535</v>
      </c>
      <c r="X80" s="6">
        <f>I80/I$78</f>
        <v>1.0834536577456542</v>
      </c>
      <c r="Y80" s="6">
        <f>J80/J$78</f>
        <v>1.0170754793427044</v>
      </c>
      <c r="Z80" s="6">
        <f>K80/K$78</f>
        <v>1.0311341343748672</v>
      </c>
      <c r="AA80" s="6">
        <f>L80/L$78</f>
        <v>1.0116250664597433</v>
      </c>
      <c r="AB80" s="6">
        <f>M80/M$78</f>
        <v>1.0671213944986848</v>
      </c>
      <c r="AC80" s="6">
        <f>N80/N$78</f>
        <v>1.0278226573856988</v>
      </c>
      <c r="AD80" s="6">
        <f>O80/O$78</f>
        <v>1.0606216201777243</v>
      </c>
      <c r="AE80" s="6">
        <f>P80/P$78</f>
        <v>0.99445430504173515</v>
      </c>
      <c r="AF80" s="6">
        <f>AVERAGE(S80:AE80)</f>
        <v>1.03632318084939</v>
      </c>
      <c r="AG80" s="6">
        <f>STDEV(S80:AE80)/SQRT(13)</f>
        <v>9.8708618476656875E-3</v>
      </c>
      <c r="AI80" s="6">
        <v>80.069999999999993</v>
      </c>
      <c r="AJ80" s="6">
        <v>135.90933333333334</v>
      </c>
      <c r="AK80" s="6">
        <v>87.668999999999997</v>
      </c>
      <c r="AL80" s="6">
        <v>78.042666666666662</v>
      </c>
      <c r="AM80" s="6">
        <v>243.23733333333334</v>
      </c>
      <c r="AN80" s="6">
        <v>41.756999999999998</v>
      </c>
      <c r="AO80" s="6">
        <v>192.21449999999999</v>
      </c>
      <c r="AP80" s="6">
        <v>29.870999999999999</v>
      </c>
      <c r="AQ80" s="6">
        <v>116.54159999999999</v>
      </c>
      <c r="AR80" s="19">
        <v>108.51766666666667</v>
      </c>
      <c r="AS80" s="19">
        <v>61.909666666666659</v>
      </c>
      <c r="AT80" s="19">
        <v>31.74966666666667</v>
      </c>
      <c r="AU80" s="6">
        <v>108.82499999999999</v>
      </c>
      <c r="AV80" s="6">
        <v>46.779666666666664</v>
      </c>
      <c r="AX80" s="6">
        <v>80.069999999999993</v>
      </c>
      <c r="AY80" s="6">
        <f>AJ80/AJ$78</f>
        <v>1.0160508563696307</v>
      </c>
      <c r="AZ80" s="6">
        <f>AK80/AK$78</f>
        <v>1.0310765250117611</v>
      </c>
      <c r="BA80" s="6">
        <f>AL80/AL$78</f>
        <v>0.9702535370028097</v>
      </c>
      <c r="BB80" s="6">
        <f>AM80/AM$78</f>
        <v>0.99648225834644288</v>
      </c>
      <c r="BC80" s="6">
        <f>AN80/AN$78</f>
        <v>1.0726175186231697</v>
      </c>
      <c r="BD80" s="6">
        <f>AO80/AO$78</f>
        <v>0.97780021721602295</v>
      </c>
      <c r="BE80" s="6">
        <f>AP80/AP$78</f>
        <v>0.84101808489671814</v>
      </c>
      <c r="BF80" s="6">
        <f>AQ80/AQ$78</f>
        <v>0.97390693943040518</v>
      </c>
      <c r="BG80" s="6">
        <f>AR80/AR$78</f>
        <v>0.9710289740086977</v>
      </c>
      <c r="BH80" s="6">
        <f>AS80/AS$78</f>
        <v>1.0042988309342791</v>
      </c>
      <c r="BI80" s="6">
        <f>AT80/AT$78</f>
        <v>0.99368831764975907</v>
      </c>
      <c r="BJ80" s="6">
        <f>AU80/AU$78</f>
        <v>0.89002873390873827</v>
      </c>
      <c r="BK80" s="6">
        <f>AV80/AV$78</f>
        <v>0.8866558418994307</v>
      </c>
      <c r="BL80" s="6">
        <f>AVERAGE(AY80:BK80)</f>
        <v>0.97114666425368212</v>
      </c>
      <c r="BM80" s="6">
        <f>STDEV(AY80:BK80)/SQRT(13)</f>
        <v>1.7697305106374142E-2</v>
      </c>
    </row>
    <row r="81" spans="3:65" x14ac:dyDescent="0.3">
      <c r="C81" s="6">
        <v>90.08</v>
      </c>
      <c r="D81" s="6">
        <v>133.55666666666667</v>
      </c>
      <c r="E81" s="6">
        <v>226.76366666666664</v>
      </c>
      <c r="F81" s="6">
        <v>104.52733333333333</v>
      </c>
      <c r="G81" s="6">
        <v>123.47433333333333</v>
      </c>
      <c r="H81" s="6">
        <v>285.46833333333331</v>
      </c>
      <c r="I81" s="6">
        <v>208.89075</v>
      </c>
      <c r="J81" s="6">
        <v>413.05700000000002</v>
      </c>
      <c r="K81" s="6">
        <v>167.31119999999999</v>
      </c>
      <c r="L81" s="19">
        <v>96.616</v>
      </c>
      <c r="M81" s="19">
        <v>40.108333333333341</v>
      </c>
      <c r="N81" s="19">
        <v>89.124000000000009</v>
      </c>
      <c r="O81" s="6">
        <v>123.48399999999999</v>
      </c>
      <c r="P81" s="6">
        <v>95.546666666666667</v>
      </c>
      <c r="R81" s="6">
        <v>90.08</v>
      </c>
      <c r="S81" s="6">
        <f>D81/D$78</f>
        <v>0.98827887978452078</v>
      </c>
      <c r="T81" s="6">
        <f>E81/E$78</f>
        <v>1.0673307435485488</v>
      </c>
      <c r="U81" s="6">
        <f>F81/F$78</f>
        <v>1.0194672197767185</v>
      </c>
      <c r="V81" s="6">
        <f>G81/G$78</f>
        <v>1.075373047668815</v>
      </c>
      <c r="W81" s="6">
        <f>H81/H$78</f>
        <v>1.0964790986492543</v>
      </c>
      <c r="X81" s="6">
        <f>I81/I$78</f>
        <v>1.1679220940780821</v>
      </c>
      <c r="Y81" s="6">
        <f>J81/J$78</f>
        <v>1.0682269190518143</v>
      </c>
      <c r="Z81" s="6">
        <f>K81/K$78</f>
        <v>1.075858024540524</v>
      </c>
      <c r="AA81" s="6">
        <f>L81/L$78</f>
        <v>1.0412553347415612</v>
      </c>
      <c r="AB81" s="6">
        <f>M81/M$78</f>
        <v>1.072845615442914</v>
      </c>
      <c r="AC81" s="6">
        <f>N81/N$78</f>
        <v>1.0826662131464182</v>
      </c>
      <c r="AD81" s="6">
        <f>O81/O$78</f>
        <v>1.0995055294040825</v>
      </c>
      <c r="AE81" s="6">
        <f>P81/P$78</f>
        <v>1.0216054002808488</v>
      </c>
      <c r="AF81" s="6">
        <f>AVERAGE(S81:AE81)</f>
        <v>1.0674472400087771</v>
      </c>
      <c r="AG81" s="6">
        <f>STDEV(S81:AE81)/SQRT(13)</f>
        <v>1.2330367350462567E-2</v>
      </c>
      <c r="AI81" s="6">
        <v>90.08</v>
      </c>
      <c r="AJ81" s="6">
        <v>129.08566666666667</v>
      </c>
      <c r="AK81" s="6">
        <v>86.995000000000005</v>
      </c>
      <c r="AL81" s="6">
        <v>80.288333333333341</v>
      </c>
      <c r="AM81" s="6">
        <v>242.91499999999999</v>
      </c>
      <c r="AN81" s="6">
        <v>38.63666666666667</v>
      </c>
      <c r="AO81" s="6">
        <v>182.327</v>
      </c>
      <c r="AP81" s="6">
        <v>29.683666666666667</v>
      </c>
      <c r="AQ81" s="6">
        <v>114.39100000000001</v>
      </c>
      <c r="AR81" s="19">
        <v>104.46199999999999</v>
      </c>
      <c r="AS81" s="19">
        <v>59.051333333333332</v>
      </c>
      <c r="AT81" s="19">
        <v>26.068333333333332</v>
      </c>
      <c r="AU81" s="6">
        <v>115.289</v>
      </c>
      <c r="AV81" s="6">
        <v>54.399000000000001</v>
      </c>
      <c r="AX81" s="6">
        <v>90.08</v>
      </c>
      <c r="AY81" s="6">
        <f>AJ81/AJ$78</f>
        <v>0.9650374918699085</v>
      </c>
      <c r="AZ81" s="6">
        <f>AK81/AK$78</f>
        <v>1.023149600125451</v>
      </c>
      <c r="BA81" s="6">
        <f>AL81/AL$78</f>
        <v>0.99817244494542212</v>
      </c>
      <c r="BB81" s="6">
        <f>AM81/AM$78</f>
        <v>0.99516173964341892</v>
      </c>
      <c r="BC81" s="6">
        <f>AN81/AN$78</f>
        <v>0.99246510831406809</v>
      </c>
      <c r="BD81" s="6">
        <f>AO81/AO$78</f>
        <v>0.92750224465035591</v>
      </c>
      <c r="BE81" s="6">
        <f>AP81/AP$78</f>
        <v>0.83574371439565298</v>
      </c>
      <c r="BF81" s="6">
        <f>AQ81/AQ$78</f>
        <v>0.95593495119668415</v>
      </c>
      <c r="BG81" s="6">
        <f>AR81/AR$78</f>
        <v>0.93473838683314137</v>
      </c>
      <c r="BH81" s="6">
        <f>AS81/AS$78</f>
        <v>0.9579309375236571</v>
      </c>
      <c r="BI81" s="6">
        <f>AT81/AT$78</f>
        <v>0.81587622843073837</v>
      </c>
      <c r="BJ81" s="6">
        <f>AU81/AU$78</f>
        <v>0.94289476410387818</v>
      </c>
      <c r="BK81" s="6">
        <f>AV81/AV$78</f>
        <v>1.0310717151359308</v>
      </c>
      <c r="BL81" s="6">
        <f>AVERAGE(AY81:BK81)</f>
        <v>0.95197533285910052</v>
      </c>
      <c r="BM81" s="6">
        <f>STDEV(AY81:BK81)/SQRT(13)</f>
        <v>1.7937516026167426E-2</v>
      </c>
    </row>
    <row r="82" spans="3:65" x14ac:dyDescent="0.3">
      <c r="C82" s="6">
        <v>100.08</v>
      </c>
      <c r="D82" s="6">
        <v>137.02833333333334</v>
      </c>
      <c r="E82" s="6">
        <v>227.00266666666667</v>
      </c>
      <c r="F82" s="6">
        <v>109.35833333333333</v>
      </c>
      <c r="G82" s="6">
        <v>129.59133333333335</v>
      </c>
      <c r="H82" s="6">
        <v>292.05966666666671</v>
      </c>
      <c r="I82" s="6">
        <v>222.67124999999999</v>
      </c>
      <c r="J82" s="6">
        <v>431.85933333333332</v>
      </c>
      <c r="K82" s="6">
        <v>182.51219999999998</v>
      </c>
      <c r="L82" s="19">
        <v>99.411333333333332</v>
      </c>
      <c r="M82" s="19">
        <v>38.112666666666669</v>
      </c>
      <c r="N82" s="19">
        <v>93.214666666666673</v>
      </c>
      <c r="O82" s="6">
        <v>129.19233333333332</v>
      </c>
      <c r="P82" s="6">
        <v>97.221999999999994</v>
      </c>
      <c r="R82" s="6">
        <v>100.08</v>
      </c>
      <c r="S82" s="6">
        <f>D82/D$78</f>
        <v>1.0139681615699196</v>
      </c>
      <c r="T82" s="6">
        <f>E82/E$78</f>
        <v>1.0684556682397832</v>
      </c>
      <c r="U82" s="6">
        <f>F82/F$78</f>
        <v>1.0665845237553397</v>
      </c>
      <c r="V82" s="6">
        <f>G82/G$78</f>
        <v>1.1286477384892297</v>
      </c>
      <c r="W82" s="6">
        <f>H82/H$78</f>
        <v>1.1217962998527626</v>
      </c>
      <c r="X82" s="6">
        <f>I82/I$78</f>
        <v>1.2449697872738938</v>
      </c>
      <c r="Y82" s="6">
        <f>J82/J$78</f>
        <v>1.1168525533048397</v>
      </c>
      <c r="Z82" s="6">
        <f>K82/K$78</f>
        <v>1.1736047254848752</v>
      </c>
      <c r="AA82" s="6">
        <f>L82/L$78</f>
        <v>1.0713813567846415</v>
      </c>
      <c r="AB82" s="6">
        <f>M82/M$78</f>
        <v>1.0194641344567787</v>
      </c>
      <c r="AC82" s="6">
        <f>N82/N$78</f>
        <v>1.1323590746567216</v>
      </c>
      <c r="AD82" s="6">
        <f>O82/O$78</f>
        <v>1.150332714008417</v>
      </c>
      <c r="AE82" s="6">
        <f>P82/P$78</f>
        <v>1.0395184226846008</v>
      </c>
      <c r="AF82" s="6">
        <f>AVERAGE(S82:AE82)</f>
        <v>1.1036873200432156</v>
      </c>
      <c r="AG82" s="6">
        <f>STDEV(S82:AE82)/SQRT(13)</f>
        <v>1.8238731021315034E-2</v>
      </c>
      <c r="AI82" s="6">
        <v>100.08</v>
      </c>
      <c r="AJ82" s="6">
        <v>122.57366666666667</v>
      </c>
      <c r="AK82" s="6">
        <v>84.535333333333327</v>
      </c>
      <c r="AL82" s="6">
        <v>76.106333333333339</v>
      </c>
      <c r="AM82" s="6">
        <v>230.38633333333334</v>
      </c>
      <c r="AN82" s="6">
        <v>40.009333333333331</v>
      </c>
      <c r="AO82" s="6">
        <v>170.26400000000001</v>
      </c>
      <c r="AP82" s="6">
        <v>31.495000000000005</v>
      </c>
      <c r="AQ82" s="6">
        <v>112.54400000000001</v>
      </c>
      <c r="AR82" s="19">
        <v>97.762333333333331</v>
      </c>
      <c r="AS82" s="19">
        <v>63.794000000000004</v>
      </c>
      <c r="AT82" s="19">
        <v>27.646666666666665</v>
      </c>
      <c r="AU82" s="6">
        <v>106.62266666666666</v>
      </c>
      <c r="AV82" s="6">
        <v>44.888333333333328</v>
      </c>
      <c r="AX82" s="6">
        <v>100.08</v>
      </c>
      <c r="AY82" s="6">
        <f>AJ82/AJ$78</f>
        <v>0.91635413058484316</v>
      </c>
      <c r="AZ82" s="6">
        <f>AK82/AK$78</f>
        <v>0.99422142073075115</v>
      </c>
      <c r="BA82" s="6">
        <f>AL82/AL$78</f>
        <v>0.94618036849477438</v>
      </c>
      <c r="BB82" s="6">
        <f>AM82/AM$78</f>
        <v>0.94383493925887085</v>
      </c>
      <c r="BC82" s="6">
        <f>AN82/AN$78</f>
        <v>1.0277249764534635</v>
      </c>
      <c r="BD82" s="6">
        <f>AO82/AO$78</f>
        <v>0.86613744636366641</v>
      </c>
      <c r="BE82" s="6">
        <f>AP82/AP$78</f>
        <v>0.88674180924047208</v>
      </c>
      <c r="BF82" s="6">
        <f>AQ82/AQ$78</f>
        <v>0.94050006685385767</v>
      </c>
      <c r="BG82" s="6">
        <f>AR82/AR$78</f>
        <v>0.87478897353146456</v>
      </c>
      <c r="BH82" s="6">
        <f>AS82/AS$78</f>
        <v>1.0348664929109845</v>
      </c>
      <c r="BI82" s="6">
        <f>AT82/AT$78</f>
        <v>0.86527427128758316</v>
      </c>
      <c r="BJ82" s="6">
        <f>AU82/AU$78</f>
        <v>0.87201688048983939</v>
      </c>
      <c r="BK82" s="6">
        <f>AV82/AV$78</f>
        <v>0.85080775087029858</v>
      </c>
      <c r="BL82" s="6">
        <f>AVERAGE(AY82:BK82)</f>
        <v>0.92457304054391309</v>
      </c>
      <c r="BM82" s="6">
        <f>STDEV(AY82:BK82)/SQRT(13)</f>
        <v>1.7515408674948173E-2</v>
      </c>
    </row>
    <row r="83" spans="3:65" x14ac:dyDescent="0.3">
      <c r="C83" s="6">
        <v>110.09</v>
      </c>
      <c r="D83" s="6">
        <v>141.26599999999999</v>
      </c>
      <c r="E83" s="6">
        <v>238.91900000000001</v>
      </c>
      <c r="F83" s="6">
        <v>113.94966666666666</v>
      </c>
      <c r="G83" s="6">
        <v>135.06966666666668</v>
      </c>
      <c r="H83" s="6">
        <v>298.49466666666666</v>
      </c>
      <c r="I83" s="6">
        <v>240.73475000000002</v>
      </c>
      <c r="J83" s="6">
        <v>462.64300000000003</v>
      </c>
      <c r="K83" s="6">
        <v>203.10900000000001</v>
      </c>
      <c r="L83" s="19">
        <v>103.56033333333333</v>
      </c>
      <c r="M83" s="19">
        <v>40.211999999999996</v>
      </c>
      <c r="N83" s="19">
        <v>95.631666666666675</v>
      </c>
      <c r="O83" s="6">
        <v>136.66099999999997</v>
      </c>
      <c r="P83" s="6">
        <v>98.368333333333339</v>
      </c>
      <c r="R83" s="6">
        <v>110.09</v>
      </c>
      <c r="S83" s="6">
        <f>D83/D$78</f>
        <v>1.0453256113383091</v>
      </c>
      <c r="T83" s="6">
        <f>E83/E$78</f>
        <v>1.1245434406064867</v>
      </c>
      <c r="U83" s="6">
        <f>F83/F$78</f>
        <v>1.1113643309037236</v>
      </c>
      <c r="V83" s="6">
        <f>G83/G$78</f>
        <v>1.1763600998664578</v>
      </c>
      <c r="W83" s="6">
        <f>H83/H$78</f>
        <v>1.1465130273349979</v>
      </c>
      <c r="X83" s="6">
        <f>I83/I$78</f>
        <v>1.3459640186909358</v>
      </c>
      <c r="Y83" s="6">
        <f>J83/J$78</f>
        <v>1.1964636999515528</v>
      </c>
      <c r="Z83" s="6">
        <f>K83/K$78</f>
        <v>1.3060479364585356</v>
      </c>
      <c r="AA83" s="6">
        <f>L83/L$78</f>
        <v>1.1160961905993589</v>
      </c>
      <c r="AB83" s="6">
        <f>M83/M$78</f>
        <v>1.0756185635950246</v>
      </c>
      <c r="AC83" s="6">
        <f>N83/N$78</f>
        <v>1.1617204614568528</v>
      </c>
      <c r="AD83" s="6">
        <f>O83/O$78</f>
        <v>1.2168339635409551</v>
      </c>
      <c r="AE83" s="6">
        <f>P83/P$78</f>
        <v>1.0517752639194804</v>
      </c>
      <c r="AF83" s="6">
        <f>AVERAGE(S83:AE83)</f>
        <v>1.1595866621740516</v>
      </c>
      <c r="AG83" s="6">
        <f>STDEV(S83:AE83)/SQRT(13)</f>
        <v>2.5122237467088832E-2</v>
      </c>
      <c r="AI83" s="6">
        <v>110.09</v>
      </c>
      <c r="AJ83" s="6">
        <v>127.13633333333333</v>
      </c>
      <c r="AK83" s="6">
        <v>74.234666666666669</v>
      </c>
      <c r="AL83" s="6">
        <v>72.36933333333333</v>
      </c>
      <c r="AM83" s="6">
        <v>232.37100000000001</v>
      </c>
      <c r="AN83" s="6">
        <v>36.161666666666662</v>
      </c>
      <c r="AO83" s="6">
        <v>167.18925000000002</v>
      </c>
      <c r="AP83" s="6">
        <v>26.010999999999999</v>
      </c>
      <c r="AQ83" s="6">
        <v>104.71379999999999</v>
      </c>
      <c r="AR83" s="19">
        <v>97.672666666666657</v>
      </c>
      <c r="AS83" s="19">
        <v>59.256666666666661</v>
      </c>
      <c r="AT83" s="19">
        <v>28.187333333333331</v>
      </c>
      <c r="AU83" s="6">
        <v>104.669</v>
      </c>
      <c r="AV83" s="6">
        <v>49.645333333333333</v>
      </c>
      <c r="AX83" s="6">
        <v>110.09</v>
      </c>
      <c r="AY83" s="6">
        <f>AJ83/AJ$78</f>
        <v>0.95046438085460017</v>
      </c>
      <c r="AZ83" s="6">
        <f>AK83/AK$78</f>
        <v>0.87307511368982293</v>
      </c>
      <c r="BA83" s="6">
        <f>AL83/AL$78</f>
        <v>0.89972068659710069</v>
      </c>
      <c r="BB83" s="6">
        <f>AM83/AM$78</f>
        <v>0.9519656200839014</v>
      </c>
      <c r="BC83" s="6">
        <f>AN83/AN$78</f>
        <v>0.92888945971401649</v>
      </c>
      <c r="BD83" s="6">
        <f>AO83/AO$78</f>
        <v>0.85049611224014832</v>
      </c>
      <c r="BE83" s="6">
        <f>AP83/AP$78</f>
        <v>0.73233977457227861</v>
      </c>
      <c r="BF83" s="6">
        <f>AQ83/AQ$78</f>
        <v>0.87506518251103094</v>
      </c>
      <c r="BG83" s="6">
        <f>AR83/AR$78</f>
        <v>0.87398662554508955</v>
      </c>
      <c r="BH83" s="6">
        <f>AS83/AS$78</f>
        <v>0.96126185558090982</v>
      </c>
      <c r="BI83" s="6">
        <f>AT83/AT$78</f>
        <v>0.88219583950591518</v>
      </c>
      <c r="BJ83" s="6">
        <f>AU83/AU$78</f>
        <v>0.85603875533649199</v>
      </c>
      <c r="BK83" s="6">
        <f>AV83/AV$78</f>
        <v>0.94097132279076823</v>
      </c>
      <c r="BL83" s="6">
        <f>AVERAGE(AY83:BK83)</f>
        <v>0.89049774838631335</v>
      </c>
      <c r="BM83" s="6">
        <f>STDEV(AY83:BK83)/SQRT(13)</f>
        <v>1.7016803886512319E-2</v>
      </c>
    </row>
    <row r="84" spans="3:65" x14ac:dyDescent="0.3">
      <c r="C84" s="6">
        <v>120.08</v>
      </c>
      <c r="D84" s="6">
        <v>145.505</v>
      </c>
      <c r="E84" s="6">
        <v>253.87400000000002</v>
      </c>
      <c r="F84" s="6">
        <v>117.30266666666667</v>
      </c>
      <c r="G84" s="6">
        <v>144.24300000000002</v>
      </c>
      <c r="H84" s="6">
        <v>312.45400000000001</v>
      </c>
      <c r="I84" s="6">
        <v>244.59375</v>
      </c>
      <c r="J84" s="6">
        <v>469.60766666666672</v>
      </c>
      <c r="K84" s="6">
        <v>225.584</v>
      </c>
      <c r="L84" s="19">
        <v>111.37</v>
      </c>
      <c r="M84" s="19">
        <v>39.962333333333333</v>
      </c>
      <c r="N84" s="19">
        <v>99.421999999999983</v>
      </c>
      <c r="O84" s="6">
        <v>138.56233333333333</v>
      </c>
      <c r="P84" s="6">
        <v>107.61566666666666</v>
      </c>
      <c r="R84" s="6">
        <v>120.08</v>
      </c>
      <c r="S84" s="6">
        <f>D84/D$78</f>
        <v>1.0766929273695063</v>
      </c>
      <c r="T84" s="6">
        <f>E84/E$78</f>
        <v>1.1949336027713628</v>
      </c>
      <c r="U84" s="6">
        <f>F84/F$78</f>
        <v>1.1440665292560972</v>
      </c>
      <c r="V84" s="6">
        <f>G84/G$78</f>
        <v>1.2562532659815366</v>
      </c>
      <c r="W84" s="6">
        <f>H84/H$78</f>
        <v>1.2001305934319189</v>
      </c>
      <c r="X84" s="6">
        <f>I84/I$78</f>
        <v>1.3675399446763963</v>
      </c>
      <c r="Y84" s="6">
        <f>J84/J$78</f>
        <v>1.2144753652073317</v>
      </c>
      <c r="Z84" s="6">
        <f>K84/K$78</f>
        <v>1.4505685011400886</v>
      </c>
      <c r="AA84" s="6">
        <f>L84/L$78</f>
        <v>1.2002629650385825</v>
      </c>
      <c r="AB84" s="6">
        <f>M84/M$78</f>
        <v>1.0689403058267577</v>
      </c>
      <c r="AC84" s="6">
        <f>N84/N$78</f>
        <v>1.207764914539778</v>
      </c>
      <c r="AD84" s="6">
        <f>O84/O$78</f>
        <v>1.233763497029021</v>
      </c>
      <c r="AE84" s="6">
        <f>P84/P$78</f>
        <v>1.1506497301998015</v>
      </c>
      <c r="AF84" s="6">
        <f>AVERAGE(S84:AE84)</f>
        <v>1.2127724724975519</v>
      </c>
      <c r="AG84" s="6">
        <f>STDEV(S84:AE84)/SQRT(13)</f>
        <v>2.9009139403240541E-2</v>
      </c>
      <c r="AI84" s="6">
        <v>120.08</v>
      </c>
      <c r="AJ84" s="6">
        <v>122.90899999999999</v>
      </c>
      <c r="AK84" s="6">
        <v>70.774000000000001</v>
      </c>
      <c r="AL84" s="6">
        <v>70.353999999999999</v>
      </c>
      <c r="AM84" s="6">
        <v>210.28233333333333</v>
      </c>
      <c r="AN84" s="6">
        <v>39.295000000000002</v>
      </c>
      <c r="AO84" s="6">
        <v>147.59649999999999</v>
      </c>
      <c r="AP84" s="6">
        <v>21.762666666666664</v>
      </c>
      <c r="AQ84" s="6">
        <v>103.64279999999999</v>
      </c>
      <c r="AR84" s="19">
        <v>92.903333333333322</v>
      </c>
      <c r="AS84" s="19">
        <v>54.090333333333341</v>
      </c>
      <c r="AT84" s="19">
        <v>25.818666666666669</v>
      </c>
      <c r="AU84" s="6">
        <v>106.42533333333334</v>
      </c>
      <c r="AV84" s="6">
        <v>44.872999999999998</v>
      </c>
      <c r="AX84" s="6">
        <v>120.08</v>
      </c>
      <c r="AY84" s="6">
        <f>AJ84/AJ$78</f>
        <v>0.91886106452489102</v>
      </c>
      <c r="AZ84" s="6">
        <f>AK84/AK$78</f>
        <v>0.83237415712717588</v>
      </c>
      <c r="BA84" s="6">
        <f>AL84/AL$78</f>
        <v>0.87466536265157102</v>
      </c>
      <c r="BB84" s="6">
        <f>AM84/AM$78</f>
        <v>0.86147390097884979</v>
      </c>
      <c r="BC84" s="6">
        <f>AN84/AN$78</f>
        <v>1.0093758027228359</v>
      </c>
      <c r="BD84" s="6">
        <f>AO84/AO$78</f>
        <v>0.75082727765243895</v>
      </c>
      <c r="BE84" s="6">
        <f>AP84/AP$78</f>
        <v>0.61272793820915417</v>
      </c>
      <c r="BF84" s="6">
        <f>AQ84/AQ$78</f>
        <v>0.86611512234255916</v>
      </c>
      <c r="BG84" s="6">
        <f>AR84/AR$78</f>
        <v>0.83131006424749299</v>
      </c>
      <c r="BH84" s="6">
        <f>AS84/AS$78</f>
        <v>0.87745357803324442</v>
      </c>
      <c r="BI84" s="6">
        <f>AT84/AT$78</f>
        <v>0.80806226135581205</v>
      </c>
      <c r="BJ84" s="6">
        <f>AU84/AU$78</f>
        <v>0.8704029835284367</v>
      </c>
      <c r="BK84" s="6">
        <f>AV84/AV$78</f>
        <v>0.85051712482388686</v>
      </c>
      <c r="BL84" s="6">
        <f>AVERAGE(AY84:BK84)</f>
        <v>0.84339743370756526</v>
      </c>
      <c r="BM84" s="6">
        <f>STDEV(AY84:BK84)/SQRT(13)</f>
        <v>2.5356151095918319E-2</v>
      </c>
    </row>
    <row r="85" spans="3:65" x14ac:dyDescent="0.3">
      <c r="C85" s="6">
        <v>130.1</v>
      </c>
      <c r="D85" s="6">
        <v>152.13800000000001</v>
      </c>
      <c r="E85" s="6">
        <v>268.08300000000003</v>
      </c>
      <c r="F85" s="6">
        <v>121.349</v>
      </c>
      <c r="G85" s="6">
        <v>154.74533333333332</v>
      </c>
      <c r="H85" s="6">
        <v>319.52933333333334</v>
      </c>
      <c r="I85" s="6">
        <v>259.5625</v>
      </c>
      <c r="J85" s="6">
        <v>475.30099999999999</v>
      </c>
      <c r="K85" s="6">
        <v>248.32780000000002</v>
      </c>
      <c r="L85" s="19">
        <v>114.33966666666667</v>
      </c>
      <c r="M85" s="19">
        <v>40.216666666666669</v>
      </c>
      <c r="N85" s="19">
        <v>99.548000000000002</v>
      </c>
      <c r="O85" s="6">
        <v>148.62266666666667</v>
      </c>
      <c r="P85" s="6">
        <v>104.52166666666669</v>
      </c>
      <c r="R85" s="6">
        <v>130.1</v>
      </c>
      <c r="S85" s="6">
        <f>D85/D$78</f>
        <v>1.1257751182718254</v>
      </c>
      <c r="T85" s="6">
        <f>E85/E$78</f>
        <v>1.2618124937242696</v>
      </c>
      <c r="U85" s="6">
        <f>F85/F$78</f>
        <v>1.1835308881187538</v>
      </c>
      <c r="V85" s="6">
        <f>G85/G$78</f>
        <v>1.347721070661325</v>
      </c>
      <c r="W85" s="6">
        <f>H85/H$78</f>
        <v>1.2273068305486206</v>
      </c>
      <c r="X85" s="6">
        <f>I85/I$78</f>
        <v>1.4512312227522866</v>
      </c>
      <c r="Y85" s="6">
        <f>J85/J$78</f>
        <v>1.2291991731219816</v>
      </c>
      <c r="Z85" s="6">
        <f>K85/K$78</f>
        <v>1.5968175253449524</v>
      </c>
      <c r="AA85" s="6">
        <f>L85/L$78</f>
        <v>1.2322678219884755</v>
      </c>
      <c r="AB85" s="6">
        <f>M85/M$78</f>
        <v>1.0757433908430298</v>
      </c>
      <c r="AC85" s="6">
        <f>N85/N$78</f>
        <v>1.2092955453783452</v>
      </c>
      <c r="AD85" s="6">
        <f>O85/O$78</f>
        <v>1.3233410303746223</v>
      </c>
      <c r="AE85" s="6">
        <f>P85/P$78</f>
        <v>1.1175680203009504</v>
      </c>
      <c r="AF85" s="6">
        <f>AVERAGE(S85:AE85)</f>
        <v>1.2601238562638031</v>
      </c>
      <c r="AG85" s="6">
        <f>STDEV(S85:AE85)/SQRT(13)</f>
        <v>3.9644602608767621E-2</v>
      </c>
      <c r="AI85" s="6">
        <v>130.1</v>
      </c>
      <c r="AJ85" s="6">
        <v>124.31200000000001</v>
      </c>
      <c r="AK85" s="6">
        <v>71.554333333333332</v>
      </c>
      <c r="AL85" s="6">
        <v>72.302999999999997</v>
      </c>
      <c r="AM85" s="6">
        <v>214.13033333333331</v>
      </c>
      <c r="AN85" s="6">
        <v>35.502333333333333</v>
      </c>
      <c r="AO85" s="6">
        <v>134.23775000000001</v>
      </c>
      <c r="AP85" s="6">
        <v>25.273666666666667</v>
      </c>
      <c r="AQ85" s="6">
        <v>99.545600000000007</v>
      </c>
      <c r="AR85" s="19">
        <v>83.545333333333346</v>
      </c>
      <c r="AS85" s="19">
        <v>54.489333333333327</v>
      </c>
      <c r="AT85" s="19">
        <v>24.491666666666671</v>
      </c>
      <c r="AU85" s="6">
        <v>93.204333333333338</v>
      </c>
      <c r="AV85" s="6">
        <v>41.895666666666671</v>
      </c>
      <c r="AX85" s="6">
        <v>130.1</v>
      </c>
      <c r="AY85" s="6">
        <f>AJ85/AJ$78</f>
        <v>0.92934981696391861</v>
      </c>
      <c r="AZ85" s="6">
        <f>AK85/AK$78</f>
        <v>0.84155167006429366</v>
      </c>
      <c r="BA85" s="6">
        <f>AL85/AL$78</f>
        <v>0.89889600755886712</v>
      </c>
      <c r="BB85" s="6">
        <f>AM85/AM$78</f>
        <v>0.87723819043873441</v>
      </c>
      <c r="BC85" s="6">
        <f>AN85/AN$78</f>
        <v>0.91195307817450122</v>
      </c>
      <c r="BD85" s="6">
        <f>AO85/AO$78</f>
        <v>0.68287096503432465</v>
      </c>
      <c r="BE85" s="6">
        <f>AP85/AP$78</f>
        <v>0.71158015260011453</v>
      </c>
      <c r="BF85" s="6">
        <f>AQ85/AQ$78</f>
        <v>0.83187591924054038</v>
      </c>
      <c r="BG85" s="6">
        <f>AR85/AR$78</f>
        <v>0.74757356845012635</v>
      </c>
      <c r="BH85" s="6">
        <f>AS85/AS$78</f>
        <v>0.88392615743995151</v>
      </c>
      <c r="BI85" s="6">
        <f>AT85/AT$78</f>
        <v>0.7665303482379453</v>
      </c>
      <c r="BJ85" s="6">
        <f>AU85/AU$78</f>
        <v>0.76227461329175006</v>
      </c>
      <c r="BK85" s="6">
        <f>AV85/AV$78</f>
        <v>0.79408512815976862</v>
      </c>
      <c r="BL85" s="6">
        <f>AVERAGE(AY85:BK85)</f>
        <v>0.81843889351191035</v>
      </c>
      <c r="BM85" s="6">
        <f>STDEV(AY85:BK85)/SQRT(13)</f>
        <v>2.2251700223157679E-2</v>
      </c>
    </row>
    <row r="86" spans="3:65" x14ac:dyDescent="0.3">
      <c r="C86" s="6">
        <v>140.13</v>
      </c>
      <c r="D86" s="6">
        <v>157.52099999999999</v>
      </c>
      <c r="E86" s="6">
        <v>270.92333333333335</v>
      </c>
      <c r="F86" s="6">
        <v>123.30866666666667</v>
      </c>
      <c r="G86" s="6">
        <v>160.25</v>
      </c>
      <c r="H86" s="6">
        <v>327.05966666666671</v>
      </c>
      <c r="I86" s="6">
        <v>269.84975000000003</v>
      </c>
      <c r="J86" s="6">
        <v>489.07233333333335</v>
      </c>
      <c r="K86" s="6">
        <v>264.30699999999996</v>
      </c>
      <c r="L86" s="19">
        <v>120.00633333333333</v>
      </c>
      <c r="M86" s="19">
        <v>39.984000000000002</v>
      </c>
      <c r="N86" s="19">
        <v>98.061333333333323</v>
      </c>
      <c r="O86" s="6">
        <v>150.19833333333335</v>
      </c>
      <c r="P86" s="6">
        <v>110.18133333333333</v>
      </c>
      <c r="R86" s="6">
        <v>140.13</v>
      </c>
      <c r="S86" s="6">
        <f>D86/D$78</f>
        <v>1.1656076877919797</v>
      </c>
      <c r="T86" s="6">
        <f>E86/E$78</f>
        <v>1.2751813686113065</v>
      </c>
      <c r="U86" s="6">
        <f>F86/F$78</f>
        <v>1.202643744676424</v>
      </c>
      <c r="V86" s="6">
        <f>G86/G$78</f>
        <v>1.3956627765197702</v>
      </c>
      <c r="W86" s="6">
        <f>H86/H$78</f>
        <v>1.2562307150630565</v>
      </c>
      <c r="X86" s="6">
        <f>I86/I$78</f>
        <v>1.508747922569319</v>
      </c>
      <c r="Y86" s="6">
        <f>J86/J$78</f>
        <v>1.2648138921024183</v>
      </c>
      <c r="Z86" s="6">
        <f>K86/K$78</f>
        <v>1.6995682709360298</v>
      </c>
      <c r="AA86" s="6">
        <f>L86/L$78</f>
        <v>1.2933389375062865</v>
      </c>
      <c r="AB86" s="6">
        <f>M86/M$78</f>
        <v>1.0695198609067809</v>
      </c>
      <c r="AC86" s="6">
        <f>N86/N$78</f>
        <v>1.191235721198427</v>
      </c>
      <c r="AD86" s="6">
        <f>O86/O$78</f>
        <v>1.3373708173308085</v>
      </c>
      <c r="AE86" s="6">
        <f>P86/P$78</f>
        <v>1.1780823870724004</v>
      </c>
      <c r="AF86" s="6">
        <f>AVERAGE(S86:AE86)</f>
        <v>1.2952310847911543</v>
      </c>
      <c r="AG86" s="6">
        <f>STDEV(S86:AE86)/SQRT(13)</f>
        <v>4.5619042489801045E-2</v>
      </c>
      <c r="AI86" s="6">
        <v>140.13</v>
      </c>
      <c r="AJ86" s="6">
        <v>117.887</v>
      </c>
      <c r="AK86" s="6">
        <v>69.701666666666668</v>
      </c>
      <c r="AL86" s="6">
        <v>61.806666666666665</v>
      </c>
      <c r="AM86" s="6">
        <v>206.39000000000001</v>
      </c>
      <c r="AN86" s="6">
        <v>34.210333333333331</v>
      </c>
      <c r="AO86" s="6">
        <v>139.74824999999998</v>
      </c>
      <c r="AP86" s="6">
        <v>24.260666666666669</v>
      </c>
      <c r="AQ86" s="6">
        <v>91.669600000000003</v>
      </c>
      <c r="AR86" s="19">
        <v>81.86099999999999</v>
      </c>
      <c r="AS86" s="19">
        <v>57.400666666666666</v>
      </c>
      <c r="AT86" s="19">
        <v>21.087666666666667</v>
      </c>
      <c r="AU86" s="6">
        <v>92.287333333333322</v>
      </c>
      <c r="AV86" s="6">
        <v>42.399000000000001</v>
      </c>
      <c r="AX86" s="6">
        <v>140.13</v>
      </c>
      <c r="AY86" s="6">
        <f>AJ86/AJ$78</f>
        <v>0.88131686299331891</v>
      </c>
      <c r="AZ86" s="6">
        <f>AK86/AK$78</f>
        <v>0.81976242747373385</v>
      </c>
      <c r="BA86" s="6">
        <f>AL86/AL$78</f>
        <v>0.7684019460767656</v>
      </c>
      <c r="BB86" s="6">
        <f>AM86/AM$78</f>
        <v>0.84552798898793924</v>
      </c>
      <c r="BC86" s="6">
        <f>AN86/AN$78</f>
        <v>0.87876530524873697</v>
      </c>
      <c r="BD86" s="6">
        <f>AO86/AO$78</f>
        <v>0.71090302347408274</v>
      </c>
      <c r="BE86" s="6">
        <f>AP86/AP$78</f>
        <v>0.68305913489061798</v>
      </c>
      <c r="BF86" s="6">
        <f>AQ86/AQ$78</f>
        <v>0.76605829656371183</v>
      </c>
      <c r="BG86" s="6">
        <f>AR86/AR$78</f>
        <v>0.73250195367260618</v>
      </c>
      <c r="BH86" s="6">
        <f>AS86/AS$78</f>
        <v>0.93115381703742961</v>
      </c>
      <c r="BI86" s="6">
        <f>AT86/AT$78</f>
        <v>0.65999332317900139</v>
      </c>
      <c r="BJ86" s="6">
        <f>AU86/AU$78</f>
        <v>0.75477489954036636</v>
      </c>
      <c r="BK86" s="6">
        <f>AV86/AV$78</f>
        <v>0.80362524403110958</v>
      </c>
      <c r="BL86" s="6">
        <f>AVERAGE(AY86:BK86)</f>
        <v>0.78737263255149392</v>
      </c>
      <c r="BM86" s="6">
        <f>STDEV(AY86:BK86)/SQRT(13)</f>
        <v>2.270045274743647E-2</v>
      </c>
    </row>
    <row r="87" spans="3:65" x14ac:dyDescent="0.3">
      <c r="C87" s="6">
        <v>150.12</v>
      </c>
      <c r="D87" s="6">
        <v>159.11433333333335</v>
      </c>
      <c r="E87" s="6">
        <v>281.73966666666666</v>
      </c>
      <c r="F87" s="6">
        <v>123.40433333333333</v>
      </c>
      <c r="G87" s="6">
        <v>165.34400000000002</v>
      </c>
      <c r="H87" s="6">
        <v>335.77866666666665</v>
      </c>
      <c r="I87" s="6">
        <v>279.64149999999995</v>
      </c>
      <c r="J87" s="6">
        <v>496.21533333333338</v>
      </c>
      <c r="K87" s="6">
        <v>275.90600000000006</v>
      </c>
      <c r="L87" s="19">
        <v>124.27566666666667</v>
      </c>
      <c r="M87" s="19">
        <v>41.528666666666673</v>
      </c>
      <c r="N87" s="19">
        <v>97.370999999999995</v>
      </c>
      <c r="O87" s="6">
        <v>153.24533333333332</v>
      </c>
      <c r="P87" s="6">
        <v>116.90466666666667</v>
      </c>
      <c r="R87" s="6">
        <v>150.12</v>
      </c>
      <c r="S87" s="6">
        <f>D87/D$78</f>
        <v>1.1773978718471125</v>
      </c>
      <c r="T87" s="6">
        <f>E87/E$78</f>
        <v>1.3260916633196105</v>
      </c>
      <c r="U87" s="6">
        <f>F87/F$78</f>
        <v>1.2035767927852947</v>
      </c>
      <c r="V87" s="6">
        <f>G87/G$78</f>
        <v>1.4400278697091102</v>
      </c>
      <c r="W87" s="6">
        <f>H87/H$78</f>
        <v>1.2897202483835863</v>
      </c>
      <c r="X87" s="6">
        <f>I87/I$78</f>
        <v>1.5634942488891248</v>
      </c>
      <c r="Y87" s="6">
        <f>J87/J$78</f>
        <v>1.2832867539175847</v>
      </c>
      <c r="Z87" s="6">
        <f>K87/K$78</f>
        <v>1.7741530998455448</v>
      </c>
      <c r="AA87" s="6">
        <f>L87/L$78</f>
        <v>1.3393506344211175</v>
      </c>
      <c r="AB87" s="6">
        <f>M87/M$78</f>
        <v>1.1108376799964337</v>
      </c>
      <c r="AC87" s="6">
        <f>N87/N$78</f>
        <v>1.1828496458897702</v>
      </c>
      <c r="AD87" s="6">
        <f>O87/O$78</f>
        <v>1.3645014038690986</v>
      </c>
      <c r="AE87" s="6">
        <f>P87/P$78</f>
        <v>1.2499697053938654</v>
      </c>
      <c r="AF87" s="6">
        <f>AVERAGE(S87:AE87)</f>
        <v>1.331173662943635</v>
      </c>
      <c r="AG87" s="6">
        <f>STDEV(S87:AE87)/SQRT(13)</f>
        <v>4.9635714071392417E-2</v>
      </c>
      <c r="AI87" s="6">
        <v>150.12</v>
      </c>
      <c r="AJ87" s="6">
        <v>121.87200000000001</v>
      </c>
      <c r="AK87" s="6">
        <v>63.20633333333334</v>
      </c>
      <c r="AL87" s="6">
        <v>61.555</v>
      </c>
      <c r="AM87" s="6">
        <v>196.49299999999997</v>
      </c>
      <c r="AN87" s="6">
        <v>32.451999999999998</v>
      </c>
      <c r="AO87" s="6">
        <v>119.91525</v>
      </c>
      <c r="AP87" s="6">
        <v>22.895</v>
      </c>
      <c r="AQ87" s="6">
        <v>90.04679999999999</v>
      </c>
      <c r="AR87" s="19">
        <v>76.099666666666664</v>
      </c>
      <c r="AS87" s="19">
        <v>52.582333333333338</v>
      </c>
      <c r="AT87" s="19">
        <v>20.393666666666665</v>
      </c>
      <c r="AU87" s="6">
        <v>89.754000000000005</v>
      </c>
      <c r="AV87" s="6">
        <v>43.24133333333333</v>
      </c>
      <c r="AX87" s="6">
        <v>150.12</v>
      </c>
      <c r="AY87" s="6">
        <f>AJ87/AJ$78</f>
        <v>0.91110850837430568</v>
      </c>
      <c r="AZ87" s="6">
        <f>AK87/AK$78</f>
        <v>0.74337070722910481</v>
      </c>
      <c r="BA87" s="6">
        <f>AL87/AL$78</f>
        <v>0.76527313867040192</v>
      </c>
      <c r="BB87" s="6">
        <f>AM87/AM$78</f>
        <v>0.80498246591504963</v>
      </c>
      <c r="BC87" s="6">
        <f>AN87/AN$78</f>
        <v>0.83359876701772406</v>
      </c>
      <c r="BD87" s="6">
        <f>AO87/AO$78</f>
        <v>0.61001203081720523</v>
      </c>
      <c r="BE87" s="6">
        <f>AP87/AP$78</f>
        <v>0.64460878623783469</v>
      </c>
      <c r="BF87" s="6">
        <f>AQ87/AQ$78</f>
        <v>0.75249699157641392</v>
      </c>
      <c r="BG87" s="6">
        <f>AR87/AR$78</f>
        <v>0.68094885851831088</v>
      </c>
      <c r="BH87" s="6">
        <f>AS87/AS$78</f>
        <v>0.85299079671666655</v>
      </c>
      <c r="BI87" s="6">
        <f>AT87/AT$78</f>
        <v>0.63827278986792402</v>
      </c>
      <c r="BJ87" s="6">
        <f>AU87/AU$78</f>
        <v>0.73405595206289831</v>
      </c>
      <c r="BK87" s="6">
        <f>AV87/AV$78</f>
        <v>0.81959072271116185</v>
      </c>
      <c r="BL87" s="6">
        <f>AVERAGE(AY87:BK87)</f>
        <v>0.75317773197807703</v>
      </c>
      <c r="BM87" s="6">
        <f>STDEV(AY87:BK87)/SQRT(13)</f>
        <v>2.5290505594301908E-2</v>
      </c>
    </row>
    <row r="88" spans="3:65" x14ac:dyDescent="0.3">
      <c r="C88" s="6">
        <v>160.13</v>
      </c>
      <c r="D88" s="6">
        <v>164.36333333333332</v>
      </c>
      <c r="E88" s="6">
        <v>292.07599999999996</v>
      </c>
      <c r="F88" s="6">
        <v>121.98233333333333</v>
      </c>
      <c r="G88" s="6">
        <v>171.89966666666666</v>
      </c>
      <c r="H88" s="6">
        <v>343.7836666666667</v>
      </c>
      <c r="I88" s="6">
        <v>291.56950000000001</v>
      </c>
      <c r="J88" s="6">
        <v>492.584</v>
      </c>
      <c r="K88" s="6">
        <v>286.43079999999998</v>
      </c>
      <c r="L88" s="19">
        <v>129.45166666666665</v>
      </c>
      <c r="M88" s="19">
        <v>41.738666666666667</v>
      </c>
      <c r="N88" s="19">
        <v>95.51733333333334</v>
      </c>
      <c r="O88" s="6">
        <v>155.96566666666669</v>
      </c>
      <c r="P88" s="6">
        <v>117.08199999999999</v>
      </c>
      <c r="R88" s="6">
        <v>160.13</v>
      </c>
      <c r="S88" s="6">
        <f>D88/D$78</f>
        <v>1.2162388819550984</v>
      </c>
      <c r="T88" s="6">
        <f>E88/E$78</f>
        <v>1.3747426950497037</v>
      </c>
      <c r="U88" s="6">
        <f>F88/F$78</f>
        <v>1.1897078616618009</v>
      </c>
      <c r="V88" s="6">
        <f>G88/G$78</f>
        <v>1.4971230331533416</v>
      </c>
      <c r="W88" s="6">
        <f>H88/H$78</f>
        <v>1.3204673196338266</v>
      </c>
      <c r="X88" s="6">
        <f>I88/I$78</f>
        <v>1.630184491219929</v>
      </c>
      <c r="Y88" s="6">
        <f>J88/J$78</f>
        <v>1.2738955850989546</v>
      </c>
      <c r="Z88" s="6">
        <f>K88/K$78</f>
        <v>1.8418305209427817</v>
      </c>
      <c r="AA88" s="6">
        <f>L88/L$78</f>
        <v>1.3951337098187981</v>
      </c>
      <c r="AB88" s="6">
        <f>M88/M$78</f>
        <v>1.1164549061566582</v>
      </c>
      <c r="AC88" s="6">
        <f>N88/N$78</f>
        <v>1.1603315556959308</v>
      </c>
      <c r="AD88" s="6">
        <f>O88/O$78</f>
        <v>1.3887233398431704</v>
      </c>
      <c r="AE88" s="6">
        <f>P88/P$78</f>
        <v>1.2518657913307527</v>
      </c>
      <c r="AF88" s="6">
        <f>AVERAGE(S88:AE88)</f>
        <v>1.358207668581596</v>
      </c>
      <c r="AG88" s="6">
        <f>STDEV(S88:AE88)/SQRT(13)</f>
        <v>5.6370808242760036E-2</v>
      </c>
      <c r="AI88" s="6">
        <v>160.13</v>
      </c>
      <c r="AJ88" s="6">
        <v>120.49533333333333</v>
      </c>
      <c r="AK88" s="6">
        <v>63.415999999999997</v>
      </c>
      <c r="AL88" s="6">
        <v>53.982666666666667</v>
      </c>
      <c r="AM88" s="6">
        <v>190.00733333333335</v>
      </c>
      <c r="AN88" s="6">
        <v>26.911333333333332</v>
      </c>
      <c r="AO88" s="6">
        <v>111.8845</v>
      </c>
      <c r="AP88" s="6">
        <v>23.409000000000002</v>
      </c>
      <c r="AQ88" s="6">
        <v>79.194600000000008</v>
      </c>
      <c r="AR88" s="19">
        <v>72.215666666666664</v>
      </c>
      <c r="AS88" s="19">
        <v>51.281333333333329</v>
      </c>
      <c r="AT88" s="19">
        <v>19.472333333333335</v>
      </c>
      <c r="AU88" s="6">
        <v>79.291000000000011</v>
      </c>
      <c r="AV88" s="6">
        <v>40.81666666666667</v>
      </c>
      <c r="AX88" s="6">
        <v>160.13</v>
      </c>
      <c r="AY88" s="6">
        <f>AJ88/AJ$78</f>
        <v>0.9008166225170513</v>
      </c>
      <c r="AZ88" s="6">
        <f>AK88/AK$78</f>
        <v>0.74583660028226439</v>
      </c>
      <c r="BA88" s="6">
        <f>AL88/AL$78</f>
        <v>0.67113126072289953</v>
      </c>
      <c r="BB88" s="6">
        <f>AM88/AM$78</f>
        <v>0.77841231865058558</v>
      </c>
      <c r="BC88" s="6">
        <f>AN88/AN$78</f>
        <v>0.69127493792276729</v>
      </c>
      <c r="BD88" s="6">
        <f>AO88/AO$78</f>
        <v>0.56915939433864837</v>
      </c>
      <c r="BE88" s="6">
        <f>AP88/AP$78</f>
        <v>0.65908045761264356</v>
      </c>
      <c r="BF88" s="6">
        <f>AQ88/AQ$78</f>
        <v>0.66180806257521074</v>
      </c>
      <c r="BG88" s="6">
        <f>AR88/AR$78</f>
        <v>0.64619436507131656</v>
      </c>
      <c r="BH88" s="6">
        <f>AS88/AS$78</f>
        <v>0.83188597012988408</v>
      </c>
      <c r="BI88" s="6">
        <f>AT88/AT$78</f>
        <v>0.60943726918021157</v>
      </c>
      <c r="BJ88" s="6">
        <f>AU88/AU$78</f>
        <v>0.64848397280365533</v>
      </c>
      <c r="BK88" s="6">
        <f>AV88/AV$78</f>
        <v>0.77363389963292672</v>
      </c>
      <c r="BL88" s="6">
        <f>AVERAGE(AY88:BK88)</f>
        <v>0.70670424088000494</v>
      </c>
      <c r="BM88" s="6">
        <f>STDEV(AY88:BK88)/SQRT(13)</f>
        <v>2.603261469902517E-2</v>
      </c>
    </row>
    <row r="89" spans="3:65" x14ac:dyDescent="0.3">
      <c r="C89" s="6">
        <v>170.13</v>
      </c>
      <c r="D89" s="6">
        <v>167.97633333333332</v>
      </c>
      <c r="E89" s="6">
        <v>298.36533333333335</v>
      </c>
      <c r="F89" s="6">
        <v>128.72900000000001</v>
      </c>
      <c r="G89" s="6">
        <v>182.35966666666664</v>
      </c>
      <c r="H89" s="6">
        <v>345.13933333333335</v>
      </c>
      <c r="I89" s="6">
        <v>294.70675</v>
      </c>
      <c r="J89" s="6">
        <v>500.18633333333332</v>
      </c>
      <c r="K89" s="6">
        <v>294.50839999999999</v>
      </c>
      <c r="L89" s="19">
        <v>131.55333333333334</v>
      </c>
      <c r="M89" s="19">
        <v>41.951999999999998</v>
      </c>
      <c r="N89" s="19">
        <v>97.615333333333339</v>
      </c>
      <c r="O89" s="6">
        <v>157.29333333333332</v>
      </c>
      <c r="P89" s="6">
        <v>120.08300000000001</v>
      </c>
      <c r="R89" s="6">
        <v>170.13</v>
      </c>
      <c r="S89" s="6">
        <f>D89/D$78</f>
        <v>1.2429739875981074</v>
      </c>
      <c r="T89" s="6">
        <f>E89/E$78</f>
        <v>1.4043453157947587</v>
      </c>
      <c r="U89" s="6">
        <f>F89/F$78</f>
        <v>1.2555088850887859</v>
      </c>
      <c r="V89" s="6">
        <f>G89/G$78</f>
        <v>1.5882221448063634</v>
      </c>
      <c r="W89" s="6">
        <f>H89/H$78</f>
        <v>1.3256744126496385</v>
      </c>
      <c r="X89" s="6">
        <f>I89/I$78</f>
        <v>1.6477250648913169</v>
      </c>
      <c r="Y89" s="6">
        <f>J89/J$78</f>
        <v>1.2935563513231598</v>
      </c>
      <c r="Z89" s="6">
        <f>K89/K$78</f>
        <v>1.8937717584632141</v>
      </c>
      <c r="AA89" s="6">
        <f>L89/L$78</f>
        <v>1.4177839088387865</v>
      </c>
      <c r="AB89" s="6">
        <f>M89/M$78</f>
        <v>1.1221612946368864</v>
      </c>
      <c r="AC89" s="6">
        <f>N89/N$78</f>
        <v>1.185817773944452</v>
      </c>
      <c r="AD89" s="6">
        <f>O89/O$78</f>
        <v>1.4005449267791739</v>
      </c>
      <c r="AE89" s="6">
        <f>P89/P$78</f>
        <v>1.2839531253341316</v>
      </c>
      <c r="AF89" s="6">
        <f>AVERAGE(S89:AE89)</f>
        <v>1.3893876115499058</v>
      </c>
      <c r="AG89" s="6">
        <f>STDEV(S89:AE89)/SQRT(13)</f>
        <v>5.8747712793247982E-2</v>
      </c>
      <c r="AI89" s="6">
        <v>170.13</v>
      </c>
      <c r="AJ89" s="6">
        <v>107.98266666666666</v>
      </c>
      <c r="AK89" s="6">
        <v>69.168333333333337</v>
      </c>
      <c r="AL89" s="6">
        <v>55.788333333333334</v>
      </c>
      <c r="AM89" s="6">
        <v>180.45333333333335</v>
      </c>
      <c r="AN89" s="6">
        <v>28.378</v>
      </c>
      <c r="AO89" s="6">
        <v>102.66575</v>
      </c>
      <c r="AP89" s="6">
        <v>22.568333333333339</v>
      </c>
      <c r="AQ89" s="6">
        <v>79.539600000000007</v>
      </c>
      <c r="AR89" s="19">
        <v>65.640666666666661</v>
      </c>
      <c r="AS89" s="19">
        <v>47.646999999999998</v>
      </c>
      <c r="AT89" s="19">
        <v>17.732666666666667</v>
      </c>
      <c r="AU89" s="6">
        <v>78.427333333333351</v>
      </c>
      <c r="AV89" s="6">
        <v>38.718666666666671</v>
      </c>
      <c r="AX89" s="6">
        <v>170.13</v>
      </c>
      <c r="AY89" s="6">
        <f>AJ89/AJ$78</f>
        <v>0.80727260040818649</v>
      </c>
      <c r="AZ89" s="6">
        <f>AK89/AK$78</f>
        <v>0.81348988552610957</v>
      </c>
      <c r="BA89" s="6">
        <f>AL89/AL$78</f>
        <v>0.69357993584908795</v>
      </c>
      <c r="BB89" s="6">
        <f>AM89/AM$78</f>
        <v>0.73927198042300302</v>
      </c>
      <c r="BC89" s="6">
        <f>AN89/AN$78</f>
        <v>0.72894939635242739</v>
      </c>
      <c r="BD89" s="6">
        <f>AO89/AO$78</f>
        <v>0.52226337061275774</v>
      </c>
      <c r="BE89" s="6">
        <f>AP89/AP$78</f>
        <v>0.63541148536409131</v>
      </c>
      <c r="BF89" s="6">
        <f>AQ89/AQ$78</f>
        <v>0.66469113517849998</v>
      </c>
      <c r="BG89" s="6">
        <f>AR89/AR$78</f>
        <v>0.5873604839142651</v>
      </c>
      <c r="BH89" s="6">
        <f>AS89/AS$78</f>
        <v>0.77292980198341033</v>
      </c>
      <c r="BI89" s="6">
        <f>AT89/AT$78</f>
        <v>0.55498988044317399</v>
      </c>
      <c r="BJ89" s="6">
        <f>AU89/AU$78</f>
        <v>0.64142044742021853</v>
      </c>
      <c r="BK89" s="6">
        <f>AV89/AV$78</f>
        <v>0.73386867493476715</v>
      </c>
      <c r="BL89" s="6">
        <f>AVERAGE(AY89:BK89)</f>
        <v>0.68426915987769221</v>
      </c>
      <c r="BM89" s="6">
        <f>STDEV(AY89:BK89)/SQRT(13)</f>
        <v>2.5846399207777072E-2</v>
      </c>
    </row>
    <row r="90" spans="3:65" x14ac:dyDescent="0.3">
      <c r="C90" s="6">
        <v>180.15</v>
      </c>
      <c r="D90" s="6">
        <v>171.59</v>
      </c>
      <c r="E90" s="6">
        <v>300.79133333333334</v>
      </c>
      <c r="F90" s="6">
        <v>130.27033333333335</v>
      </c>
      <c r="G90" s="6">
        <v>184.04700000000003</v>
      </c>
      <c r="H90" s="6">
        <v>357.54500000000002</v>
      </c>
      <c r="I90" s="6">
        <v>302.23500000000001</v>
      </c>
      <c r="J90" s="6">
        <v>503.137</v>
      </c>
      <c r="K90" s="6">
        <v>300.12860000000001</v>
      </c>
      <c r="L90" s="19">
        <v>133.60733333333334</v>
      </c>
      <c r="M90" s="19">
        <v>41.614666666666665</v>
      </c>
      <c r="N90" s="19">
        <v>97.577999999999989</v>
      </c>
      <c r="O90" s="6">
        <v>162.03800000000001</v>
      </c>
      <c r="P90" s="6">
        <v>123.10833333333333</v>
      </c>
      <c r="R90" s="6">
        <v>180.15</v>
      </c>
      <c r="S90" s="6">
        <f>D90/D$78</f>
        <v>1.2697140263725204</v>
      </c>
      <c r="T90" s="6">
        <f>E90/E$78</f>
        <v>1.4157640074304649</v>
      </c>
      <c r="U90" s="6">
        <f>F90/F$78</f>
        <v>1.2705416880693383</v>
      </c>
      <c r="V90" s="6">
        <f>G90/G$78</f>
        <v>1.6029176101724441</v>
      </c>
      <c r="W90" s="6">
        <f>H90/H$78</f>
        <v>1.3733243710389862</v>
      </c>
      <c r="X90" s="6">
        <f>I90/I$78</f>
        <v>1.689816011976065</v>
      </c>
      <c r="Y90" s="6">
        <f>J90/J$78</f>
        <v>1.301187214769324</v>
      </c>
      <c r="Z90" s="6">
        <f>K90/K$78</f>
        <v>1.9299112235410012</v>
      </c>
      <c r="AA90" s="6">
        <f>L90/L$78</f>
        <v>1.4399203920047132</v>
      </c>
      <c r="AB90" s="6">
        <f>M90/M$78</f>
        <v>1.1131380678525256</v>
      </c>
      <c r="AC90" s="6">
        <f>N90/N$78</f>
        <v>1.1853642536959874</v>
      </c>
      <c r="AD90" s="6">
        <f>O90/O$78</f>
        <v>1.4427915922190628</v>
      </c>
      <c r="AE90" s="6">
        <f>P90/P$78</f>
        <v>1.3163006365431358</v>
      </c>
      <c r="AF90" s="6">
        <f>AVERAGE(S90:AE90)</f>
        <v>1.4115916227450438</v>
      </c>
      <c r="AG90" s="6">
        <f>STDEV(S90:AE90)/SQRT(13)</f>
        <v>6.1366625760014622E-2</v>
      </c>
      <c r="AI90" s="6">
        <v>180.15</v>
      </c>
      <c r="AJ90" s="6">
        <v>103.60066666666667</v>
      </c>
      <c r="AK90" s="6">
        <v>60.008333333333333</v>
      </c>
      <c r="AL90" s="6">
        <v>55.61033333333333</v>
      </c>
      <c r="AM90" s="6">
        <v>182.48299999999998</v>
      </c>
      <c r="AN90" s="6">
        <v>23.894333333333332</v>
      </c>
      <c r="AO90" s="6">
        <v>96.352749999999986</v>
      </c>
      <c r="AP90" s="6">
        <v>21.759666666666664</v>
      </c>
      <c r="AQ90" s="6">
        <v>68.784199999999998</v>
      </c>
      <c r="AR90" s="19">
        <v>64.455333333333328</v>
      </c>
      <c r="AS90" s="19">
        <v>49.402999999999999</v>
      </c>
      <c r="AT90" s="19">
        <v>13.747333333333332</v>
      </c>
      <c r="AU90" s="6">
        <v>75.36733333333332</v>
      </c>
      <c r="AV90" s="6">
        <v>38.074000000000005</v>
      </c>
      <c r="AX90" s="6">
        <v>180.15</v>
      </c>
      <c r="AY90" s="6">
        <f>AJ90/AJ$78</f>
        <v>0.77451300440831616</v>
      </c>
      <c r="AZ90" s="6">
        <f>AK90/AK$78</f>
        <v>0.70575897757566264</v>
      </c>
      <c r="BA90" s="6">
        <f>AL90/AL$78</f>
        <v>0.69136697802789815</v>
      </c>
      <c r="BB90" s="6">
        <f>AM90/AM$78</f>
        <v>0.74758701494493962</v>
      </c>
      <c r="BC90" s="6">
        <f>AN90/AN$78</f>
        <v>0.6137768644575734</v>
      </c>
      <c r="BD90" s="6">
        <f>AO90/AO$78</f>
        <v>0.49014897356526771</v>
      </c>
      <c r="BE90" s="6">
        <f>AP90/AP$78</f>
        <v>0.61264347320113</v>
      </c>
      <c r="BF90" s="6">
        <f>AQ90/AQ$78</f>
        <v>0.57481113785265414</v>
      </c>
      <c r="BG90" s="6">
        <f>AR90/AR$78</f>
        <v>0.57675398042151604</v>
      </c>
      <c r="BH90" s="6">
        <f>AS90/AS$78</f>
        <v>0.80141564017433242</v>
      </c>
      <c r="BI90" s="6">
        <f>AT90/AT$78</f>
        <v>0.43025851816303956</v>
      </c>
      <c r="BJ90" s="6">
        <f>AU90/AU$78</f>
        <v>0.61639413980927649</v>
      </c>
      <c r="BK90" s="6">
        <f>AV90/AV$78</f>
        <v>0.72164974507041368</v>
      </c>
      <c r="BL90" s="6">
        <f>AVERAGE(AY90:BK90)</f>
        <v>0.64285218828246316</v>
      </c>
      <c r="BM90" s="6">
        <f>STDEV(AY90:BK90)/SQRT(13)</f>
        <v>3.0585860007171103E-2</v>
      </c>
    </row>
    <row r="91" spans="3:65" x14ac:dyDescent="0.3">
      <c r="C91" s="6">
        <v>190.15</v>
      </c>
      <c r="D91" s="6">
        <v>175.51833333333332</v>
      </c>
      <c r="E91" s="6">
        <v>305.76066666666662</v>
      </c>
      <c r="F91" s="6">
        <v>130.81133333333332</v>
      </c>
      <c r="G91" s="6">
        <v>193.69033333333334</v>
      </c>
      <c r="H91" s="6">
        <v>351.77933333333334</v>
      </c>
      <c r="I91" s="6">
        <v>316.4545</v>
      </c>
      <c r="J91" s="6">
        <v>509.75</v>
      </c>
      <c r="K91" s="6">
        <v>301.25019999999995</v>
      </c>
      <c r="L91" s="19">
        <v>136.40099999999998</v>
      </c>
      <c r="M91" s="19">
        <v>43.448</v>
      </c>
      <c r="N91" s="19">
        <v>96.87266666666666</v>
      </c>
      <c r="O91" s="6">
        <v>163.149</v>
      </c>
      <c r="P91" s="6">
        <v>116.72566666666667</v>
      </c>
      <c r="R91" s="6">
        <v>190.15</v>
      </c>
      <c r="S91" s="6">
        <f>D91/D$78</f>
        <v>1.2987825031695368</v>
      </c>
      <c r="T91" s="6">
        <f>E91/E$78</f>
        <v>1.4391536549854402</v>
      </c>
      <c r="U91" s="6">
        <f>F91/F$78</f>
        <v>1.2758181238905828</v>
      </c>
      <c r="V91" s="6">
        <f>G91/G$78</f>
        <v>1.6869041398130409</v>
      </c>
      <c r="W91" s="6">
        <f>H91/H$78</f>
        <v>1.3511785417066771</v>
      </c>
      <c r="X91" s="6">
        <f>I91/I$78</f>
        <v>1.7693181834065532</v>
      </c>
      <c r="Y91" s="6">
        <f>J91/J$78</f>
        <v>1.3182894176509836</v>
      </c>
      <c r="Z91" s="6">
        <f>K91/K$78</f>
        <v>1.9371234266710045</v>
      </c>
      <c r="AA91" s="6">
        <f>L91/L$78</f>
        <v>1.4700284519549938</v>
      </c>
      <c r="AB91" s="6">
        <f>M91/M$78</f>
        <v>1.1621773438544871</v>
      </c>
      <c r="AC91" s="6">
        <f>N91/N$78</f>
        <v>1.1767959604303582</v>
      </c>
      <c r="AD91" s="6">
        <f>O91/O$78</f>
        <v>1.4526839721481866</v>
      </c>
      <c r="AE91" s="6">
        <f>P91/P$78</f>
        <v>1.2480557991004282</v>
      </c>
      <c r="AF91" s="6">
        <f>AVERAGE(S91:AE91)</f>
        <v>1.4297161168294055</v>
      </c>
      <c r="AG91" s="6">
        <f>STDEV(S91:AE91)/SQRT(13)</f>
        <v>6.5493072140273556E-2</v>
      </c>
      <c r="AI91" s="6">
        <v>190.15</v>
      </c>
      <c r="AJ91" s="6">
        <v>105.89633333333335</v>
      </c>
      <c r="AK91" s="6">
        <v>55.050999999999995</v>
      </c>
      <c r="AL91" s="6">
        <v>46.976333333333336</v>
      </c>
      <c r="AM91" s="6">
        <v>166.48733333333334</v>
      </c>
      <c r="AN91" s="6">
        <v>24.350333333333335</v>
      </c>
      <c r="AO91" s="6">
        <v>87.824749999999995</v>
      </c>
      <c r="AP91" s="6">
        <v>21.09866666666667</v>
      </c>
      <c r="AQ91" s="6">
        <v>63.168799999999997</v>
      </c>
      <c r="AR91" s="19">
        <v>58.241666666666674</v>
      </c>
      <c r="AS91" s="19">
        <v>47.787666666666667</v>
      </c>
      <c r="AT91" s="19">
        <v>15.022</v>
      </c>
      <c r="AU91" s="6">
        <v>70.316666666666663</v>
      </c>
      <c r="AV91" s="6">
        <v>35.010333333333328</v>
      </c>
      <c r="AX91" s="6">
        <v>190.15</v>
      </c>
      <c r="AY91" s="6">
        <f>AJ91/AJ$78</f>
        <v>0.79167528477124849</v>
      </c>
      <c r="AZ91" s="6">
        <f>AK91/AK$78</f>
        <v>0.64745570017249487</v>
      </c>
      <c r="BA91" s="6">
        <f>AL91/AL$78</f>
        <v>0.58402609135288808</v>
      </c>
      <c r="BB91" s="6">
        <f>AM91/AM$78</f>
        <v>0.68205678640097889</v>
      </c>
      <c r="BC91" s="6">
        <f>AN91/AN$78</f>
        <v>0.62549019607843137</v>
      </c>
      <c r="BD91" s="6">
        <f>AO91/AO$78</f>
        <v>0.44676681325780787</v>
      </c>
      <c r="BE91" s="6">
        <f>AP91/AP$78</f>
        <v>0.59403301643313666</v>
      </c>
      <c r="BF91" s="6">
        <f>AQ91/AQ$78</f>
        <v>0.52788474394972595</v>
      </c>
      <c r="BG91" s="6">
        <f>AR91/AR$78</f>
        <v>0.5211533528601171</v>
      </c>
      <c r="BH91" s="6">
        <f>AS91/AS$78</f>
        <v>0.7752116971460089</v>
      </c>
      <c r="BI91" s="6">
        <f>AT91/AT$78</f>
        <v>0.47015252362968679</v>
      </c>
      <c r="BJ91" s="6">
        <f>AU91/AU$78</f>
        <v>0.5750871013647243</v>
      </c>
      <c r="BK91" s="6">
        <f>AV91/AV$78</f>
        <v>0.66358139740584654</v>
      </c>
      <c r="BL91" s="6">
        <f>AVERAGE(AY91:BK91)</f>
        <v>0.60804420806331505</v>
      </c>
      <c r="BM91" s="6">
        <f>STDEV(AY91:BK91)/SQRT(13)</f>
        <v>2.9192622939615481E-2</v>
      </c>
    </row>
    <row r="92" spans="3:65" x14ac:dyDescent="0.3">
      <c r="C92" s="6">
        <v>200.17</v>
      </c>
      <c r="D92" s="6">
        <v>178.73166666666665</v>
      </c>
      <c r="E92" s="6">
        <v>312.32799999999997</v>
      </c>
      <c r="F92" s="6">
        <v>133.65900000000002</v>
      </c>
      <c r="G92" s="6">
        <v>194.74199999999999</v>
      </c>
      <c r="H92" s="6">
        <v>362.31866666666673</v>
      </c>
      <c r="I92" s="6">
        <v>324.54349999999999</v>
      </c>
      <c r="J92" s="6">
        <v>517.83666666666659</v>
      </c>
      <c r="K92" s="6">
        <v>305.72840000000002</v>
      </c>
      <c r="L92" s="19">
        <v>134.39566666666664</v>
      </c>
      <c r="M92" s="19">
        <v>42.195666666666668</v>
      </c>
      <c r="N92" s="19">
        <v>97.591999999999999</v>
      </c>
      <c r="O92" s="6">
        <v>165.96299999999999</v>
      </c>
      <c r="P92" s="6">
        <v>121.51766666666667</v>
      </c>
      <c r="R92" s="6">
        <v>200.17</v>
      </c>
      <c r="S92" s="6">
        <f>D92/D$78</f>
        <v>1.322560196535955</v>
      </c>
      <c r="T92" s="6">
        <f>E92/E$78</f>
        <v>1.4700647655387087</v>
      </c>
      <c r="U92" s="6">
        <f>F92/F$78</f>
        <v>1.3035917475633467</v>
      </c>
      <c r="V92" s="6">
        <f>G92/G$78</f>
        <v>1.6960634035882252</v>
      </c>
      <c r="W92" s="6">
        <f>H92/H$78</f>
        <v>1.3916599449459066</v>
      </c>
      <c r="X92" s="6">
        <f>I92/I$78</f>
        <v>1.8145443210837726</v>
      </c>
      <c r="Y92" s="6">
        <f>J92/J$78</f>
        <v>1.3392027420075066</v>
      </c>
      <c r="Z92" s="6">
        <f>K92/K$78</f>
        <v>1.9659195108871086</v>
      </c>
      <c r="AA92" s="6">
        <f>L92/L$78</f>
        <v>1.4484164618988082</v>
      </c>
      <c r="AB92" s="6">
        <f>M92/M$78</f>
        <v>1.1286790602291472</v>
      </c>
      <c r="AC92" s="6">
        <f>N92/N$78</f>
        <v>1.1855343237891616</v>
      </c>
      <c r="AD92" s="6">
        <f>O92/O$78</f>
        <v>1.477739919151386</v>
      </c>
      <c r="AE92" s="6">
        <f>P92/P$78</f>
        <v>1.299292888252108</v>
      </c>
      <c r="AF92" s="6">
        <f>AVERAGE(S92:AE92)</f>
        <v>1.4494822527285494</v>
      </c>
      <c r="AG92" s="6">
        <f>STDEV(S92:AE92)/SQRT(13)</f>
        <v>6.7465165327663418E-2</v>
      </c>
      <c r="AI92" s="6">
        <v>200.17</v>
      </c>
      <c r="AJ92" s="6">
        <v>108.90833333333335</v>
      </c>
      <c r="AK92" s="6">
        <v>49.056000000000004</v>
      </c>
      <c r="AL92" s="6">
        <v>48.06433333333333</v>
      </c>
      <c r="AM92" s="6">
        <v>152.32866666666666</v>
      </c>
      <c r="AN92" s="6">
        <v>24.918333333333333</v>
      </c>
      <c r="AO92" s="6">
        <v>82.203999999999994</v>
      </c>
      <c r="AP92" s="6">
        <v>21.89833333333333</v>
      </c>
      <c r="AQ92" s="6">
        <v>60.057200000000002</v>
      </c>
      <c r="AR92" s="19">
        <v>57.481333333333339</v>
      </c>
      <c r="AS92" s="19">
        <v>48.148666666666678</v>
      </c>
      <c r="AT92" s="19">
        <v>16.507333333333335</v>
      </c>
      <c r="AU92" s="6">
        <v>68.726333333333329</v>
      </c>
      <c r="AV92" s="6">
        <v>34.353666666666669</v>
      </c>
      <c r="AX92" s="6">
        <v>200.17</v>
      </c>
      <c r="AY92" s="6">
        <f>AJ92/AJ$78</f>
        <v>0.81419283455481994</v>
      </c>
      <c r="AZ92" s="6">
        <f>AK92/AK$78</f>
        <v>0.57694840834248096</v>
      </c>
      <c r="BA92" s="6">
        <f>AL92/AL$78</f>
        <v>0.59755248522622728</v>
      </c>
      <c r="BB92" s="6">
        <f>AM92/AM$78</f>
        <v>0.62405228543960845</v>
      </c>
      <c r="BC92" s="6">
        <f>AN92/AN$78</f>
        <v>0.64008048634300885</v>
      </c>
      <c r="BD92" s="6">
        <f>AO92/AO$78</f>
        <v>0.41817391016820243</v>
      </c>
      <c r="BE92" s="6">
        <f>AP92/AP$78</f>
        <v>0.61654763357202513</v>
      </c>
      <c r="BF92" s="6">
        <f>AQ92/AQ$78</f>
        <v>0.50188193608771237</v>
      </c>
      <c r="BG92" s="6">
        <f>AR92/AR$78</f>
        <v>0.51434979986040941</v>
      </c>
      <c r="BH92" s="6">
        <f>AS92/AS$78</f>
        <v>0.78106784041874422</v>
      </c>
      <c r="BI92" s="6">
        <f>AT92/AT$78</f>
        <v>0.51663988983245357</v>
      </c>
      <c r="BJ92" s="6">
        <f>AU92/AU$78</f>
        <v>0.56208050946801369</v>
      </c>
      <c r="BK92" s="6">
        <f>AV92/AV$78</f>
        <v>0.65113502107038834</v>
      </c>
      <c r="BL92" s="6">
        <f>AVERAGE(AY92:BK92)</f>
        <v>0.60113100310646872</v>
      </c>
      <c r="BM92" s="6">
        <f>STDEV(AY92:BK92)/SQRT(13)</f>
        <v>3.0241451062654096E-2</v>
      </c>
    </row>
    <row r="93" spans="3:65" x14ac:dyDescent="0.3">
      <c r="C93" s="6">
        <v>210.15</v>
      </c>
      <c r="D93" s="6">
        <v>184.36533333333333</v>
      </c>
      <c r="E93" s="6">
        <v>314.37933333333336</v>
      </c>
      <c r="F93" s="6">
        <v>135.14333333333335</v>
      </c>
      <c r="G93" s="6">
        <v>200.51233333333334</v>
      </c>
      <c r="H93" s="6">
        <v>352.02466666666669</v>
      </c>
      <c r="I93" s="6">
        <v>322.40350000000001</v>
      </c>
      <c r="J93" s="6">
        <v>512.58500000000004</v>
      </c>
      <c r="K93" s="6">
        <v>306.0138</v>
      </c>
      <c r="L93" s="19">
        <v>138.57399999999998</v>
      </c>
      <c r="M93" s="19">
        <v>40.589999999999996</v>
      </c>
      <c r="N93" s="19">
        <v>100.79433333333333</v>
      </c>
      <c r="O93" s="6">
        <v>162.41466666666668</v>
      </c>
      <c r="P93" s="6">
        <v>126.599</v>
      </c>
      <c r="R93" s="6">
        <v>210.15</v>
      </c>
      <c r="S93" s="6">
        <f>D93/D$78</f>
        <v>1.364247623463946</v>
      </c>
      <c r="T93" s="6">
        <f>E93/E$78</f>
        <v>1.479719976905312</v>
      </c>
      <c r="U93" s="6">
        <f>F93/F$78</f>
        <v>1.3180686229250247</v>
      </c>
      <c r="V93" s="6">
        <f>G93/G$78</f>
        <v>1.7463188759217327</v>
      </c>
      <c r="W93" s="6">
        <f>H93/H$78</f>
        <v>1.3521208629409132</v>
      </c>
      <c r="X93" s="6">
        <f>I93/I$78</f>
        <v>1.8025794385730483</v>
      </c>
      <c r="Y93" s="6">
        <f>J93/J$78</f>
        <v>1.3256211498707788</v>
      </c>
      <c r="Z93" s="6">
        <f>K93/K$78</f>
        <v>1.9677547130744328</v>
      </c>
      <c r="AA93" s="6">
        <f>L93/L$78</f>
        <v>1.4934474285467945</v>
      </c>
      <c r="AB93" s="6">
        <f>M93/M$78</f>
        <v>1.0857295706834291</v>
      </c>
      <c r="AC93" s="6">
        <f>N93/N$78</f>
        <v>1.2244358329587741</v>
      </c>
      <c r="AD93" s="6">
        <f>O93/O$78</f>
        <v>1.4461454444002539</v>
      </c>
      <c r="AE93" s="6">
        <f>P93/P$78</f>
        <v>1.3536235913008146</v>
      </c>
      <c r="AF93" s="6">
        <f>AVERAGE(S93:AE93)</f>
        <v>1.4584471639665582</v>
      </c>
      <c r="AG93" s="6">
        <f>STDEV(S93:AE93)/SQRT(13)</f>
        <v>6.815873334370473E-2</v>
      </c>
      <c r="AI93" s="6">
        <v>210.15</v>
      </c>
      <c r="AJ93" s="6">
        <v>110.44833333333334</v>
      </c>
      <c r="AK93" s="6">
        <v>49.812333333333335</v>
      </c>
      <c r="AL93" s="6">
        <v>45.760666666666673</v>
      </c>
      <c r="AM93" s="6">
        <v>144.27233333333334</v>
      </c>
      <c r="AN93" s="6">
        <v>22.207000000000004</v>
      </c>
      <c r="AO93" s="6">
        <v>73.89</v>
      </c>
      <c r="AP93" s="6">
        <v>23.586333333333332</v>
      </c>
      <c r="AQ93" s="6">
        <v>57.619399999999999</v>
      </c>
      <c r="AR93" s="19">
        <v>53.541999999999994</v>
      </c>
      <c r="AS93" s="19">
        <v>40.547333333333334</v>
      </c>
      <c r="AT93" s="19">
        <v>13.475666666666667</v>
      </c>
      <c r="AU93" s="6">
        <v>67.994666666666674</v>
      </c>
      <c r="AV93" s="6">
        <v>33.518666666666668</v>
      </c>
      <c r="AX93" s="6">
        <v>210.15</v>
      </c>
      <c r="AY93" s="6">
        <f>AJ93/AJ$78</f>
        <v>0.82570579161547719</v>
      </c>
      <c r="AZ93" s="6">
        <f>AK93/AK$78</f>
        <v>0.5858436568919555</v>
      </c>
      <c r="BA93" s="6">
        <f>AL93/AL$78</f>
        <v>0.56891250113963188</v>
      </c>
      <c r="BB93" s="6">
        <f>AM93/AM$78</f>
        <v>0.59104751136165001</v>
      </c>
      <c r="BC93" s="6">
        <f>AN93/AN$78</f>
        <v>0.57043411250963283</v>
      </c>
      <c r="BD93" s="6">
        <f>AO93/AO$78</f>
        <v>0.37588037348947112</v>
      </c>
      <c r="BE93" s="6">
        <f>AP93/AP$78</f>
        <v>0.66407327808696148</v>
      </c>
      <c r="BF93" s="6">
        <f>AQ93/AQ$78</f>
        <v>0.48150989437090524</v>
      </c>
      <c r="BG93" s="6">
        <f>AR93/AR$78</f>
        <v>0.47910017717275238</v>
      </c>
      <c r="BH93" s="6">
        <f>AS93/AS$78</f>
        <v>0.65775898428628599</v>
      </c>
      <c r="BI93" s="6">
        <f>AT93/AT$78</f>
        <v>0.42175600392263235</v>
      </c>
      <c r="BJ93" s="6">
        <f>AU93/AU$78</f>
        <v>0.55609655029524496</v>
      </c>
      <c r="BK93" s="6">
        <f>AV93/AV$78</f>
        <v>0.63530853745601124</v>
      </c>
      <c r="BL93" s="6">
        <f>AVERAGE(AY93:BK93)</f>
        <v>0.57026364404604712</v>
      </c>
      <c r="BM93" s="6">
        <f>STDEV(AY93:BK93)/SQRT(13)</f>
        <v>3.2308792451599205E-2</v>
      </c>
    </row>
    <row r="94" spans="3:65" x14ac:dyDescent="0.3">
      <c r="C94" s="6">
        <v>220.17</v>
      </c>
      <c r="D94" s="6">
        <v>187.20966666666666</v>
      </c>
      <c r="E94" s="6">
        <v>325.00066666666663</v>
      </c>
      <c r="F94" s="6">
        <v>141.87633333333335</v>
      </c>
      <c r="G94" s="6">
        <v>208.66933333333336</v>
      </c>
      <c r="H94" s="6">
        <v>356.46233333333333</v>
      </c>
      <c r="I94" s="6">
        <v>331.14974999999998</v>
      </c>
      <c r="J94" s="6">
        <v>513.61866666666663</v>
      </c>
      <c r="K94" s="6">
        <v>305.21040000000005</v>
      </c>
      <c r="L94" s="19">
        <v>137.84700000000001</v>
      </c>
      <c r="M94" s="19">
        <v>44.07266666666667</v>
      </c>
      <c r="N94" s="19">
        <v>100.77266666666667</v>
      </c>
      <c r="O94" s="6">
        <v>164.53100000000001</v>
      </c>
      <c r="P94" s="6">
        <v>125.70266666666667</v>
      </c>
      <c r="R94" s="6">
        <v>220.17</v>
      </c>
      <c r="S94" s="6">
        <f>D94/D$78</f>
        <v>1.3852948285983493</v>
      </c>
      <c r="T94" s="6">
        <f>E94/E$78</f>
        <v>1.5297124460287177</v>
      </c>
      <c r="U94" s="6">
        <f>F94/F$78</f>
        <v>1.383736353765028</v>
      </c>
      <c r="V94" s="6">
        <f>G94/G$78</f>
        <v>1.8173605062997158</v>
      </c>
      <c r="W94" s="6">
        <f>H94/H$78</f>
        <v>1.3691658664618145</v>
      </c>
      <c r="X94" s="6">
        <f>I94/I$78</f>
        <v>1.8514803047690402</v>
      </c>
      <c r="Y94" s="6">
        <f>J94/J$78</f>
        <v>1.3282943658159385</v>
      </c>
      <c r="Z94" s="6">
        <f>K94/K$78</f>
        <v>1.9625886253473961</v>
      </c>
      <c r="AA94" s="6">
        <f>L94/L$78</f>
        <v>1.4856123636677157</v>
      </c>
      <c r="AB94" s="6">
        <f>M94/M$78</f>
        <v>1.1788863626231556</v>
      </c>
      <c r="AC94" s="6">
        <f>N94/N$78</f>
        <v>1.2241726292431476</v>
      </c>
      <c r="AD94" s="6">
        <f>O94/O$78</f>
        <v>1.4649893448413003</v>
      </c>
      <c r="AE94" s="6">
        <f>P94/P$78</f>
        <v>1.3440398035483894</v>
      </c>
      <c r="AF94" s="6">
        <f>AVERAGE(S94:AE94)</f>
        <v>1.4865641385392083</v>
      </c>
      <c r="AG94" s="6">
        <f>STDEV(S94:AE94)/SQRT(13)</f>
        <v>6.7700619107124743E-2</v>
      </c>
      <c r="AI94" s="6">
        <v>220.17</v>
      </c>
      <c r="AJ94" s="6">
        <v>105.56133333333332</v>
      </c>
      <c r="AK94" s="6">
        <v>48.426333333333332</v>
      </c>
      <c r="AL94" s="6">
        <v>48.176666666666669</v>
      </c>
      <c r="AM94" s="6">
        <v>138.00366666666665</v>
      </c>
      <c r="AN94" s="6">
        <v>23.438666666666666</v>
      </c>
      <c r="AO94" s="6">
        <v>65.560500000000005</v>
      </c>
      <c r="AP94" s="6">
        <v>24.774666666666665</v>
      </c>
      <c r="AQ94" s="6">
        <v>53.668199999999999</v>
      </c>
      <c r="AR94" s="19">
        <v>49.239333333333327</v>
      </c>
      <c r="AS94" s="19">
        <v>43.643000000000008</v>
      </c>
      <c r="AT94" s="19">
        <v>13.436999999999999</v>
      </c>
      <c r="AU94" s="6">
        <v>64.663333333333341</v>
      </c>
      <c r="AV94" s="6">
        <v>30.070333333333334</v>
      </c>
      <c r="AX94" s="6">
        <v>220.17</v>
      </c>
      <c r="AY94" s="6">
        <f>AJ94/AJ$78</f>
        <v>0.78917084281324823</v>
      </c>
      <c r="AZ94" s="6">
        <f>AK94/AK$78</f>
        <v>0.56954288850556689</v>
      </c>
      <c r="BA94" s="6">
        <f>AL94/AL$78</f>
        <v>0.59894905224072348</v>
      </c>
      <c r="BB94" s="6">
        <f>AM94/AM$78</f>
        <v>0.56536635859115525</v>
      </c>
      <c r="BC94" s="6">
        <f>AN94/AN$78</f>
        <v>0.60207209521363125</v>
      </c>
      <c r="BD94" s="6">
        <f>AO94/AO$78</f>
        <v>0.33350798790305142</v>
      </c>
      <c r="BE94" s="6">
        <f>AP94/AP$78</f>
        <v>0.69753080626542663</v>
      </c>
      <c r="BF94" s="6">
        <f>AQ94/AQ$78</f>
        <v>0.44849077416766953</v>
      </c>
      <c r="BG94" s="6">
        <f>AR94/AR$78</f>
        <v>0.44059940465182867</v>
      </c>
      <c r="BH94" s="6">
        <f>AS94/AS$78</f>
        <v>0.70797689986697976</v>
      </c>
      <c r="BI94" s="6">
        <f>AT94/AT$78</f>
        <v>0.42054583011663571</v>
      </c>
      <c r="BJ94" s="6">
        <f>AU94/AU$78</f>
        <v>0.52885113436237441</v>
      </c>
      <c r="BK94" s="6">
        <f>AV94/AV$78</f>
        <v>0.56994926680102853</v>
      </c>
      <c r="BL94" s="6">
        <f>AVERAGE(AY94:BK94)</f>
        <v>0.55942718011533221</v>
      </c>
      <c r="BM94" s="6">
        <f>STDEV(AY94:BK94)/SQRT(13)</f>
        <v>3.5377089134360981E-2</v>
      </c>
    </row>
    <row r="95" spans="3:65" x14ac:dyDescent="0.3">
      <c r="C95" s="6">
        <v>230.19</v>
      </c>
      <c r="D95" s="6">
        <v>186.89466666666667</v>
      </c>
      <c r="E95" s="6">
        <v>333.55666666666667</v>
      </c>
      <c r="F95" s="6">
        <v>143.18566666666666</v>
      </c>
      <c r="G95" s="6">
        <v>216.619</v>
      </c>
      <c r="H95" s="6">
        <v>365.12366666666668</v>
      </c>
      <c r="I95" s="6">
        <v>336.04349999999999</v>
      </c>
      <c r="J95" s="6">
        <v>517.39166666666665</v>
      </c>
      <c r="K95" s="6">
        <v>305.46300000000002</v>
      </c>
      <c r="L95" s="19">
        <v>141.53200000000001</v>
      </c>
      <c r="M95" s="19">
        <v>42.989000000000004</v>
      </c>
      <c r="N95" s="19">
        <v>100.61066666666666</v>
      </c>
      <c r="O95" s="6">
        <v>164.95566666666664</v>
      </c>
      <c r="P95" s="6">
        <v>125.18733333333334</v>
      </c>
      <c r="R95" s="6">
        <v>230.19</v>
      </c>
      <c r="S95" s="6">
        <f>D95/D$78</f>
        <v>1.3829639240100438</v>
      </c>
      <c r="T95" s="6">
        <f>E95/E$78</f>
        <v>1.5699838086153228</v>
      </c>
      <c r="U95" s="6">
        <f>F95/F$78</f>
        <v>1.3965064338056008</v>
      </c>
      <c r="V95" s="6">
        <f>G95/G$78</f>
        <v>1.8865964117749523</v>
      </c>
      <c r="W95" s="6">
        <f>H95/H$78</f>
        <v>1.4024339030791886</v>
      </c>
      <c r="X95" s="6">
        <f>I95/I$78</f>
        <v>1.8788415869124315</v>
      </c>
      <c r="Y95" s="6">
        <f>J95/J$78</f>
        <v>1.3380519057331473</v>
      </c>
      <c r="Z95" s="6">
        <f>K95/K$78</f>
        <v>1.9642129143190783</v>
      </c>
      <c r="AA95" s="6">
        <f>L95/L$78</f>
        <v>1.5253265508470921</v>
      </c>
      <c r="AB95" s="6">
        <f>M95/M$78</f>
        <v>1.1498996923899962</v>
      </c>
      <c r="AC95" s="6">
        <f>N95/N$78</f>
        <v>1.222204675307847</v>
      </c>
      <c r="AD95" s="6">
        <f>O95/O$78</f>
        <v>1.4687705905747845</v>
      </c>
      <c r="AE95" s="6">
        <f>P95/P$78</f>
        <v>1.338529749303224</v>
      </c>
      <c r="AF95" s="6">
        <f>AVERAGE(S95:AE95)</f>
        <v>1.5018709343594392</v>
      </c>
      <c r="AG95" s="6">
        <f>STDEV(S95:AE95)/SQRT(13)</f>
        <v>7.1652119934496689E-2</v>
      </c>
      <c r="AI95" s="6">
        <v>230.19</v>
      </c>
      <c r="AJ95" s="6">
        <v>102.23033333333335</v>
      </c>
      <c r="AK95" s="6">
        <v>49.24733333333333</v>
      </c>
      <c r="AL95" s="6">
        <v>42.405000000000001</v>
      </c>
      <c r="AM95" s="6">
        <v>128.03266666666667</v>
      </c>
      <c r="AN95" s="6">
        <v>18.759999999999998</v>
      </c>
      <c r="AO95" s="6">
        <v>68.435750000000013</v>
      </c>
      <c r="AP95" s="6">
        <v>23.064666666666668</v>
      </c>
      <c r="AQ95" s="6">
        <v>52.880399999999995</v>
      </c>
      <c r="AR95" s="19">
        <v>49.724333333333334</v>
      </c>
      <c r="AS95" s="19">
        <v>38.594999999999999</v>
      </c>
      <c r="AT95" s="19">
        <v>14.909999999999998</v>
      </c>
      <c r="AU95" s="6">
        <v>66.481999999999999</v>
      </c>
      <c r="AV95" s="6">
        <v>39.039333333333332</v>
      </c>
      <c r="AX95" s="6">
        <v>230.19</v>
      </c>
      <c r="AY95" s="6">
        <f>AJ95/AJ$78</f>
        <v>0.76426846620996947</v>
      </c>
      <c r="AZ95" s="6">
        <f>AK95/AK$78</f>
        <v>0.57919868276619102</v>
      </c>
      <c r="BA95" s="6">
        <f>AL95/AL$78</f>
        <v>0.52719368768285912</v>
      </c>
      <c r="BB95" s="6">
        <f>AM95/AM$78</f>
        <v>0.52451767610557598</v>
      </c>
      <c r="BC95" s="6">
        <f>AN95/AN$78</f>
        <v>0.48189057282301562</v>
      </c>
      <c r="BD95" s="6">
        <f>AO95/AO$78</f>
        <v>0.3481344602792269</v>
      </c>
      <c r="BE95" s="6">
        <f>AP95/AP$78</f>
        <v>0.64938575169164647</v>
      </c>
      <c r="BF95" s="6">
        <f>AQ95/AQ$78</f>
        <v>0.44190734055354997</v>
      </c>
      <c r="BG95" s="6">
        <f>AR95/AR$78</f>
        <v>0.44493924227329945</v>
      </c>
      <c r="BH95" s="6">
        <f>AS95/AS$78</f>
        <v>0.62608822606984116</v>
      </c>
      <c r="BI95" s="6">
        <f>AT95/AT$78</f>
        <v>0.4666471926054207</v>
      </c>
      <c r="BJ95" s="6">
        <f>AU95/AU$78</f>
        <v>0.5437251577093567</v>
      </c>
      <c r="BK95" s="6">
        <f>AV95/AV$78</f>
        <v>0.73994655007929033</v>
      </c>
      <c r="BL95" s="6">
        <f>AVERAGE(AY95:BK95)</f>
        <v>0.54906484668071109</v>
      </c>
      <c r="BM95" s="6">
        <f>STDEV(AY95:BK95)/SQRT(13)</f>
        <v>3.347077988985666E-2</v>
      </c>
    </row>
    <row r="96" spans="3:65" x14ac:dyDescent="0.3">
      <c r="C96" s="6">
        <v>240.19</v>
      </c>
      <c r="D96" s="6">
        <v>191.21</v>
      </c>
      <c r="E96" s="6">
        <v>343.09266666666662</v>
      </c>
      <c r="F96" s="6">
        <v>147.16266666666664</v>
      </c>
      <c r="G96" s="6">
        <v>219.17133333333334</v>
      </c>
      <c r="H96" s="6">
        <v>358.19533333333334</v>
      </c>
      <c r="I96" s="6">
        <v>336.62900000000002</v>
      </c>
      <c r="J96" s="6">
        <v>516.75800000000004</v>
      </c>
      <c r="K96" s="6">
        <v>302.66859999999997</v>
      </c>
      <c r="L96" s="19">
        <v>142.756</v>
      </c>
      <c r="M96" s="19">
        <v>44.438333333333333</v>
      </c>
      <c r="N96" s="19">
        <v>100.63433333333334</v>
      </c>
      <c r="O96" s="6">
        <v>166.89566666666667</v>
      </c>
      <c r="P96" s="6">
        <v>125.68066666666668</v>
      </c>
      <c r="R96" s="6">
        <v>240.19</v>
      </c>
      <c r="S96" s="6">
        <f>D96/D$78</f>
        <v>1.4148960835869784</v>
      </c>
      <c r="T96" s="6">
        <f>E96/E$78</f>
        <v>1.6148678331157744</v>
      </c>
      <c r="U96" s="6">
        <f>F96/F$78</f>
        <v>1.4352945766172289</v>
      </c>
      <c r="V96" s="6">
        <f>G96/G$78</f>
        <v>1.9088254078848053</v>
      </c>
      <c r="W96" s="6">
        <f>H96/H$78</f>
        <v>1.3758222905063697</v>
      </c>
      <c r="X96" s="6">
        <f>I96/I$78</f>
        <v>1.8821151564030996</v>
      </c>
      <c r="Y96" s="6">
        <f>J96/J$78</f>
        <v>1.3364131493604454</v>
      </c>
      <c r="Z96" s="6">
        <f>K96/K$78</f>
        <v>1.9462441371913299</v>
      </c>
      <c r="AA96" s="6">
        <f>L96/L$78</f>
        <v>1.5385179117989394</v>
      </c>
      <c r="AB96" s="6">
        <f>M96/M$78</f>
        <v>1.1886674691275467</v>
      </c>
      <c r="AC96" s="6">
        <f>N96/N$78</f>
        <v>1.2224921747510702</v>
      </c>
      <c r="AD96" s="6">
        <f>O96/O$78</f>
        <v>1.4860444133133091</v>
      </c>
      <c r="AE96" s="6">
        <f>P96/P$78</f>
        <v>1.3438045748419334</v>
      </c>
      <c r="AF96" s="6">
        <f>AVERAGE(S96:AE96)</f>
        <v>1.5149234752691407</v>
      </c>
      <c r="AG96" s="6">
        <f>STDEV(S96:AE96)/SQRT(13)</f>
        <v>7.0538568770265736E-2</v>
      </c>
      <c r="AI96" s="6">
        <v>240.19</v>
      </c>
      <c r="AJ96" s="6">
        <v>95.657333333333327</v>
      </c>
      <c r="AK96" s="6">
        <v>49.801333333333332</v>
      </c>
      <c r="AL96" s="6">
        <v>37.951999999999998</v>
      </c>
      <c r="AM96" s="6">
        <v>124.399</v>
      </c>
      <c r="AN96" s="6">
        <v>19.257999999999999</v>
      </c>
      <c r="AO96" s="6">
        <v>61.873750000000001</v>
      </c>
      <c r="AP96" s="6">
        <v>22.561666666666667</v>
      </c>
      <c r="AQ96" s="6">
        <v>49.721800000000002</v>
      </c>
      <c r="AR96" s="19">
        <v>48.508999999999993</v>
      </c>
      <c r="AS96" s="19">
        <v>37.862666666666662</v>
      </c>
      <c r="AT96" s="19">
        <v>12.504333333333333</v>
      </c>
      <c r="AU96" s="6">
        <v>59.687666666666665</v>
      </c>
      <c r="AV96" s="6">
        <v>30.013999999999999</v>
      </c>
      <c r="AX96" s="6">
        <v>240.19</v>
      </c>
      <c r="AY96" s="6">
        <f>AJ96/AJ$78</f>
        <v>0.71512907221016364</v>
      </c>
      <c r="AZ96" s="6">
        <f>AK96/AK$78</f>
        <v>0.58571428571428574</v>
      </c>
      <c r="BA96" s="6">
        <f>AL96/AL$78</f>
        <v>0.4718324451111866</v>
      </c>
      <c r="BB96" s="6">
        <f>AM96/AM$78</f>
        <v>0.5096314564761405</v>
      </c>
      <c r="BC96" s="6">
        <f>AN96/AN$78</f>
        <v>0.49468276393526839</v>
      </c>
      <c r="BD96" s="6">
        <f>AO96/AO$78</f>
        <v>0.314753393682422</v>
      </c>
      <c r="BE96" s="6">
        <f>AP96/AP$78</f>
        <v>0.63522378534625967</v>
      </c>
      <c r="BF96" s="6">
        <f>AQ96/AQ$78</f>
        <v>0.41551176627891434</v>
      </c>
      <c r="BG96" s="6">
        <f>AR96/AR$78</f>
        <v>0.43406429521633566</v>
      </c>
      <c r="BH96" s="6">
        <f>AS96/AS$78</f>
        <v>0.61420831215460647</v>
      </c>
      <c r="BI96" s="6">
        <f>AT96/AT$78</f>
        <v>0.39135560331337244</v>
      </c>
      <c r="BJ96" s="6">
        <f>AU96/AU$78</f>
        <v>0.48815748581024709</v>
      </c>
      <c r="BK96" s="6">
        <f>AV96/AV$78</f>
        <v>0.56888153197834201</v>
      </c>
      <c r="BL96" s="6">
        <f>AVERAGE(AY96:BK96)</f>
        <v>0.51070355363288811</v>
      </c>
      <c r="BM96" s="6">
        <f>STDEV(AY96:BK96)/SQRT(13)</f>
        <v>3.0683679467864211E-2</v>
      </c>
    </row>
    <row r="97" spans="3:65" x14ac:dyDescent="0.3">
      <c r="C97" s="6">
        <v>250.21</v>
      </c>
      <c r="D97" s="6">
        <v>198.34633333333332</v>
      </c>
      <c r="E97" s="6">
        <v>337.49433333333332</v>
      </c>
      <c r="F97" s="6">
        <v>142.50433333333334</v>
      </c>
      <c r="G97" s="6">
        <v>219.16933333333336</v>
      </c>
      <c r="H97" s="6">
        <v>354.08866666666671</v>
      </c>
      <c r="I97" s="6">
        <v>333.779</v>
      </c>
      <c r="J97" s="6">
        <v>511.24299999999999</v>
      </c>
      <c r="K97" s="6">
        <v>302.86540000000002</v>
      </c>
      <c r="L97" s="19">
        <v>144.91399999999999</v>
      </c>
      <c r="M97" s="19">
        <v>41.952333333333335</v>
      </c>
      <c r="N97" s="19">
        <v>102.82266666666668</v>
      </c>
      <c r="O97" s="6">
        <v>164.12233333333333</v>
      </c>
      <c r="P97" s="6">
        <v>124.68233333333335</v>
      </c>
      <c r="R97" s="6">
        <v>250.21</v>
      </c>
      <c r="S97" s="6">
        <f>D97/D$78</f>
        <v>1.4677027886991825</v>
      </c>
      <c r="T97" s="6">
        <f>E97/E$78</f>
        <v>1.5885176096997691</v>
      </c>
      <c r="U97" s="6">
        <f>F97/F$78</f>
        <v>1.389861310688765</v>
      </c>
      <c r="V97" s="6">
        <f>G97/G$78</f>
        <v>1.9088079893166119</v>
      </c>
      <c r="W97" s="6">
        <f>H97/H$78</f>
        <v>1.3600486524550288</v>
      </c>
      <c r="X97" s="6">
        <f>I97/I$78</f>
        <v>1.8661806166107795</v>
      </c>
      <c r="Y97" s="6">
        <f>J97/J$78</f>
        <v>1.3221505380051826</v>
      </c>
      <c r="Z97" s="6">
        <f>K97/K$78</f>
        <v>1.9475096164851826</v>
      </c>
      <c r="AA97" s="6">
        <f>L97/L$78</f>
        <v>1.5617752295555456</v>
      </c>
      <c r="AB97" s="6">
        <f>M97/M$78</f>
        <v>1.1221702108688869</v>
      </c>
      <c r="AC97" s="6">
        <f>N97/N$78</f>
        <v>1.2490757500293574</v>
      </c>
      <c r="AD97" s="6">
        <f>O97/O$78</f>
        <v>1.4613505636252468</v>
      </c>
      <c r="AE97" s="6">
        <f>P97/P$78</f>
        <v>1.3331301812686669</v>
      </c>
      <c r="AF97" s="6">
        <f>AVERAGE(S97:AE97)</f>
        <v>1.506021619792939</v>
      </c>
      <c r="AG97" s="6">
        <f>STDEV(S97:AE97)/SQRT(13)</f>
        <v>7.215125387936927E-2</v>
      </c>
      <c r="AI97" s="6">
        <v>250.21</v>
      </c>
      <c r="AJ97" s="6">
        <v>100.27133333333332</v>
      </c>
      <c r="AK97" s="6">
        <v>53.284999999999997</v>
      </c>
      <c r="AL97" s="6">
        <v>40.033999999999999</v>
      </c>
      <c r="AM97" s="6">
        <v>111.40766666666666</v>
      </c>
      <c r="AN97" s="6">
        <v>22.083333333333332</v>
      </c>
      <c r="AO97" s="6">
        <v>64.226500000000001</v>
      </c>
      <c r="AP97" s="6">
        <v>20.879666666666665</v>
      </c>
      <c r="AQ97" s="6">
        <v>47.444800000000001</v>
      </c>
      <c r="AR97" s="19">
        <v>47.146333333333338</v>
      </c>
      <c r="AS97" s="19">
        <v>38.211666666666666</v>
      </c>
      <c r="AT97" s="19">
        <v>13.599333333333334</v>
      </c>
      <c r="AU97" s="6">
        <v>56.401000000000003</v>
      </c>
      <c r="AV97" s="6">
        <v>36.001666666666665</v>
      </c>
      <c r="AX97" s="6">
        <v>250.21</v>
      </c>
      <c r="AY97" s="6">
        <f>AJ97/AJ$78</f>
        <v>0.74962308771527586</v>
      </c>
      <c r="AZ97" s="6">
        <f>AK97/AK$78</f>
        <v>0.62668574564842405</v>
      </c>
      <c r="BA97" s="6">
        <f>AL97/AL$78</f>
        <v>0.49771659221072001</v>
      </c>
      <c r="BB97" s="6">
        <f>AM97/AM$78</f>
        <v>0.45640922697080927</v>
      </c>
      <c r="BC97" s="6">
        <f>AN97/AN$78</f>
        <v>0.56725747067385901</v>
      </c>
      <c r="BD97" s="6">
        <f>AO97/AO$78</f>
        <v>0.32672189481555713</v>
      </c>
      <c r="BE97" s="6">
        <f>AP97/AP$78</f>
        <v>0.58786707084737178</v>
      </c>
      <c r="BF97" s="6">
        <f>AQ97/AQ$78</f>
        <v>0.39648348709720554</v>
      </c>
      <c r="BG97" s="6">
        <f>AR97/AR$78</f>
        <v>0.42187099198845102</v>
      </c>
      <c r="BH97" s="6">
        <f>AS97/AS$78</f>
        <v>0.61986979138503462</v>
      </c>
      <c r="BI97" s="6">
        <f>AT97/AT$78</f>
        <v>0.42562647359525946</v>
      </c>
      <c r="BJ97" s="6">
        <f>AU97/AU$78</f>
        <v>0.46127737763553189</v>
      </c>
      <c r="BK97" s="6">
        <f>AV97/AV$78</f>
        <v>0.68237100310211707</v>
      </c>
      <c r="BL97" s="6">
        <f>AVERAGE(AY97:BK97)</f>
        <v>0.5245984779758166</v>
      </c>
      <c r="BM97" s="6">
        <f>STDEV(AY97:BK97)/SQRT(13)</f>
        <v>3.4543575334721563E-2</v>
      </c>
    </row>
    <row r="98" spans="3:65" x14ac:dyDescent="0.3">
      <c r="C98" s="6">
        <v>260.20999999999998</v>
      </c>
      <c r="D98" s="6">
        <v>201.60133333333337</v>
      </c>
      <c r="E98" s="6">
        <v>336.71899999999999</v>
      </c>
      <c r="F98" s="6">
        <v>141.22999999999999</v>
      </c>
      <c r="G98" s="6">
        <v>231.45833333333334</v>
      </c>
      <c r="H98" s="6">
        <v>357.76600000000008</v>
      </c>
      <c r="I98" s="6">
        <v>330.32524999999998</v>
      </c>
      <c r="J98" s="6">
        <v>517.14600000000007</v>
      </c>
      <c r="K98" s="6">
        <v>302.06099999999998</v>
      </c>
      <c r="L98" s="19">
        <v>143.90866666666668</v>
      </c>
      <c r="M98" s="19">
        <v>42.793666666666667</v>
      </c>
      <c r="N98" s="19">
        <v>102.63533333333334</v>
      </c>
      <c r="O98" s="6">
        <v>160.626</v>
      </c>
      <c r="P98" s="6">
        <v>132.66066666666666</v>
      </c>
      <c r="R98" s="6">
        <v>260.20999999999998</v>
      </c>
      <c r="S98" s="6">
        <f>D98/D$78</f>
        <v>1.4917888027783397</v>
      </c>
      <c r="T98" s="6">
        <f>E98/E$78</f>
        <v>1.5848682724169094</v>
      </c>
      <c r="U98" s="6">
        <f>F98/F$78</f>
        <v>1.3774325897124129</v>
      </c>
      <c r="V98" s="6">
        <f>G98/G$78</f>
        <v>2.0158363815827673</v>
      </c>
      <c r="W98" s="6">
        <f>H98/H$78</f>
        <v>1.3741732283464572</v>
      </c>
      <c r="X98" s="6">
        <f>I98/I$78</f>
        <v>1.846870470362455</v>
      </c>
      <c r="Y98" s="6">
        <f>J98/J$78</f>
        <v>1.3374165751457296</v>
      </c>
      <c r="Z98" s="6">
        <f>K98/K$78</f>
        <v>1.9423370984771806</v>
      </c>
      <c r="AA98" s="6">
        <f>L98/L$78</f>
        <v>1.5509404951789743</v>
      </c>
      <c r="AB98" s="6">
        <f>M98/M$78</f>
        <v>1.144674780437787</v>
      </c>
      <c r="AC98" s="6">
        <f>N98/N$78</f>
        <v>1.2468000502111702</v>
      </c>
      <c r="AD98" s="6">
        <f>O98/O$78</f>
        <v>1.4302190985557659</v>
      </c>
      <c r="AE98" s="6">
        <f>P98/P$78</f>
        <v>1.4184362280720511</v>
      </c>
      <c r="AF98" s="6">
        <f>AVERAGE(S98:AE98)</f>
        <v>1.5201380054829232</v>
      </c>
      <c r="AG98" s="6">
        <f>STDEV(S98:AE98)/SQRT(13)</f>
        <v>7.3634498489916433E-2</v>
      </c>
      <c r="AI98" s="6">
        <v>260.20999999999998</v>
      </c>
      <c r="AJ98" s="6">
        <v>94.918666666666681</v>
      </c>
      <c r="AK98" s="6">
        <v>55.418666666666667</v>
      </c>
      <c r="AL98" s="6">
        <v>38.955333333333336</v>
      </c>
      <c r="AM98" s="6">
        <v>103.62333333333333</v>
      </c>
      <c r="AN98" s="6">
        <v>20.471999999999998</v>
      </c>
      <c r="AO98" s="6">
        <v>59.718499999999999</v>
      </c>
      <c r="AP98" s="6">
        <v>18.977999999999998</v>
      </c>
      <c r="AQ98" s="6">
        <v>49.347999999999999</v>
      </c>
      <c r="AR98" s="19">
        <v>45.930666666666667</v>
      </c>
      <c r="AS98" s="19">
        <v>35.804333333333325</v>
      </c>
      <c r="AT98" s="19">
        <v>14.579666666666666</v>
      </c>
      <c r="AU98" s="6">
        <v>60.592999999999996</v>
      </c>
      <c r="AV98" s="6">
        <v>34.542333333333332</v>
      </c>
      <c r="AX98" s="6">
        <v>260.20999999999998</v>
      </c>
      <c r="AY98" s="6">
        <f>AJ98/AJ$78</f>
        <v>0.70960683999232477</v>
      </c>
      <c r="AZ98" s="6">
        <f>AK98/AK$78</f>
        <v>0.65177983377763848</v>
      </c>
      <c r="BA98" s="6">
        <f>AL98/AL$78</f>
        <v>0.48430623357894131</v>
      </c>
      <c r="BB98" s="6">
        <f>AM98/AM$78</f>
        <v>0.424518768571928</v>
      </c>
      <c r="BC98" s="6">
        <f>AN98/AN$78</f>
        <v>0.52586694066272788</v>
      </c>
      <c r="BD98" s="6">
        <f>AO98/AO$78</f>
        <v>0.30378958024402464</v>
      </c>
      <c r="BE98" s="6">
        <f>AP98/AP$78</f>
        <v>0.53432564076093592</v>
      </c>
      <c r="BF98" s="6">
        <f>AQ98/AQ$78</f>
        <v>0.41238801978874184</v>
      </c>
      <c r="BG98" s="6">
        <f>AR98/AR$78</f>
        <v>0.4109930622252182</v>
      </c>
      <c r="BH98" s="6">
        <f>AS98/AS$78</f>
        <v>0.58081802156444995</v>
      </c>
      <c r="BI98" s="6">
        <f>AT98/AT$78</f>
        <v>0.45630855259039788</v>
      </c>
      <c r="BJ98" s="6">
        <f>AU98/AU$78</f>
        <v>0.49556178335614226</v>
      </c>
      <c r="BK98" s="6">
        <f>AV98/AV$78</f>
        <v>0.6547109850327586</v>
      </c>
      <c r="BL98" s="6">
        <f>AVERAGE(AY98:BK98)</f>
        <v>0.51115186631894072</v>
      </c>
      <c r="BM98" s="6">
        <f>STDEV(AY98:BK98)/SQRT(13)</f>
        <v>3.1989458927881971E-2</v>
      </c>
    </row>
    <row r="99" spans="3:65" x14ac:dyDescent="0.3">
      <c r="C99" s="6">
        <v>270.23</v>
      </c>
      <c r="D99" s="6">
        <v>206.46433333333334</v>
      </c>
      <c r="E99" s="6">
        <v>328.47033333333337</v>
      </c>
      <c r="F99" s="6">
        <v>145.07366666666667</v>
      </c>
      <c r="G99" s="6">
        <v>233.48633333333336</v>
      </c>
      <c r="H99" s="6">
        <v>357.96766666666667</v>
      </c>
      <c r="I99" s="6">
        <v>334.47174999999999</v>
      </c>
      <c r="J99" s="6">
        <v>507.55699999999996</v>
      </c>
      <c r="K99" s="6">
        <v>300.34320000000002</v>
      </c>
      <c r="L99" s="19">
        <v>143.08333333333334</v>
      </c>
      <c r="M99" s="19">
        <v>42.431999999999995</v>
      </c>
      <c r="N99" s="19">
        <v>100.41699999999999</v>
      </c>
      <c r="O99" s="6">
        <v>163.333</v>
      </c>
      <c r="P99" s="6">
        <v>134.18533333333332</v>
      </c>
      <c r="R99" s="6">
        <v>270.23</v>
      </c>
      <c r="S99" s="6">
        <f>D99/D$78</f>
        <v>1.5277735298035133</v>
      </c>
      <c r="T99" s="6">
        <f>E99/E$78</f>
        <v>1.5460434657094089</v>
      </c>
      <c r="U99" s="6">
        <f>F99/F$78</f>
        <v>1.4149203170412947</v>
      </c>
      <c r="V99" s="6">
        <f>G99/G$78</f>
        <v>2.0334988097311739</v>
      </c>
      <c r="W99" s="6">
        <f>H99/H$78</f>
        <v>1.374947826643621</v>
      </c>
      <c r="X99" s="6">
        <f>I99/I$78</f>
        <v>1.8700538279936318</v>
      </c>
      <c r="Y99" s="6">
        <f>J99/J$78</f>
        <v>1.3126179930449833</v>
      </c>
      <c r="Z99" s="6">
        <f>K99/K$78</f>
        <v>1.9312911618360251</v>
      </c>
      <c r="AA99" s="6">
        <f>L99/L$78</f>
        <v>1.5420456668247331</v>
      </c>
      <c r="AB99" s="6">
        <f>M99/M$78</f>
        <v>1.1350006687173999</v>
      </c>
      <c r="AC99" s="6">
        <f>N99/N$78</f>
        <v>1.2198520390189382</v>
      </c>
      <c r="AD99" s="6">
        <f>O99/O$78</f>
        <v>1.4543223140986445</v>
      </c>
      <c r="AE99" s="6">
        <f>P99/P$78</f>
        <v>1.4347382902437109</v>
      </c>
      <c r="AF99" s="6">
        <f>AVERAGE(S99:AE99)</f>
        <v>1.5228543008236213</v>
      </c>
      <c r="AG99" s="6">
        <f>STDEV(S99:AE99)/SQRT(13)</f>
        <v>7.5170041874246168E-2</v>
      </c>
      <c r="AI99" s="6">
        <v>270.23</v>
      </c>
      <c r="AJ99" s="6">
        <v>92.38900000000001</v>
      </c>
      <c r="AK99" s="6">
        <v>47.244333333333337</v>
      </c>
      <c r="AL99" s="6">
        <v>34.268000000000001</v>
      </c>
      <c r="AM99" s="6">
        <v>105.03399999999999</v>
      </c>
      <c r="AN99" s="6">
        <v>20.393000000000001</v>
      </c>
      <c r="AO99" s="6">
        <v>55.284999999999997</v>
      </c>
      <c r="AP99" s="6">
        <v>20.933333333333334</v>
      </c>
      <c r="AQ99" s="6">
        <v>49.339399999999998</v>
      </c>
      <c r="AR99" s="19">
        <v>42.762333333333338</v>
      </c>
      <c r="AS99" s="19">
        <v>39.079333333333331</v>
      </c>
      <c r="AT99" s="19">
        <v>13.725666666666667</v>
      </c>
      <c r="AU99" s="6">
        <v>53.673333333333325</v>
      </c>
      <c r="AV99" s="6">
        <v>30.326666666666664</v>
      </c>
      <c r="AX99" s="6">
        <v>270.23</v>
      </c>
      <c r="AY99" s="6">
        <f>AJ99/AJ$78</f>
        <v>0.69069518823186404</v>
      </c>
      <c r="AZ99" s="6">
        <f>AK99/AK$78</f>
        <v>0.55564136741414472</v>
      </c>
      <c r="BA99" s="6">
        <f>AL99/AL$78</f>
        <v>0.42603167762094601</v>
      </c>
      <c r="BB99" s="6">
        <f>AM99/AM$78</f>
        <v>0.43029791557420027</v>
      </c>
      <c r="BC99" s="6">
        <f>AN99/AN$78</f>
        <v>0.52383765733367582</v>
      </c>
      <c r="BD99" s="6">
        <f>AO99/AO$78</f>
        <v>0.28123624913202611</v>
      </c>
      <c r="BE99" s="6">
        <f>AP99/AP$78</f>
        <v>0.58937805599091542</v>
      </c>
      <c r="BF99" s="6">
        <f>AQ99/AQ$78</f>
        <v>0.41231615189196419</v>
      </c>
      <c r="BG99" s="6">
        <f>AR99/AR$78</f>
        <v>0.38264243913787865</v>
      </c>
      <c r="BH99" s="6">
        <f>AS99/AS$78</f>
        <v>0.63394508311073139</v>
      </c>
      <c r="BI99" s="6">
        <f>AT99/AT$78</f>
        <v>0.42958040353036908</v>
      </c>
      <c r="BJ99" s="6">
        <f>AU99/AU$78</f>
        <v>0.43896906879235786</v>
      </c>
      <c r="BK99" s="6">
        <f>AV99/AV$78</f>
        <v>0.57480777614212875</v>
      </c>
      <c r="BL99" s="6">
        <f>AVERAGE(AY99:BK99)</f>
        <v>0.48995223337716937</v>
      </c>
      <c r="BM99" s="6">
        <f>STDEV(AY99:BK99)/SQRT(13)</f>
        <v>3.1882652171887217E-2</v>
      </c>
    </row>
    <row r="100" spans="3:65" x14ac:dyDescent="0.3">
      <c r="C100" s="6">
        <v>280.23</v>
      </c>
      <c r="D100" s="6">
        <v>208.79099999999997</v>
      </c>
      <c r="E100" s="6">
        <v>344.40766666666667</v>
      </c>
      <c r="F100" s="6">
        <v>147.40066666666667</v>
      </c>
      <c r="G100" s="6">
        <v>237.941</v>
      </c>
      <c r="H100" s="6">
        <v>354.88333333333338</v>
      </c>
      <c r="I100" s="6">
        <v>332.51575000000003</v>
      </c>
      <c r="J100" s="6">
        <v>496.00633333333332</v>
      </c>
      <c r="K100" s="6">
        <v>297.83980000000003</v>
      </c>
      <c r="L100" s="19">
        <v>143.09566666666669</v>
      </c>
      <c r="M100" s="19">
        <v>43.252000000000002</v>
      </c>
      <c r="N100" s="19">
        <v>102.38533333333332</v>
      </c>
      <c r="O100" s="6">
        <v>163.45433333333335</v>
      </c>
      <c r="P100" s="6">
        <v>129.53399999999999</v>
      </c>
      <c r="R100" s="6">
        <v>280.23</v>
      </c>
      <c r="S100" s="6">
        <f>D100/D$78</f>
        <v>1.5449901584028491</v>
      </c>
      <c r="T100" s="6">
        <f>E100/E$78</f>
        <v>1.6210572723164978</v>
      </c>
      <c r="U100" s="6">
        <f>F100/F$78</f>
        <v>1.437615818253932</v>
      </c>
      <c r="V100" s="6">
        <f>G100/G$78</f>
        <v>2.0722957672879292</v>
      </c>
      <c r="W100" s="6">
        <f>H100/H$78</f>
        <v>1.3631009538441845</v>
      </c>
      <c r="X100" s="6">
        <f>I100/I$78</f>
        <v>1.8591177017361664</v>
      </c>
      <c r="Y100" s="6">
        <f>J100/J$78</f>
        <v>1.2827462487909753</v>
      </c>
      <c r="Z100" s="6">
        <f>K100/K$78</f>
        <v>1.9151935964690041</v>
      </c>
      <c r="AA100" s="6">
        <f>L100/L$78</f>
        <v>1.5421785863114483</v>
      </c>
      <c r="AB100" s="6">
        <f>M100/M$78</f>
        <v>1.1569345994382776</v>
      </c>
      <c r="AC100" s="6">
        <f>N100/N$78</f>
        <v>1.2437630842616325</v>
      </c>
      <c r="AD100" s="6">
        <f>O100/O$78</f>
        <v>1.4554026700224976</v>
      </c>
      <c r="AE100" s="6">
        <f>P100/P$78</f>
        <v>1.3850052391848253</v>
      </c>
      <c r="AF100" s="6">
        <f>AVERAGE(S100:AE100)</f>
        <v>1.5291847458707861</v>
      </c>
      <c r="AG100" s="6">
        <f>STDEV(S100:AE100)/SQRT(13)</f>
        <v>7.6151638128349741E-2</v>
      </c>
      <c r="AI100" s="6">
        <v>280.23</v>
      </c>
      <c r="AJ100" s="6">
        <v>88.439666666666653</v>
      </c>
      <c r="AK100" s="6">
        <v>48.345666666666666</v>
      </c>
      <c r="AL100" s="6">
        <v>33.878000000000007</v>
      </c>
      <c r="AM100" s="6">
        <v>99.83</v>
      </c>
      <c r="AN100" s="6">
        <v>18.993333333333336</v>
      </c>
      <c r="AO100" s="6">
        <v>54.329250000000002</v>
      </c>
      <c r="AP100" s="6">
        <v>21.028333333333332</v>
      </c>
      <c r="AQ100" s="6">
        <v>48.0974</v>
      </c>
      <c r="AR100" s="19">
        <v>41.684333333333335</v>
      </c>
      <c r="AS100" s="19">
        <v>36.918333333333329</v>
      </c>
      <c r="AT100" s="19">
        <v>12.063333333333333</v>
      </c>
      <c r="AU100" s="6">
        <v>54.524000000000001</v>
      </c>
      <c r="AV100" s="6">
        <v>30.622666666666664</v>
      </c>
      <c r="AX100" s="6">
        <v>280.23</v>
      </c>
      <c r="AY100" s="6">
        <f>AJ100/AJ$78</f>
        <v>0.66117018492998758</v>
      </c>
      <c r="AZ100" s="6">
        <f>AK100/AK$78</f>
        <v>0.56859416653598882</v>
      </c>
      <c r="BA100" s="6">
        <f>AL100/AL$78</f>
        <v>0.42118306217002488</v>
      </c>
      <c r="BB100" s="6">
        <f>AM100/AM$78</f>
        <v>0.4089784347142108</v>
      </c>
      <c r="BC100" s="6">
        <f>AN100/AN$78</f>
        <v>0.48788423666409803</v>
      </c>
      <c r="BD100" s="6">
        <f>AO100/AO$78</f>
        <v>0.2763743237434409</v>
      </c>
      <c r="BE100" s="6">
        <f>AP100/AP$78</f>
        <v>0.59205278124501426</v>
      </c>
      <c r="BF100" s="6">
        <f>AQ100/AQ$78</f>
        <v>0.40193709052012305</v>
      </c>
      <c r="BG100" s="6">
        <f>AR100/AR$78</f>
        <v>0.37299636706376432</v>
      </c>
      <c r="BH100" s="6">
        <f>AS100/AS$78</f>
        <v>0.59888933349194839</v>
      </c>
      <c r="BI100" s="6">
        <f>AT100/AT$78</f>
        <v>0.37755336240532472</v>
      </c>
      <c r="BJ100" s="6">
        <f>AU100/AU$78</f>
        <v>0.44592627326110779</v>
      </c>
      <c r="BK100" s="6">
        <f>AV100/AV$78</f>
        <v>0.58041812242938096</v>
      </c>
      <c r="BL100" s="6">
        <f>AVERAGE(AY100:BK100)</f>
        <v>0.47645828762880116</v>
      </c>
      <c r="BM100" s="6">
        <f>STDEV(AY100:BK100)/SQRT(13)</f>
        <v>3.1674606868075668E-2</v>
      </c>
    </row>
    <row r="101" spans="3:65" x14ac:dyDescent="0.3">
      <c r="C101" s="6">
        <v>290.24</v>
      </c>
      <c r="D101" s="6">
        <v>215.97266666666667</v>
      </c>
      <c r="E101" s="6">
        <v>346.67</v>
      </c>
      <c r="F101" s="6">
        <v>143.52633333333333</v>
      </c>
      <c r="G101" s="6">
        <v>243.56899999999999</v>
      </c>
      <c r="H101" s="6">
        <v>358.04766666666666</v>
      </c>
      <c r="I101" s="6">
        <v>334.84500000000003</v>
      </c>
      <c r="J101" s="6">
        <v>493.41066666666666</v>
      </c>
      <c r="K101" s="6">
        <v>298.64780000000002</v>
      </c>
      <c r="L101" s="19">
        <v>142.11333333333334</v>
      </c>
      <c r="M101" s="19">
        <v>43.046999999999997</v>
      </c>
      <c r="N101" s="19">
        <v>102.508</v>
      </c>
      <c r="O101" s="6">
        <v>161.60933333333332</v>
      </c>
      <c r="P101" s="6">
        <v>128.02266666666665</v>
      </c>
      <c r="R101" s="6">
        <v>290.24</v>
      </c>
      <c r="S101" s="6">
        <f>D101/D$78</f>
        <v>1.5981323164505132</v>
      </c>
      <c r="T101" s="6">
        <f>E101/E$78</f>
        <v>1.6317056180339393</v>
      </c>
      <c r="U101" s="6">
        <f>F101/F$78</f>
        <v>1.3998289953640186</v>
      </c>
      <c r="V101" s="6">
        <f>G101/G$78</f>
        <v>2.1213116181849854</v>
      </c>
      <c r="W101" s="6">
        <f>H101/H$78</f>
        <v>1.3752551053069588</v>
      </c>
      <c r="X101" s="6">
        <f>I101/I$78</f>
        <v>1.8721406935997666</v>
      </c>
      <c r="Y101" s="6">
        <f>J101/J$78</f>
        <v>1.2760334682153676</v>
      </c>
      <c r="Z101" s="6">
        <f>K101/K$78</f>
        <v>1.9203892634884787</v>
      </c>
      <c r="AA101" s="6">
        <f>L101/L$78</f>
        <v>1.5315917288155076</v>
      </c>
      <c r="AB101" s="6">
        <f>M101/M$78</f>
        <v>1.1514511167580581</v>
      </c>
      <c r="AC101" s="6">
        <f>N101/N$78</f>
        <v>1.2452532222208723</v>
      </c>
      <c r="AD101" s="6">
        <f>O101/O$78</f>
        <v>1.4389747303562204</v>
      </c>
      <c r="AE101" s="6">
        <f>P101/P$78</f>
        <v>1.3688457398655629</v>
      </c>
      <c r="AF101" s="6">
        <f>AVERAGE(S101:AE101)</f>
        <v>1.5331472012815577</v>
      </c>
      <c r="AG101" s="6">
        <f>STDEV(S101:AE101)/SQRT(13)</f>
        <v>7.9983933821180006E-2</v>
      </c>
      <c r="AI101" s="6">
        <v>290.24</v>
      </c>
      <c r="AJ101" s="6">
        <v>86.531333333333336</v>
      </c>
      <c r="AK101" s="6">
        <v>50.228666666666669</v>
      </c>
      <c r="AL101" s="6">
        <v>35.555666666666667</v>
      </c>
      <c r="AM101" s="6">
        <v>94.233000000000004</v>
      </c>
      <c r="AN101" s="6">
        <v>19.895333333333333</v>
      </c>
      <c r="AO101" s="6">
        <v>50.790500000000002</v>
      </c>
      <c r="AP101" s="6">
        <v>19.167666666666666</v>
      </c>
      <c r="AQ101" s="6">
        <v>45.527000000000001</v>
      </c>
      <c r="AR101" s="19">
        <v>42.294333333333334</v>
      </c>
      <c r="AS101" s="19">
        <v>33.202666666666666</v>
      </c>
      <c r="AT101" s="19">
        <v>12.130333333333333</v>
      </c>
      <c r="AU101" s="6">
        <v>53.049666666666667</v>
      </c>
      <c r="AV101" s="6">
        <v>32.792666666666669</v>
      </c>
      <c r="AX101" s="6">
        <v>290.24</v>
      </c>
      <c r="AY101" s="6">
        <f>AJ101/AJ$78</f>
        <v>0.6469035877065541</v>
      </c>
      <c r="AZ101" s="6">
        <f>AK101/AK$78</f>
        <v>0.59074015994981977</v>
      </c>
      <c r="BA101" s="6">
        <f>AL101/AL$78</f>
        <v>0.44204039684052615</v>
      </c>
      <c r="BB101" s="6">
        <f>AM101/AM$78</f>
        <v>0.3860489315679077</v>
      </c>
      <c r="BC101" s="6">
        <f>AN101/AN$78</f>
        <v>0.51105402859833893</v>
      </c>
      <c r="BD101" s="6">
        <f>AO101/AO$78</f>
        <v>0.25837260941557699</v>
      </c>
      <c r="BE101" s="6">
        <f>AP101/AP$78</f>
        <v>0.53966570626824206</v>
      </c>
      <c r="BF101" s="6">
        <f>AQ101/AQ$78</f>
        <v>0.38045694611579095</v>
      </c>
      <c r="BG101" s="6">
        <f>AR101/AR$78</f>
        <v>0.37845471953612958</v>
      </c>
      <c r="BH101" s="6">
        <f>AS101/AS$78</f>
        <v>0.53861377572539393</v>
      </c>
      <c r="BI101" s="6">
        <f>AT101/AT$78</f>
        <v>0.37965030150019818</v>
      </c>
      <c r="BJ101" s="6">
        <f>AU101/AU$78</f>
        <v>0.43386839106468122</v>
      </c>
      <c r="BK101" s="6">
        <f>AV101/AV$78</f>
        <v>0.62154802595416958</v>
      </c>
      <c r="BL101" s="6">
        <f>AVERAGE(AY101:BK101)</f>
        <v>0.46980135232640996</v>
      </c>
      <c r="BM101" s="6">
        <f>STDEV(AY101:BK101)/SQRT(13)</f>
        <v>3.1882062582380417E-2</v>
      </c>
    </row>
    <row r="102" spans="3:65" x14ac:dyDescent="0.3">
      <c r="C102" s="6">
        <v>300.23</v>
      </c>
      <c r="D102" s="6">
        <v>218.89599999999999</v>
      </c>
      <c r="E102" s="6">
        <v>339.11200000000002</v>
      </c>
      <c r="F102" s="6">
        <v>148.81766666666667</v>
      </c>
      <c r="G102" s="6">
        <v>243.22133333333332</v>
      </c>
      <c r="H102" s="6">
        <v>358.03333333333336</v>
      </c>
      <c r="I102" s="6">
        <v>334.06775000000005</v>
      </c>
      <c r="J102" s="6">
        <v>482.76766666666663</v>
      </c>
      <c r="K102" s="6">
        <v>295.75740000000008</v>
      </c>
      <c r="L102" s="19">
        <v>143.41900000000001</v>
      </c>
      <c r="M102" s="19">
        <v>42.280333333333338</v>
      </c>
      <c r="N102" s="19">
        <v>102.44200000000001</v>
      </c>
      <c r="O102" s="6">
        <v>162.21900000000002</v>
      </c>
      <c r="P102" s="6">
        <v>138.41900000000001</v>
      </c>
      <c r="R102" s="6">
        <v>300.23</v>
      </c>
      <c r="S102" s="6">
        <f>D102/D$78</f>
        <v>1.6197640976562691</v>
      </c>
      <c r="T102" s="6">
        <f>E102/E$78</f>
        <v>1.596131639722864</v>
      </c>
      <c r="U102" s="6">
        <f>F102/F$78</f>
        <v>1.4514359837968231</v>
      </c>
      <c r="V102" s="6">
        <f>G102/G$78</f>
        <v>2.1182836904139815</v>
      </c>
      <c r="W102" s="6">
        <f>H102/H$78</f>
        <v>1.3752000512131108</v>
      </c>
      <c r="X102" s="6">
        <f>I102/I$78</f>
        <v>1.8677950370897385</v>
      </c>
      <c r="Y102" s="6">
        <f>J102/J$78</f>
        <v>1.2485090851411949</v>
      </c>
      <c r="Z102" s="6">
        <f>K102/K$78</f>
        <v>1.9018031793881205</v>
      </c>
      <c r="AA102" s="6">
        <f>L102/L$78</f>
        <v>1.5456632323145234</v>
      </c>
      <c r="AB102" s="6">
        <f>M102/M$78</f>
        <v>1.130943783157238</v>
      </c>
      <c r="AC102" s="6">
        <f>N102/N$78</f>
        <v>1.2444514632101946</v>
      </c>
      <c r="AD102" s="6">
        <f>O102/O$78</f>
        <v>1.4444032220725025</v>
      </c>
      <c r="AE102" s="6">
        <f>P102/P$78</f>
        <v>1.4800055599512434</v>
      </c>
      <c r="AF102" s="6">
        <f>AVERAGE(S102:AE102)</f>
        <v>1.5403376942406006</v>
      </c>
      <c r="AG102" s="6">
        <f>STDEV(S102:AE102)/SQRT(13)</f>
        <v>7.8841384907975362E-2</v>
      </c>
      <c r="AI102" s="6">
        <v>300.23</v>
      </c>
      <c r="AJ102" s="6">
        <v>84.757000000000005</v>
      </c>
      <c r="AK102" s="6">
        <v>52.87433333333334</v>
      </c>
      <c r="AL102" s="6">
        <v>32.903333333333329</v>
      </c>
      <c r="AM102" s="6">
        <v>90.068666666666672</v>
      </c>
      <c r="AN102" s="6">
        <v>19.528666666666666</v>
      </c>
      <c r="AO102" s="6">
        <v>47.523499999999999</v>
      </c>
      <c r="AP102" s="6">
        <v>19.284000000000002</v>
      </c>
      <c r="AQ102" s="6">
        <v>45.516399999999997</v>
      </c>
      <c r="AR102" s="19">
        <v>42.512333333333338</v>
      </c>
      <c r="AS102" s="19">
        <v>34.239333333333342</v>
      </c>
      <c r="AT102" s="19">
        <v>14.184666666666667</v>
      </c>
      <c r="AU102" s="6">
        <v>55.986666666666672</v>
      </c>
      <c r="AV102" s="6">
        <v>27.704999999999998</v>
      </c>
      <c r="AX102" s="6">
        <v>300.23</v>
      </c>
      <c r="AY102" s="6">
        <f>AJ102/AJ$78</f>
        <v>0.63363876726632062</v>
      </c>
      <c r="AZ102" s="6">
        <f>AK102/AK$78</f>
        <v>0.62185588834875349</v>
      </c>
      <c r="BA102" s="6">
        <f>AL102/AL$78</f>
        <v>0.40906566765849167</v>
      </c>
      <c r="BB102" s="6">
        <f>AM102/AM$78</f>
        <v>0.36898870389791999</v>
      </c>
      <c r="BC102" s="6">
        <f>AN102/AN$78</f>
        <v>0.50163541399092382</v>
      </c>
      <c r="BD102" s="6">
        <f>AO102/AO$78</f>
        <v>0.24175329448540911</v>
      </c>
      <c r="BE102" s="6">
        <f>AP102/AP$78</f>
        <v>0.54294107157940197</v>
      </c>
      <c r="BF102" s="6">
        <f>AQ102/AQ$78</f>
        <v>0.38036836475464636</v>
      </c>
      <c r="BG102" s="6">
        <f>AR102/AR$78</f>
        <v>0.38040540943608964</v>
      </c>
      <c r="BH102" s="6">
        <f>AS102/AS$78</f>
        <v>0.5554305860469142</v>
      </c>
      <c r="BI102" s="6">
        <f>AT102/AT$78</f>
        <v>0.4439460012101738</v>
      </c>
      <c r="BJ102" s="6">
        <f>AU102/AU$78</f>
        <v>0.45788873925204598</v>
      </c>
      <c r="BK102" s="6">
        <f>AV102/AV$78</f>
        <v>0.525117040163256</v>
      </c>
      <c r="BL102" s="6">
        <f>AVERAGE(AY102:BK102)</f>
        <v>0.46638730369925746</v>
      </c>
      <c r="BM102" s="6">
        <f>STDEV(AY102:BK102)/SQRT(13)</f>
        <v>3.0928474823004419E-2</v>
      </c>
    </row>
    <row r="103" spans="3:65" x14ac:dyDescent="0.3">
      <c r="L103" s="13"/>
      <c r="M103" s="13"/>
      <c r="N103" s="13"/>
    </row>
    <row r="137" spans="12:14" x14ac:dyDescent="0.3">
      <c r="L137" s="13"/>
      <c r="M137" s="13"/>
      <c r="N137" s="13"/>
    </row>
    <row r="138" spans="12:14" x14ac:dyDescent="0.3">
      <c r="L138" s="13"/>
      <c r="M138" s="13"/>
      <c r="N138" s="13"/>
    </row>
    <row r="139" spans="12:14" x14ac:dyDescent="0.3">
      <c r="L139" s="13"/>
      <c r="M139" s="13"/>
      <c r="N139" s="13"/>
    </row>
    <row r="140" spans="12:14" x14ac:dyDescent="0.3">
      <c r="L140" s="13"/>
      <c r="M140" s="13"/>
      <c r="N140" s="13"/>
    </row>
    <row r="141" spans="12:14" x14ac:dyDescent="0.3">
      <c r="L141" s="13"/>
      <c r="M141" s="13"/>
      <c r="N141" s="13"/>
    </row>
    <row r="142" spans="12:14" x14ac:dyDescent="0.3">
      <c r="L142" s="13"/>
      <c r="M142" s="13"/>
      <c r="N142" s="13"/>
    </row>
    <row r="143" spans="12:14" x14ac:dyDescent="0.3">
      <c r="L143" s="13"/>
      <c r="M143" s="13"/>
      <c r="N143" s="13"/>
    </row>
    <row r="144" spans="12:14" x14ac:dyDescent="0.3">
      <c r="L144" s="13"/>
      <c r="M144" s="13"/>
      <c r="N144" s="13"/>
    </row>
    <row r="145" spans="12:14" x14ac:dyDescent="0.3">
      <c r="L145" s="13"/>
      <c r="M145" s="13"/>
      <c r="N145" s="13"/>
    </row>
    <row r="146" spans="12:14" x14ac:dyDescent="0.3">
      <c r="L146" s="13"/>
      <c r="M146" s="13"/>
      <c r="N146" s="13"/>
    </row>
    <row r="147" spans="12:14" x14ac:dyDescent="0.3">
      <c r="L147" s="13"/>
      <c r="M147" s="13"/>
      <c r="N147" s="13"/>
    </row>
    <row r="148" spans="12:14" x14ac:dyDescent="0.3">
      <c r="L148" s="13"/>
      <c r="M148" s="13"/>
      <c r="N148" s="13"/>
    </row>
    <row r="149" spans="12:14" x14ac:dyDescent="0.3">
      <c r="L149" s="13"/>
      <c r="M149" s="13"/>
      <c r="N149" s="13"/>
    </row>
    <row r="150" spans="12:14" x14ac:dyDescent="0.3">
      <c r="L150" s="13"/>
      <c r="M150" s="13"/>
      <c r="N150" s="13"/>
    </row>
    <row r="151" spans="12:14" x14ac:dyDescent="0.3">
      <c r="L151" s="13"/>
      <c r="M151" s="13"/>
      <c r="N151" s="13"/>
    </row>
    <row r="152" spans="12:14" x14ac:dyDescent="0.3">
      <c r="L152" s="13"/>
      <c r="M152" s="13"/>
      <c r="N152" s="13"/>
    </row>
    <row r="153" spans="12:14" x14ac:dyDescent="0.3">
      <c r="L153" s="13"/>
      <c r="M153" s="13"/>
      <c r="N153" s="13"/>
    </row>
    <row r="154" spans="12:14" x14ac:dyDescent="0.3">
      <c r="L154" s="13"/>
      <c r="M154" s="13"/>
      <c r="N154" s="13"/>
    </row>
    <row r="155" spans="12:14" x14ac:dyDescent="0.3">
      <c r="L155" s="13"/>
      <c r="M155" s="13"/>
      <c r="N155" s="13"/>
    </row>
    <row r="156" spans="12:14" x14ac:dyDescent="0.3">
      <c r="L156" s="13"/>
      <c r="M156" s="13"/>
      <c r="N156" s="13"/>
    </row>
    <row r="157" spans="12:14" x14ac:dyDescent="0.3">
      <c r="L157" s="13"/>
      <c r="M157" s="13"/>
      <c r="N157" s="13"/>
    </row>
    <row r="158" spans="12:14" x14ac:dyDescent="0.3">
      <c r="L158" s="13"/>
      <c r="M158" s="13"/>
      <c r="N158" s="13"/>
    </row>
    <row r="159" spans="12:14" x14ac:dyDescent="0.3">
      <c r="L159" s="13"/>
      <c r="M159" s="13"/>
      <c r="N159" s="13"/>
    </row>
    <row r="160" spans="12:14" x14ac:dyDescent="0.3">
      <c r="L160" s="13"/>
      <c r="M160" s="13"/>
      <c r="N160" s="13"/>
    </row>
    <row r="161" spans="12:14" x14ac:dyDescent="0.3">
      <c r="L161" s="13"/>
      <c r="M161" s="13"/>
      <c r="N161" s="13"/>
    </row>
    <row r="162" spans="12:14" x14ac:dyDescent="0.3">
      <c r="L162" s="13"/>
      <c r="M162" s="13"/>
      <c r="N162" s="13"/>
    </row>
    <row r="163" spans="12:14" x14ac:dyDescent="0.3">
      <c r="L163" s="13"/>
      <c r="M163" s="13"/>
      <c r="N163" s="13"/>
    </row>
    <row r="164" spans="12:14" x14ac:dyDescent="0.3">
      <c r="L164" s="13"/>
      <c r="M164" s="13"/>
      <c r="N164" s="13"/>
    </row>
    <row r="165" spans="12:14" x14ac:dyDescent="0.3">
      <c r="L165" s="13"/>
      <c r="M165" s="13"/>
      <c r="N165" s="13"/>
    </row>
    <row r="166" spans="12:14" x14ac:dyDescent="0.3">
      <c r="L166" s="13"/>
      <c r="M166" s="13"/>
      <c r="N166" s="13"/>
    </row>
    <row r="167" spans="12:14" x14ac:dyDescent="0.3">
      <c r="L167" s="13"/>
      <c r="M167" s="13"/>
      <c r="N167" s="13"/>
    </row>
  </sheetData>
  <mergeCells count="12">
    <mergeCell ref="AI36:AT36"/>
    <mergeCell ref="AX36:BK36"/>
    <mergeCell ref="C70:P70"/>
    <mergeCell ref="R70:AG70"/>
    <mergeCell ref="AI70:AV70"/>
    <mergeCell ref="AX70:BM70"/>
    <mergeCell ref="C2:P2"/>
    <mergeCell ref="R2:AG2"/>
    <mergeCell ref="AX2:BM2"/>
    <mergeCell ref="AI2:AV2"/>
    <mergeCell ref="C36:N36"/>
    <mergeCell ref="R36:AE36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6B33-29C8-4F27-8FF8-1D6B2C1ADC9D}">
  <dimension ref="B2:T28"/>
  <sheetViews>
    <sheetView workbookViewId="0">
      <selection activeCell="H26" sqref="H26"/>
    </sheetView>
  </sheetViews>
  <sheetFormatPr defaultColWidth="9.625" defaultRowHeight="16.5" x14ac:dyDescent="0.3"/>
  <cols>
    <col min="1" max="1" width="9.625" style="8"/>
    <col min="2" max="2" width="9.625" style="14"/>
    <col min="3" max="3" width="13.125" style="8" bestFit="1" customWidth="1"/>
    <col min="4" max="16384" width="9.625" style="8"/>
  </cols>
  <sheetData>
    <row r="2" spans="2:18" x14ac:dyDescent="0.3">
      <c r="B2" s="14" t="s">
        <v>463</v>
      </c>
      <c r="C2" s="77" t="s">
        <v>151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2:18" x14ac:dyDescent="0.3">
      <c r="C3" s="6"/>
      <c r="D3" s="3" t="s">
        <v>1</v>
      </c>
      <c r="E3" s="3" t="s">
        <v>2</v>
      </c>
      <c r="F3" s="6" t="s">
        <v>3</v>
      </c>
      <c r="G3" s="6" t="s">
        <v>4</v>
      </c>
      <c r="H3" s="6" t="s">
        <v>128</v>
      </c>
      <c r="I3" s="6" t="s">
        <v>65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50</v>
      </c>
      <c r="Q3" s="6" t="s">
        <v>66</v>
      </c>
      <c r="R3" s="6" t="s">
        <v>67</v>
      </c>
    </row>
    <row r="4" spans="2:18" x14ac:dyDescent="0.3">
      <c r="C4" s="6" t="s">
        <v>138</v>
      </c>
      <c r="D4" s="7">
        <f>AVERAGE(F4:R4)</f>
        <v>364.62260256410258</v>
      </c>
      <c r="E4" s="7">
        <f>STDEV(F4:R4)/SQRT(13)</f>
        <v>60.429765721344545</v>
      </c>
      <c r="F4" s="6">
        <v>77.985500000000002</v>
      </c>
      <c r="G4" s="6">
        <v>489.30549999999999</v>
      </c>
      <c r="H4" s="6">
        <v>134.00400000000002</v>
      </c>
      <c r="I4" s="6">
        <v>236.54250000000002</v>
      </c>
      <c r="J4" s="6">
        <v>293.08600000000001</v>
      </c>
      <c r="K4" s="6">
        <v>465.048</v>
      </c>
      <c r="L4" s="6">
        <v>712.73099999999999</v>
      </c>
      <c r="M4" s="6">
        <v>500.37700000000001</v>
      </c>
      <c r="N4" s="6">
        <v>631.87549999999999</v>
      </c>
      <c r="O4" s="6">
        <v>147.79833333333335</v>
      </c>
      <c r="P4" s="6">
        <v>252.2225</v>
      </c>
      <c r="Q4" s="6">
        <v>638.36300000000006</v>
      </c>
      <c r="R4" s="19">
        <v>160.755</v>
      </c>
    </row>
    <row r="5" spans="2:18" x14ac:dyDescent="0.3">
      <c r="C5" s="6" t="s">
        <v>144</v>
      </c>
      <c r="D5" s="7">
        <f>AVERAGE(F5:R5)</f>
        <v>163.63053090072319</v>
      </c>
      <c r="E5" s="7">
        <f>STDEV(F5:R5)/SQRT(13)</f>
        <v>18.773802528374368</v>
      </c>
      <c r="F5" s="6">
        <v>99.842222222222219</v>
      </c>
      <c r="G5" s="6">
        <v>163.79616666666666</v>
      </c>
      <c r="H5" s="6">
        <v>148.93959999999998</v>
      </c>
      <c r="I5" s="6">
        <v>131.27340000000001</v>
      </c>
      <c r="J5" s="6">
        <v>102.71080000000002</v>
      </c>
      <c r="K5" s="6">
        <v>246.31900000000002</v>
      </c>
      <c r="L5" s="6">
        <v>259.30666666666667</v>
      </c>
      <c r="M5" s="6">
        <v>250.45283333333336</v>
      </c>
      <c r="N5" s="6">
        <v>134.7201666666667</v>
      </c>
      <c r="O5" s="6">
        <v>150.01884615384617</v>
      </c>
      <c r="P5" s="6">
        <v>67.822571428571422</v>
      </c>
      <c r="Q5" s="6">
        <v>260.86342857142859</v>
      </c>
      <c r="R5" s="19">
        <v>111.13120000000001</v>
      </c>
    </row>
    <row r="6" spans="2:18" ht="18" x14ac:dyDescent="0.3">
      <c r="C6" s="6" t="s">
        <v>414</v>
      </c>
      <c r="D6" s="7">
        <f>AVERAGE(F6:R6)</f>
        <v>0.58638342436459578</v>
      </c>
      <c r="E6" s="7">
        <f>STDEV(F6:R6)/SQRT(13)</f>
        <v>9.4856801738708932E-2</v>
      </c>
      <c r="F6" s="6">
        <f>F5/F4</f>
        <v>1.2802664882859278</v>
      </c>
      <c r="G6" s="6">
        <f>G5/G4</f>
        <v>0.3347523513769346</v>
      </c>
      <c r="H6" s="6">
        <f>H5/H4</f>
        <v>1.1114563744365837</v>
      </c>
      <c r="I6" s="6">
        <f>I5/I4</f>
        <v>0.55496750055486854</v>
      </c>
      <c r="J6" s="6">
        <f>J5/J4</f>
        <v>0.35044594419385444</v>
      </c>
      <c r="K6" s="6">
        <f>K5/K4</f>
        <v>0.52966360461715778</v>
      </c>
      <c r="L6" s="6">
        <f>L5/L4</f>
        <v>0.36382122661518396</v>
      </c>
      <c r="M6" s="6">
        <f>M5/M4</f>
        <v>0.500528268352329</v>
      </c>
      <c r="N6" s="6">
        <f>N5/N4</f>
        <v>0.21320682106944597</v>
      </c>
      <c r="O6" s="6">
        <f>O5/O4</f>
        <v>1.0150239368092524</v>
      </c>
      <c r="P6" s="6">
        <f>P5/P4</f>
        <v>0.2688997667875444</v>
      </c>
      <c r="Q6" s="6">
        <f>Q5/Q4</f>
        <v>0.40864434275079942</v>
      </c>
      <c r="R6" s="19">
        <f>R5/R4</f>
        <v>0.69130789088986355</v>
      </c>
    </row>
    <row r="7" spans="2:18" x14ac:dyDescent="0.3">
      <c r="D7" s="14"/>
      <c r="E7" s="14"/>
      <c r="R7" s="13"/>
    </row>
    <row r="8" spans="2:18" x14ac:dyDescent="0.3">
      <c r="C8" s="77" t="s">
        <v>150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</row>
    <row r="9" spans="2:18" x14ac:dyDescent="0.3">
      <c r="C9" s="6"/>
      <c r="D9" s="3" t="s">
        <v>1</v>
      </c>
      <c r="E9" s="3" t="s">
        <v>2</v>
      </c>
      <c r="F9" s="6" t="s">
        <v>3</v>
      </c>
      <c r="G9" s="6" t="s">
        <v>4</v>
      </c>
      <c r="H9" s="6" t="s">
        <v>128</v>
      </c>
      <c r="I9" s="6" t="s">
        <v>65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50</v>
      </c>
    </row>
    <row r="10" spans="2:18" x14ac:dyDescent="0.3">
      <c r="C10" s="6" t="s">
        <v>138</v>
      </c>
      <c r="D10" s="6">
        <f>AVERAGE(F10:P10)</f>
        <v>432.93348484848485</v>
      </c>
      <c r="E10" s="6">
        <f>STDEV(F10:P10)/SQRT(11)</f>
        <v>92.207488384446918</v>
      </c>
      <c r="F10" s="6">
        <v>462.45566666666667</v>
      </c>
      <c r="G10" s="6">
        <v>380.90199999999999</v>
      </c>
      <c r="H10" s="6">
        <v>517.33866666666665</v>
      </c>
      <c r="I10" s="6">
        <v>502.36900000000003</v>
      </c>
      <c r="J10" s="6">
        <v>103.923</v>
      </c>
      <c r="K10" s="6">
        <v>376.46450000000004</v>
      </c>
      <c r="L10" s="6">
        <v>95.04849999999999</v>
      </c>
      <c r="M10" s="6">
        <v>344.64949999999999</v>
      </c>
      <c r="N10" s="6">
        <v>354.51350000000002</v>
      </c>
      <c r="O10" s="6">
        <v>1255.2085000000002</v>
      </c>
      <c r="P10" s="6">
        <v>369.39549999999997</v>
      </c>
    </row>
    <row r="11" spans="2:18" x14ac:dyDescent="0.3">
      <c r="C11" s="6" t="s">
        <v>144</v>
      </c>
      <c r="D11" s="6">
        <f>AVERAGE(F11:P11)</f>
        <v>54.010137229437234</v>
      </c>
      <c r="E11" s="6">
        <f>STDEV(F11:P11)/SQRT(11)</f>
        <v>13.945479090548355</v>
      </c>
      <c r="F11" s="6">
        <v>84.767499999999998</v>
      </c>
      <c r="G11" s="6">
        <v>22.14833333333333</v>
      </c>
      <c r="H11" s="6">
        <v>117.13166666666666</v>
      </c>
      <c r="I11" s="6">
        <v>104.71866666666666</v>
      </c>
      <c r="J11" s="6">
        <v>6.408199999999999</v>
      </c>
      <c r="K11" s="6">
        <v>34.871200000000002</v>
      </c>
      <c r="L11" s="6">
        <v>17.948799999999999</v>
      </c>
      <c r="M11" s="6">
        <v>33.168999999999997</v>
      </c>
      <c r="N11" s="6">
        <v>26.257600000000004</v>
      </c>
      <c r="O11" s="6">
        <v>132.46639999999999</v>
      </c>
      <c r="P11" s="6">
        <v>14.224142857142857</v>
      </c>
    </row>
    <row r="12" spans="2:18" ht="18" x14ac:dyDescent="0.3">
      <c r="C12" s="6" t="s">
        <v>414</v>
      </c>
      <c r="D12" s="6">
        <f>AVERAGE(F12:P12)</f>
        <v>0.12125300908810818</v>
      </c>
      <c r="E12" s="6">
        <f>STDEV(F12:P12)/SQRT(11)</f>
        <v>2.0310796487492441E-2</v>
      </c>
      <c r="F12" s="6">
        <f>F11/F10</f>
        <v>0.18329865133018156</v>
      </c>
      <c r="G12" s="6">
        <f>G11/G10</f>
        <v>5.8147064949339543E-2</v>
      </c>
      <c r="H12" s="6">
        <f>H11/H10</f>
        <v>0.22641196997969093</v>
      </c>
      <c r="I12" s="6">
        <f>I11/I10</f>
        <v>0.20844969866107713</v>
      </c>
      <c r="J12" s="6">
        <f>J11/J10</f>
        <v>6.1662962000712057E-2</v>
      </c>
      <c r="K12" s="6">
        <f>K11/K10</f>
        <v>9.2628122970426149E-2</v>
      </c>
      <c r="L12" s="6">
        <f>L11/L10</f>
        <v>0.18883832990525889</v>
      </c>
      <c r="M12" s="6">
        <f>M11/M10</f>
        <v>9.6239803046283254E-2</v>
      </c>
      <c r="N12" s="6">
        <f>N11/N10</f>
        <v>7.4066572923175006E-2</v>
      </c>
      <c r="O12" s="6">
        <f>O11/O10</f>
        <v>0.10553338349764201</v>
      </c>
      <c r="P12" s="6">
        <f>P11/P10</f>
        <v>3.8506540705403443E-2</v>
      </c>
    </row>
    <row r="14" spans="2:18" x14ac:dyDescent="0.3">
      <c r="C14" s="77" t="s">
        <v>149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</row>
    <row r="15" spans="2:18" x14ac:dyDescent="0.3">
      <c r="C15" s="6"/>
      <c r="D15" s="3" t="s">
        <v>1</v>
      </c>
      <c r="E15" s="3" t="s">
        <v>2</v>
      </c>
      <c r="F15" s="6" t="s">
        <v>3</v>
      </c>
      <c r="G15" s="6" t="s">
        <v>4</v>
      </c>
      <c r="H15" s="6" t="s">
        <v>128</v>
      </c>
      <c r="I15" s="6" t="s">
        <v>65</v>
      </c>
      <c r="J15" s="6" t="s">
        <v>7</v>
      </c>
      <c r="K15" s="6" t="s">
        <v>8</v>
      </c>
      <c r="L15" s="6" t="s">
        <v>9</v>
      </c>
      <c r="M15" s="6" t="s">
        <v>10</v>
      </c>
      <c r="N15" s="6" t="s">
        <v>11</v>
      </c>
      <c r="O15" s="6" t="s">
        <v>12</v>
      </c>
      <c r="P15" s="6" t="s">
        <v>50</v>
      </c>
      <c r="Q15" s="6" t="s">
        <v>66</v>
      </c>
      <c r="R15" s="6" t="s">
        <v>67</v>
      </c>
    </row>
    <row r="16" spans="2:18" x14ac:dyDescent="0.3">
      <c r="C16" s="6" t="s">
        <v>138</v>
      </c>
      <c r="D16" s="6">
        <f>AVERAGE(F16:R16)</f>
        <v>835.30658974358971</v>
      </c>
      <c r="E16" s="6">
        <f>STDEV(F16:R16)/SQRT(13)</f>
        <v>80.371487608037498</v>
      </c>
      <c r="F16" s="6">
        <v>837.18200000000002</v>
      </c>
      <c r="G16" s="6">
        <v>873.04849999999999</v>
      </c>
      <c r="H16" s="6">
        <v>657.6</v>
      </c>
      <c r="I16" s="6">
        <v>796.32150000000001</v>
      </c>
      <c r="J16" s="6">
        <v>636.5913333333333</v>
      </c>
      <c r="K16" s="6">
        <v>737.72949999999992</v>
      </c>
      <c r="L16" s="6">
        <v>763.41499999999996</v>
      </c>
      <c r="M16" s="6">
        <v>517.43249999999989</v>
      </c>
      <c r="N16" s="6">
        <v>577.74150000000009</v>
      </c>
      <c r="O16" s="6">
        <v>1008.141</v>
      </c>
      <c r="P16" s="6">
        <v>865.60666666666657</v>
      </c>
      <c r="Q16" s="6">
        <v>906.88366666666661</v>
      </c>
      <c r="R16" s="6">
        <v>1681.2925</v>
      </c>
    </row>
    <row r="17" spans="3:20" x14ac:dyDescent="0.3">
      <c r="C17" s="6" t="s">
        <v>144</v>
      </c>
      <c r="D17" s="6">
        <f>AVERAGE(F17:R17)</f>
        <v>151.66500204795204</v>
      </c>
      <c r="E17" s="6">
        <f>STDEV(F17:R17)/SQRT(13)</f>
        <v>16.899871760110702</v>
      </c>
      <c r="F17" s="6">
        <v>81.108000000000004</v>
      </c>
      <c r="G17" s="6">
        <v>73.672285714285721</v>
      </c>
      <c r="H17" s="6">
        <v>128.08019999999999</v>
      </c>
      <c r="I17" s="6">
        <v>265.08033333333339</v>
      </c>
      <c r="J17" s="6">
        <v>196.46199999999999</v>
      </c>
      <c r="K17" s="6">
        <v>133.4222</v>
      </c>
      <c r="L17" s="6">
        <v>217.37428571428578</v>
      </c>
      <c r="M17" s="6">
        <v>95.50866666666667</v>
      </c>
      <c r="N17" s="6">
        <v>96.871000000000009</v>
      </c>
      <c r="O17" s="6">
        <v>162.13399999999999</v>
      </c>
      <c r="P17" s="6">
        <v>150.0827142857143</v>
      </c>
      <c r="Q17" s="6">
        <v>136.92825000000002</v>
      </c>
      <c r="R17" s="6">
        <v>234.92109090909091</v>
      </c>
    </row>
    <row r="18" spans="3:20" ht="18" x14ac:dyDescent="0.3">
      <c r="C18" s="6" t="s">
        <v>414</v>
      </c>
      <c r="D18" s="6">
        <f>AVERAGE(F18:R18)</f>
        <v>0.18925420196205142</v>
      </c>
      <c r="E18" s="6">
        <f>STDEV(F18:R18)/SQRT(13)</f>
        <v>2.1044722720614514E-2</v>
      </c>
      <c r="F18" s="6">
        <f>F17/F16</f>
        <v>9.6882159434866014E-2</v>
      </c>
      <c r="G18" s="6">
        <f>G17/G16</f>
        <v>8.4385100844094826E-2</v>
      </c>
      <c r="H18" s="6">
        <f>H17/H16</f>
        <v>0.19476916058394159</v>
      </c>
      <c r="I18" s="6">
        <f>I17/I16</f>
        <v>0.33288104532319346</v>
      </c>
      <c r="J18" s="6">
        <f>J17/J16</f>
        <v>0.30861557440828075</v>
      </c>
      <c r="K18" s="6">
        <f>K17/K16</f>
        <v>0.18085517794801484</v>
      </c>
      <c r="L18" s="6">
        <f>L17/L16</f>
        <v>0.28473934323308525</v>
      </c>
      <c r="M18" s="6">
        <f>M17/M16</f>
        <v>0.18458188588205551</v>
      </c>
      <c r="N18" s="6">
        <f>N17/N16</f>
        <v>0.16767187401285868</v>
      </c>
      <c r="O18" s="6">
        <f>O17/O16</f>
        <v>0.16082472590639602</v>
      </c>
      <c r="P18" s="6">
        <f>P17/P16</f>
        <v>0.17338442512655591</v>
      </c>
      <c r="Q18" s="6">
        <f>Q17/Q16</f>
        <v>0.15098766802504257</v>
      </c>
      <c r="R18" s="6">
        <f>R17/R16</f>
        <v>0.13972648477828273</v>
      </c>
    </row>
    <row r="21" spans="3:20" x14ac:dyDescent="0.3"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3:20" x14ac:dyDescent="0.3"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3:20" x14ac:dyDescent="0.3"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3:20" x14ac:dyDescent="0.3"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3:20" x14ac:dyDescent="0.3"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3:20" x14ac:dyDescent="0.3"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3:20" x14ac:dyDescent="0.3"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3:20" x14ac:dyDescent="0.3"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</sheetData>
  <mergeCells count="3">
    <mergeCell ref="C8:P8"/>
    <mergeCell ref="C2:R2"/>
    <mergeCell ref="C14:R1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5573-38FF-453C-94E2-0EAA7FE06F6A}">
  <dimension ref="B2:AD73"/>
  <sheetViews>
    <sheetView zoomScale="55" zoomScaleNormal="55" workbookViewId="0">
      <selection activeCell="E19" sqref="E19"/>
    </sheetView>
  </sheetViews>
  <sheetFormatPr defaultRowHeight="16.5" x14ac:dyDescent="0.3"/>
  <cols>
    <col min="1" max="1" width="9" style="8"/>
    <col min="2" max="2" width="9" style="14"/>
    <col min="3" max="3" width="9" style="29"/>
    <col min="4" max="4" width="15.125" style="8" customWidth="1"/>
    <col min="5" max="5" width="9" style="8"/>
    <col min="6" max="6" width="19.25" style="8" customWidth="1"/>
    <col min="7" max="7" width="9" style="14"/>
    <col min="8" max="8" width="15.375" style="8" customWidth="1"/>
    <col min="9" max="9" width="9" style="8"/>
    <col min="10" max="10" width="18.375" style="8" customWidth="1"/>
    <col min="11" max="11" width="9" style="14"/>
    <col min="12" max="12" width="16.75" style="8" customWidth="1"/>
    <col min="13" max="13" width="9" style="8"/>
    <col min="14" max="14" width="17.625" style="8" customWidth="1"/>
    <col min="15" max="15" width="9" style="14"/>
    <col min="16" max="16" width="15.5" style="8" customWidth="1"/>
    <col min="17" max="17" width="9" style="8"/>
    <col min="18" max="18" width="16.25" style="8" customWidth="1"/>
    <col min="19" max="19" width="9" style="14"/>
    <col min="20" max="20" width="15.375" style="8" customWidth="1"/>
    <col min="21" max="21" width="9" style="8"/>
    <col min="22" max="22" width="20.125" style="8" customWidth="1"/>
    <col min="23" max="23" width="9" style="8"/>
    <col min="24" max="24" width="14.875" style="8" customWidth="1"/>
    <col min="25" max="25" width="9" style="8"/>
    <col min="26" max="26" width="17.625" style="8" customWidth="1"/>
    <col min="27" max="27" width="9" style="8"/>
    <col min="28" max="28" width="14.5" style="8" customWidth="1"/>
    <col min="29" max="29" width="9" style="8"/>
    <col min="30" max="30" width="17.25" style="8" customWidth="1"/>
    <col min="31" max="16384" width="9" style="8"/>
  </cols>
  <sheetData>
    <row r="2" spans="2:30" x14ac:dyDescent="0.3">
      <c r="B2" s="14" t="s">
        <v>464</v>
      </c>
      <c r="C2" s="35" t="s">
        <v>419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2:30" x14ac:dyDescent="0.3">
      <c r="C3" s="48" t="s">
        <v>420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3" t="s">
        <v>1</v>
      </c>
      <c r="AD3" s="3">
        <f>AVERAGE(F13,J13,N13,R13,V13,Z13,AD13)</f>
        <v>7.3551160721664406</v>
      </c>
    </row>
    <row r="4" spans="2:30" x14ac:dyDescent="0.3"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3" t="s">
        <v>2</v>
      </c>
      <c r="AD4" s="3">
        <f>STDEV(F13,J13,N13,R13,V13,Z13,AD13)/SQRT(7)</f>
        <v>1.0429475512250563</v>
      </c>
    </row>
    <row r="5" spans="2:30" x14ac:dyDescent="0.3"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128</v>
      </c>
      <c r="L5" s="34"/>
      <c r="M5" s="34"/>
      <c r="N5" s="34"/>
      <c r="O5" s="34" t="s">
        <v>65</v>
      </c>
      <c r="P5" s="34"/>
      <c r="Q5" s="34"/>
      <c r="R5" s="34"/>
      <c r="S5" s="34" t="s">
        <v>7</v>
      </c>
      <c r="T5" s="34"/>
      <c r="U5" s="34"/>
      <c r="V5" s="34"/>
      <c r="W5" s="34" t="s">
        <v>8</v>
      </c>
      <c r="X5" s="34"/>
      <c r="Y5" s="34"/>
      <c r="Z5" s="34"/>
      <c r="AA5" s="34" t="s">
        <v>9</v>
      </c>
      <c r="AB5" s="34"/>
      <c r="AC5" s="34"/>
      <c r="AD5" s="34"/>
    </row>
    <row r="6" spans="2:30" x14ac:dyDescent="0.3">
      <c r="C6" s="3" t="s">
        <v>20</v>
      </c>
      <c r="D6" s="3" t="s">
        <v>180</v>
      </c>
      <c r="E6" s="3" t="s">
        <v>28</v>
      </c>
      <c r="F6" s="3" t="s">
        <v>179</v>
      </c>
      <c r="G6" s="3" t="s">
        <v>21</v>
      </c>
      <c r="H6" s="3" t="s">
        <v>180</v>
      </c>
      <c r="I6" s="3" t="s">
        <v>28</v>
      </c>
      <c r="J6" s="3" t="s">
        <v>179</v>
      </c>
      <c r="K6" s="3" t="s">
        <v>22</v>
      </c>
      <c r="L6" s="3" t="s">
        <v>180</v>
      </c>
      <c r="M6" s="3" t="s">
        <v>28</v>
      </c>
      <c r="N6" s="3" t="s">
        <v>179</v>
      </c>
      <c r="O6" s="3" t="s">
        <v>23</v>
      </c>
      <c r="P6" s="3" t="s">
        <v>180</v>
      </c>
      <c r="Q6" s="3" t="s">
        <v>28</v>
      </c>
      <c r="R6" s="3" t="s">
        <v>179</v>
      </c>
      <c r="S6" s="3" t="s">
        <v>24</v>
      </c>
      <c r="T6" s="3" t="s">
        <v>180</v>
      </c>
      <c r="U6" s="3" t="s">
        <v>28</v>
      </c>
      <c r="V6" s="3" t="s">
        <v>179</v>
      </c>
      <c r="W6" s="3" t="s">
        <v>31</v>
      </c>
      <c r="X6" s="3" t="s">
        <v>180</v>
      </c>
      <c r="Y6" s="3" t="s">
        <v>28</v>
      </c>
      <c r="Z6" s="3" t="s">
        <v>179</v>
      </c>
      <c r="AA6" s="3" t="s">
        <v>32</v>
      </c>
      <c r="AB6" s="3" t="s">
        <v>180</v>
      </c>
      <c r="AC6" s="3" t="s">
        <v>28</v>
      </c>
      <c r="AD6" s="3" t="s">
        <v>179</v>
      </c>
    </row>
    <row r="7" spans="2:30" x14ac:dyDescent="0.3">
      <c r="C7" s="3">
        <v>1</v>
      </c>
      <c r="D7" s="6">
        <v>2</v>
      </c>
      <c r="E7" s="6">
        <v>39</v>
      </c>
      <c r="F7" s="3">
        <f>(D7/E7)*100</f>
        <v>5.1282051282051277</v>
      </c>
      <c r="G7" s="3">
        <v>1</v>
      </c>
      <c r="H7" s="6">
        <v>2</v>
      </c>
      <c r="I7" s="6">
        <v>8</v>
      </c>
      <c r="J7" s="3">
        <f>(H7/I7)*100</f>
        <v>25</v>
      </c>
      <c r="K7" s="3">
        <v>1</v>
      </c>
      <c r="L7" s="6">
        <v>1</v>
      </c>
      <c r="M7" s="6">
        <v>33</v>
      </c>
      <c r="N7" s="3">
        <f>(L7/M7)*100</f>
        <v>3.0303030303030303</v>
      </c>
      <c r="O7" s="3">
        <v>1</v>
      </c>
      <c r="P7" s="6">
        <v>1</v>
      </c>
      <c r="Q7" s="6">
        <v>15</v>
      </c>
      <c r="R7" s="3">
        <f>(P7/Q7)*100</f>
        <v>6.666666666666667</v>
      </c>
      <c r="S7" s="3">
        <v>1</v>
      </c>
      <c r="T7" s="6">
        <v>2</v>
      </c>
      <c r="U7" s="6">
        <v>20</v>
      </c>
      <c r="V7" s="3">
        <f>(T7/U7)*100</f>
        <v>10</v>
      </c>
      <c r="W7" s="3">
        <v>1</v>
      </c>
      <c r="X7" s="6">
        <v>2</v>
      </c>
      <c r="Y7" s="6">
        <v>20</v>
      </c>
      <c r="Z7" s="3">
        <f>(X7/Y7)*100</f>
        <v>10</v>
      </c>
      <c r="AA7" s="3">
        <v>1</v>
      </c>
      <c r="AB7" s="6">
        <v>4</v>
      </c>
      <c r="AC7" s="6">
        <v>37</v>
      </c>
      <c r="AD7" s="3">
        <f>(AB7/AC7)*100</f>
        <v>10.810810810810811</v>
      </c>
    </row>
    <row r="8" spans="2:30" x14ac:dyDescent="0.3">
      <c r="C8" s="3">
        <v>2</v>
      </c>
      <c r="D8" s="6">
        <v>2</v>
      </c>
      <c r="E8" s="6">
        <v>32</v>
      </c>
      <c r="F8" s="3">
        <f>(D8/E8)*100</f>
        <v>6.25</v>
      </c>
      <c r="G8" s="3">
        <v>2</v>
      </c>
      <c r="H8" s="6">
        <v>0</v>
      </c>
      <c r="I8" s="6">
        <v>7</v>
      </c>
      <c r="J8" s="3">
        <f>(H8/I8)*100</f>
        <v>0</v>
      </c>
      <c r="K8" s="3">
        <v>2</v>
      </c>
      <c r="L8" s="6">
        <v>0</v>
      </c>
      <c r="M8" s="6">
        <v>20</v>
      </c>
      <c r="N8" s="3">
        <f>(L8/M8)*100</f>
        <v>0</v>
      </c>
      <c r="O8" s="3">
        <v>2</v>
      </c>
      <c r="P8" s="6">
        <v>2</v>
      </c>
      <c r="Q8" s="6">
        <v>19</v>
      </c>
      <c r="R8" s="3">
        <f>(P8/Q8)*100</f>
        <v>10.526315789473683</v>
      </c>
      <c r="S8" s="3">
        <v>2</v>
      </c>
      <c r="T8" s="6">
        <v>2</v>
      </c>
      <c r="U8" s="6">
        <v>15</v>
      </c>
      <c r="V8" s="3">
        <f>(T8/U8)*100</f>
        <v>13.333333333333334</v>
      </c>
      <c r="W8" s="3">
        <v>2</v>
      </c>
      <c r="X8" s="6">
        <v>4</v>
      </c>
      <c r="Y8" s="6">
        <v>41</v>
      </c>
      <c r="Z8" s="3">
        <f>(X8/Y8)*100</f>
        <v>9.7560975609756095</v>
      </c>
      <c r="AA8" s="3">
        <v>2</v>
      </c>
      <c r="AB8" s="6">
        <v>3</v>
      </c>
      <c r="AC8" s="6">
        <v>29</v>
      </c>
      <c r="AD8" s="3">
        <f>(AB8/AC8)*100</f>
        <v>10.344827586206897</v>
      </c>
    </row>
    <row r="9" spans="2:30" x14ac:dyDescent="0.3">
      <c r="C9" s="3">
        <v>3</v>
      </c>
      <c r="D9" s="6">
        <v>2</v>
      </c>
      <c r="E9" s="6">
        <v>30</v>
      </c>
      <c r="F9" s="3">
        <f>(D9/E9)*100</f>
        <v>6.666666666666667</v>
      </c>
      <c r="G9" s="3">
        <v>3</v>
      </c>
      <c r="H9" s="6">
        <v>1</v>
      </c>
      <c r="I9" s="6">
        <v>5</v>
      </c>
      <c r="J9" s="3">
        <f>(H9/I9)*100</f>
        <v>20</v>
      </c>
      <c r="K9" s="3">
        <v>3</v>
      </c>
      <c r="L9" s="6">
        <v>1</v>
      </c>
      <c r="M9" s="6">
        <v>23</v>
      </c>
      <c r="N9" s="3">
        <f>(L9/M9)*100</f>
        <v>4.3478260869565215</v>
      </c>
      <c r="O9" s="3">
        <v>3</v>
      </c>
      <c r="P9" s="6">
        <v>1</v>
      </c>
      <c r="Q9" s="6">
        <v>15</v>
      </c>
      <c r="R9" s="3">
        <f>(P9/Q9)*100</f>
        <v>6.666666666666667</v>
      </c>
      <c r="S9" s="3">
        <v>3</v>
      </c>
      <c r="T9" s="6">
        <v>2</v>
      </c>
      <c r="U9" s="6">
        <v>27</v>
      </c>
      <c r="V9" s="3">
        <f>(T9/U9)*100</f>
        <v>7.4074074074074066</v>
      </c>
      <c r="W9" s="3">
        <v>3</v>
      </c>
      <c r="X9" s="6">
        <v>3</v>
      </c>
      <c r="Y9" s="6">
        <v>30</v>
      </c>
      <c r="Z9" s="3">
        <f>(X9/Y9)*100</f>
        <v>10</v>
      </c>
      <c r="AA9" s="3">
        <v>3</v>
      </c>
      <c r="AB9" s="6">
        <v>3</v>
      </c>
      <c r="AC9" s="6">
        <v>40</v>
      </c>
      <c r="AD9" s="3">
        <f>(AB9/AC9)*100</f>
        <v>7.5</v>
      </c>
    </row>
    <row r="10" spans="2:30" x14ac:dyDescent="0.3">
      <c r="C10" s="3">
        <v>4</v>
      </c>
      <c r="D10" s="6">
        <v>1</v>
      </c>
      <c r="E10" s="6">
        <v>33</v>
      </c>
      <c r="F10" s="3">
        <f>(D10/E10)*100</f>
        <v>3.0303030303030303</v>
      </c>
      <c r="G10" s="3">
        <v>4</v>
      </c>
      <c r="H10" s="6">
        <v>1</v>
      </c>
      <c r="I10" s="6">
        <v>13</v>
      </c>
      <c r="J10" s="3">
        <f>(H10/I10)*100</f>
        <v>7.6923076923076925</v>
      </c>
      <c r="K10" s="3">
        <v>4</v>
      </c>
      <c r="L10" s="6">
        <v>0</v>
      </c>
      <c r="M10" s="6">
        <v>26</v>
      </c>
      <c r="N10" s="3">
        <f>(L10/M10)*100</f>
        <v>0</v>
      </c>
      <c r="O10" s="3">
        <v>4</v>
      </c>
      <c r="P10" s="6">
        <v>4</v>
      </c>
      <c r="Q10" s="6">
        <v>30</v>
      </c>
      <c r="R10" s="3">
        <f>(P10/Q10)*100</f>
        <v>13.333333333333334</v>
      </c>
      <c r="S10" s="3">
        <v>4</v>
      </c>
      <c r="T10" s="6">
        <v>3</v>
      </c>
      <c r="U10" s="6">
        <v>30</v>
      </c>
      <c r="V10" s="3">
        <f>(T10/U10)*100</f>
        <v>10</v>
      </c>
      <c r="W10" s="3">
        <v>4</v>
      </c>
      <c r="X10" s="6">
        <v>2</v>
      </c>
      <c r="Y10" s="6">
        <v>33</v>
      </c>
      <c r="Z10" s="3">
        <f>(X10/Y10)*100</f>
        <v>6.0606060606060606</v>
      </c>
      <c r="AA10" s="3">
        <v>4</v>
      </c>
      <c r="AB10" s="6">
        <v>1</v>
      </c>
      <c r="AC10" s="6">
        <v>38</v>
      </c>
      <c r="AD10" s="3">
        <f>(AB10/AC10)*100</f>
        <v>2.6315789473684208</v>
      </c>
    </row>
    <row r="11" spans="2:30" x14ac:dyDescent="0.3">
      <c r="C11" s="3">
        <v>5</v>
      </c>
      <c r="D11" s="6">
        <v>1</v>
      </c>
      <c r="E11" s="6">
        <v>24</v>
      </c>
      <c r="F11" s="3">
        <f>(D11/E11)*100</f>
        <v>4.1666666666666661</v>
      </c>
      <c r="G11" s="3">
        <v>5</v>
      </c>
      <c r="H11" s="6">
        <v>1</v>
      </c>
      <c r="I11" s="6">
        <v>16</v>
      </c>
      <c r="J11" s="3">
        <f>(H11/I11)*100</f>
        <v>6.25</v>
      </c>
      <c r="K11" s="3">
        <v>5</v>
      </c>
      <c r="L11" s="6">
        <v>1</v>
      </c>
      <c r="M11" s="6">
        <v>19</v>
      </c>
      <c r="N11" s="3">
        <f>(L11/M11)*100</f>
        <v>5.2631578947368416</v>
      </c>
      <c r="O11" s="3">
        <v>5</v>
      </c>
      <c r="P11" s="6">
        <v>2</v>
      </c>
      <c r="Q11" s="6">
        <v>29</v>
      </c>
      <c r="R11" s="3">
        <f>(P11/Q11)*100</f>
        <v>6.8965517241379306</v>
      </c>
      <c r="S11" s="3">
        <v>5</v>
      </c>
      <c r="T11" s="6">
        <v>2</v>
      </c>
      <c r="U11" s="6">
        <v>29</v>
      </c>
      <c r="V11" s="3">
        <f>(T11/U11)*100</f>
        <v>6.8965517241379306</v>
      </c>
      <c r="W11" s="3">
        <v>5</v>
      </c>
      <c r="X11" s="6">
        <v>2</v>
      </c>
      <c r="Y11" s="6">
        <v>27</v>
      </c>
      <c r="Z11" s="3">
        <f>(X11/Y11)*100</f>
        <v>7.4074074074074066</v>
      </c>
      <c r="AA11" s="3">
        <v>5</v>
      </c>
      <c r="AB11" s="6">
        <v>1</v>
      </c>
      <c r="AC11" s="6">
        <v>33</v>
      </c>
      <c r="AD11" s="3">
        <f>(AB11/AC11)*100</f>
        <v>3.0303030303030303</v>
      </c>
    </row>
    <row r="12" spans="2:30" x14ac:dyDescent="0.3">
      <c r="C12" s="18"/>
      <c r="D12" s="6"/>
      <c r="E12" s="6"/>
      <c r="F12" s="6"/>
      <c r="G12" s="3"/>
      <c r="H12" s="6"/>
      <c r="I12" s="6"/>
      <c r="J12" s="6"/>
      <c r="K12" s="3"/>
      <c r="L12" s="6"/>
      <c r="M12" s="6"/>
      <c r="N12" s="6"/>
      <c r="O12" s="3"/>
      <c r="P12" s="6"/>
      <c r="Q12" s="6"/>
      <c r="R12" s="6"/>
      <c r="S12" s="3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2:30" x14ac:dyDescent="0.3">
      <c r="C13" s="3" t="s">
        <v>26</v>
      </c>
      <c r="D13" s="3">
        <f>SUM(D7:D12)</f>
        <v>8</v>
      </c>
      <c r="E13" s="3">
        <f>SUM(E7:E12)</f>
        <v>158</v>
      </c>
      <c r="F13" s="3">
        <f>(D13/E13)*100</f>
        <v>5.0632911392405067</v>
      </c>
      <c r="G13" s="3" t="s">
        <v>26</v>
      </c>
      <c r="H13" s="3">
        <f>SUM(H7:H12)</f>
        <v>5</v>
      </c>
      <c r="I13" s="3">
        <f>SUM(I7:I12)</f>
        <v>49</v>
      </c>
      <c r="J13" s="3">
        <f>(H13/I13)*100</f>
        <v>10.204081632653061</v>
      </c>
      <c r="K13" s="3" t="s">
        <v>26</v>
      </c>
      <c r="L13" s="3">
        <f>SUM(L7:L12)</f>
        <v>3</v>
      </c>
      <c r="M13" s="3">
        <f>SUM(M7:M12)</f>
        <v>121</v>
      </c>
      <c r="N13" s="3">
        <f>(L13/M13)*100</f>
        <v>2.4793388429752068</v>
      </c>
      <c r="O13" s="3" t="s">
        <v>26</v>
      </c>
      <c r="P13" s="3">
        <f>SUM(P7:P12)</f>
        <v>10</v>
      </c>
      <c r="Q13" s="3">
        <f>SUM(Q7:Q12)</f>
        <v>108</v>
      </c>
      <c r="R13" s="3">
        <f>(P13/Q13)*100</f>
        <v>9.2592592592592595</v>
      </c>
      <c r="S13" s="3" t="s">
        <v>26</v>
      </c>
      <c r="T13" s="3">
        <f>SUM(T7:T12)</f>
        <v>11</v>
      </c>
      <c r="U13" s="3">
        <f>SUM(U7:U12)</f>
        <v>121</v>
      </c>
      <c r="V13" s="3">
        <f>(T13/U13)*100</f>
        <v>9.0909090909090917</v>
      </c>
      <c r="W13" s="3" t="s">
        <v>26</v>
      </c>
      <c r="X13" s="3">
        <f>SUM(X7:X12)</f>
        <v>13</v>
      </c>
      <c r="Y13" s="3">
        <f>SUM(Y7:Y12)</f>
        <v>151</v>
      </c>
      <c r="Z13" s="3">
        <f>(X13/Y13)*100</f>
        <v>8.6092715231788084</v>
      </c>
      <c r="AA13" s="3" t="s">
        <v>26</v>
      </c>
      <c r="AB13" s="3">
        <f>SUM(AB7:AB12)</f>
        <v>12</v>
      </c>
      <c r="AC13" s="3">
        <f>SUM(AC7:AC12)</f>
        <v>177</v>
      </c>
      <c r="AD13" s="3">
        <f>(AB13/AC13)*100</f>
        <v>6.7796610169491522</v>
      </c>
    </row>
    <row r="15" spans="2:30" x14ac:dyDescent="0.3">
      <c r="C15" s="35" t="s">
        <v>419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2:30" x14ac:dyDescent="0.3">
      <c r="C16" s="48" t="s">
        <v>417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3" t="s">
        <v>1</v>
      </c>
      <c r="AD16" s="3">
        <f>AVERAGE(F26,J26,N26,R26,V26,Z26,AD26)</f>
        <v>5.9186546932025283</v>
      </c>
    </row>
    <row r="17" spans="3:30" x14ac:dyDescent="0.3"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3" t="s">
        <v>2</v>
      </c>
      <c r="AD17" s="3">
        <f>STDEV(F26,J26,N26,R26,V26,Z26,AD26)/SQRT(7)</f>
        <v>0.68730218602098603</v>
      </c>
    </row>
    <row r="18" spans="3:30" x14ac:dyDescent="0.3">
      <c r="C18" s="34" t="s">
        <v>3</v>
      </c>
      <c r="D18" s="34"/>
      <c r="E18" s="34"/>
      <c r="F18" s="34"/>
      <c r="G18" s="34" t="s">
        <v>4</v>
      </c>
      <c r="H18" s="34"/>
      <c r="I18" s="34"/>
      <c r="J18" s="34"/>
      <c r="K18" s="34" t="s">
        <v>128</v>
      </c>
      <c r="L18" s="34"/>
      <c r="M18" s="34"/>
      <c r="N18" s="34"/>
      <c r="O18" s="34" t="s">
        <v>65</v>
      </c>
      <c r="P18" s="34"/>
      <c r="Q18" s="34"/>
      <c r="R18" s="34"/>
      <c r="S18" s="34" t="s">
        <v>7</v>
      </c>
      <c r="T18" s="34"/>
      <c r="U18" s="34"/>
      <c r="V18" s="34"/>
      <c r="W18" s="34" t="s">
        <v>8</v>
      </c>
      <c r="X18" s="34"/>
      <c r="Y18" s="34"/>
      <c r="Z18" s="34"/>
      <c r="AA18" s="34" t="s">
        <v>9</v>
      </c>
      <c r="AB18" s="34"/>
      <c r="AC18" s="34"/>
      <c r="AD18" s="34"/>
    </row>
    <row r="19" spans="3:30" x14ac:dyDescent="0.3">
      <c r="C19" s="3" t="s">
        <v>20</v>
      </c>
      <c r="D19" s="3" t="s">
        <v>180</v>
      </c>
      <c r="E19" s="3" t="s">
        <v>28</v>
      </c>
      <c r="F19" s="3" t="s">
        <v>179</v>
      </c>
      <c r="G19" s="3" t="s">
        <v>21</v>
      </c>
      <c r="H19" s="3" t="s">
        <v>180</v>
      </c>
      <c r="I19" s="3" t="s">
        <v>28</v>
      </c>
      <c r="J19" s="3" t="s">
        <v>179</v>
      </c>
      <c r="K19" s="3" t="s">
        <v>22</v>
      </c>
      <c r="L19" s="3" t="s">
        <v>180</v>
      </c>
      <c r="M19" s="3" t="s">
        <v>28</v>
      </c>
      <c r="N19" s="3" t="s">
        <v>179</v>
      </c>
      <c r="O19" s="3" t="s">
        <v>23</v>
      </c>
      <c r="P19" s="3" t="s">
        <v>180</v>
      </c>
      <c r="Q19" s="3" t="s">
        <v>28</v>
      </c>
      <c r="R19" s="3" t="s">
        <v>179</v>
      </c>
      <c r="S19" s="3" t="s">
        <v>24</v>
      </c>
      <c r="T19" s="3" t="s">
        <v>180</v>
      </c>
      <c r="U19" s="3" t="s">
        <v>28</v>
      </c>
      <c r="V19" s="3" t="s">
        <v>179</v>
      </c>
      <c r="W19" s="3" t="s">
        <v>31</v>
      </c>
      <c r="X19" s="3" t="s">
        <v>180</v>
      </c>
      <c r="Y19" s="3" t="s">
        <v>28</v>
      </c>
      <c r="Z19" s="3" t="s">
        <v>179</v>
      </c>
      <c r="AA19" s="3" t="s">
        <v>32</v>
      </c>
      <c r="AB19" s="3" t="s">
        <v>180</v>
      </c>
      <c r="AC19" s="3" t="s">
        <v>28</v>
      </c>
      <c r="AD19" s="3" t="s">
        <v>179</v>
      </c>
    </row>
    <row r="20" spans="3:30" x14ac:dyDescent="0.3">
      <c r="C20" s="3">
        <v>1</v>
      </c>
      <c r="D20" s="6">
        <v>1</v>
      </c>
      <c r="E20" s="6">
        <v>26</v>
      </c>
      <c r="F20" s="3">
        <f>(D20/E20)*100</f>
        <v>3.8461538461538463</v>
      </c>
      <c r="G20" s="3">
        <v>1</v>
      </c>
      <c r="H20" s="6">
        <v>2</v>
      </c>
      <c r="I20" s="6">
        <v>34</v>
      </c>
      <c r="J20" s="3">
        <f>(H20/I20)*100</f>
        <v>5.8823529411764701</v>
      </c>
      <c r="K20" s="3">
        <v>1</v>
      </c>
      <c r="L20" s="6">
        <v>2</v>
      </c>
      <c r="M20" s="6">
        <v>15</v>
      </c>
      <c r="N20" s="3">
        <f>(L20/M20)*100</f>
        <v>13.333333333333334</v>
      </c>
      <c r="O20" s="3">
        <v>1</v>
      </c>
      <c r="P20" s="6">
        <v>1</v>
      </c>
      <c r="Q20" s="6">
        <v>12</v>
      </c>
      <c r="R20" s="3">
        <f>(P20/Q20)*100</f>
        <v>8.3333333333333321</v>
      </c>
      <c r="S20" s="3">
        <v>1</v>
      </c>
      <c r="T20" s="6">
        <v>1</v>
      </c>
      <c r="U20" s="6">
        <v>21</v>
      </c>
      <c r="V20" s="3">
        <f>(T20/U20)*100</f>
        <v>4.7619047619047619</v>
      </c>
      <c r="W20" s="3">
        <v>1</v>
      </c>
      <c r="X20" s="6">
        <v>1</v>
      </c>
      <c r="Y20" s="6">
        <v>30</v>
      </c>
      <c r="Z20" s="3">
        <f>(X20/Y20)*100</f>
        <v>3.3333333333333335</v>
      </c>
      <c r="AA20" s="3">
        <v>1</v>
      </c>
      <c r="AB20" s="6">
        <v>2</v>
      </c>
      <c r="AC20" s="6">
        <v>26</v>
      </c>
      <c r="AD20" s="3">
        <f>(AB20/AC20)*100</f>
        <v>7.6923076923076925</v>
      </c>
    </row>
    <row r="21" spans="3:30" x14ac:dyDescent="0.3">
      <c r="C21" s="3">
        <v>2</v>
      </c>
      <c r="D21" s="6">
        <v>1</v>
      </c>
      <c r="E21" s="6">
        <v>21</v>
      </c>
      <c r="F21" s="3">
        <f>(D21/E21)*100</f>
        <v>4.7619047619047619</v>
      </c>
      <c r="G21" s="3">
        <v>2</v>
      </c>
      <c r="H21" s="6">
        <v>0</v>
      </c>
      <c r="I21" s="6">
        <v>10</v>
      </c>
      <c r="J21" s="3">
        <f>(H21/I21)*100</f>
        <v>0</v>
      </c>
      <c r="K21" s="3">
        <v>2</v>
      </c>
      <c r="L21" s="6">
        <v>3</v>
      </c>
      <c r="M21" s="6">
        <v>35</v>
      </c>
      <c r="N21" s="3">
        <f>(L21/M21)*100</f>
        <v>8.5714285714285712</v>
      </c>
      <c r="O21" s="3">
        <v>2</v>
      </c>
      <c r="P21" s="6">
        <v>1</v>
      </c>
      <c r="Q21" s="6">
        <v>6</v>
      </c>
      <c r="R21" s="3">
        <f>(P21/Q21)*100</f>
        <v>16.666666666666664</v>
      </c>
      <c r="S21" s="3">
        <v>2</v>
      </c>
      <c r="T21" s="6">
        <v>1</v>
      </c>
      <c r="U21" s="6">
        <v>33</v>
      </c>
      <c r="V21" s="3">
        <f>(T21/U21)*100</f>
        <v>3.0303030303030303</v>
      </c>
      <c r="W21" s="3">
        <v>2</v>
      </c>
      <c r="X21" s="6">
        <v>1</v>
      </c>
      <c r="Y21" s="6">
        <v>30</v>
      </c>
      <c r="Z21" s="3">
        <f>(X21/Y21)*100</f>
        <v>3.3333333333333335</v>
      </c>
      <c r="AA21" s="3">
        <v>2</v>
      </c>
      <c r="AB21" s="6">
        <v>2</v>
      </c>
      <c r="AC21" s="6">
        <v>25</v>
      </c>
      <c r="AD21" s="3">
        <f>(AB21/AC21)*100</f>
        <v>8</v>
      </c>
    </row>
    <row r="22" spans="3:30" x14ac:dyDescent="0.3">
      <c r="C22" s="3">
        <v>3</v>
      </c>
      <c r="D22" s="6">
        <v>1</v>
      </c>
      <c r="E22" s="6">
        <v>25</v>
      </c>
      <c r="F22" s="3">
        <f>(D22/E22)*100</f>
        <v>4</v>
      </c>
      <c r="G22" s="3">
        <v>3</v>
      </c>
      <c r="H22" s="6">
        <v>1</v>
      </c>
      <c r="I22" s="6">
        <v>13</v>
      </c>
      <c r="J22" s="3">
        <f>(H22/I22)*100</f>
        <v>7.6923076923076925</v>
      </c>
      <c r="K22" s="3">
        <v>3</v>
      </c>
      <c r="L22" s="6">
        <v>2</v>
      </c>
      <c r="M22" s="6">
        <v>19</v>
      </c>
      <c r="N22" s="3">
        <f>(L22/M22)*100</f>
        <v>10.526315789473683</v>
      </c>
      <c r="O22" s="3">
        <v>3</v>
      </c>
      <c r="P22" s="6">
        <v>1</v>
      </c>
      <c r="Q22" s="6">
        <v>11</v>
      </c>
      <c r="R22" s="3">
        <f>(P22/Q22)*100</f>
        <v>9.0909090909090917</v>
      </c>
      <c r="S22" s="3">
        <v>3</v>
      </c>
      <c r="T22" s="6">
        <v>2</v>
      </c>
      <c r="U22" s="6">
        <v>22</v>
      </c>
      <c r="V22" s="3">
        <f>(T22/U22)*100</f>
        <v>9.0909090909090917</v>
      </c>
      <c r="W22" s="3">
        <v>3</v>
      </c>
      <c r="X22" s="6">
        <v>1</v>
      </c>
      <c r="Y22" s="6">
        <v>20</v>
      </c>
      <c r="Z22" s="3">
        <f>(X22/Y22)*100</f>
        <v>5</v>
      </c>
      <c r="AA22" s="3">
        <v>3</v>
      </c>
      <c r="AB22" s="6">
        <v>1</v>
      </c>
      <c r="AC22" s="6">
        <v>32</v>
      </c>
      <c r="AD22" s="3">
        <f>(AB22/AC22)*100</f>
        <v>3.125</v>
      </c>
    </row>
    <row r="23" spans="3:30" x14ac:dyDescent="0.3">
      <c r="C23" s="3">
        <v>4</v>
      </c>
      <c r="D23" s="6">
        <v>1</v>
      </c>
      <c r="E23" s="6">
        <v>32</v>
      </c>
      <c r="F23" s="3">
        <f>(D23/E23)*100</f>
        <v>3.125</v>
      </c>
      <c r="G23" s="3">
        <v>4</v>
      </c>
      <c r="H23" s="6">
        <v>1</v>
      </c>
      <c r="I23" s="6">
        <v>23</v>
      </c>
      <c r="J23" s="3">
        <f>(H23/I23)*100</f>
        <v>4.3478260869565215</v>
      </c>
      <c r="K23" s="3">
        <v>4</v>
      </c>
      <c r="L23" s="6">
        <v>1</v>
      </c>
      <c r="M23" s="6">
        <v>25</v>
      </c>
      <c r="N23" s="3">
        <f>(L23/M23)*100</f>
        <v>4</v>
      </c>
      <c r="O23" s="3">
        <v>4</v>
      </c>
      <c r="P23" s="6">
        <v>0</v>
      </c>
      <c r="Q23" s="6">
        <v>19</v>
      </c>
      <c r="R23" s="3">
        <f>(P23/Q23)*100</f>
        <v>0</v>
      </c>
      <c r="S23" s="3">
        <v>4</v>
      </c>
      <c r="T23" s="6">
        <v>0</v>
      </c>
      <c r="U23" s="6">
        <v>20</v>
      </c>
      <c r="V23" s="3">
        <f>(T23/U23)*100</f>
        <v>0</v>
      </c>
      <c r="W23" s="3">
        <v>4</v>
      </c>
      <c r="X23" s="6">
        <v>3</v>
      </c>
      <c r="Y23" s="6">
        <v>30</v>
      </c>
      <c r="Z23" s="3">
        <f>(X23/Y23)*100</f>
        <v>10</v>
      </c>
      <c r="AA23" s="3">
        <v>4</v>
      </c>
      <c r="AB23" s="6">
        <v>2</v>
      </c>
      <c r="AC23" s="6">
        <v>42</v>
      </c>
      <c r="AD23" s="3">
        <f>(AB23/AC23)*100</f>
        <v>4.7619047619047619</v>
      </c>
    </row>
    <row r="24" spans="3:30" x14ac:dyDescent="0.3">
      <c r="C24" s="3">
        <v>5</v>
      </c>
      <c r="D24" s="6">
        <v>1</v>
      </c>
      <c r="E24" s="6">
        <v>27</v>
      </c>
      <c r="F24" s="3">
        <f>(D24/E24)*100</f>
        <v>3.7037037037037033</v>
      </c>
      <c r="G24" s="3">
        <v>5</v>
      </c>
      <c r="H24" s="6">
        <v>1</v>
      </c>
      <c r="I24" s="6">
        <v>23</v>
      </c>
      <c r="J24" s="3">
        <f>(H24/I24)*100</f>
        <v>4.3478260869565215</v>
      </c>
      <c r="K24" s="3">
        <v>5</v>
      </c>
      <c r="L24" s="6">
        <v>2</v>
      </c>
      <c r="M24" s="6">
        <v>10</v>
      </c>
      <c r="N24" s="3">
        <f>(L24/M24)*100</f>
        <v>20</v>
      </c>
      <c r="O24" s="3">
        <v>5</v>
      </c>
      <c r="P24" s="6">
        <v>1</v>
      </c>
      <c r="Q24" s="6">
        <v>15</v>
      </c>
      <c r="R24" s="3">
        <f>(P24/Q24)*100</f>
        <v>6.666666666666667</v>
      </c>
      <c r="S24" s="3">
        <v>5</v>
      </c>
      <c r="T24" s="6">
        <v>2</v>
      </c>
      <c r="U24" s="6">
        <v>30</v>
      </c>
      <c r="V24" s="3">
        <f>(T24/U24)*100</f>
        <v>6.666666666666667</v>
      </c>
      <c r="W24" s="3">
        <v>5</v>
      </c>
      <c r="X24" s="6">
        <v>2</v>
      </c>
      <c r="Y24" s="6">
        <v>29</v>
      </c>
      <c r="Z24" s="3">
        <f>(X24/Y24)*100</f>
        <v>6.8965517241379306</v>
      </c>
      <c r="AA24" s="3">
        <v>5</v>
      </c>
      <c r="AB24" s="6">
        <v>2</v>
      </c>
      <c r="AC24" s="6">
        <v>24</v>
      </c>
      <c r="AD24" s="3">
        <f>(AB24/AC24)*100</f>
        <v>8.3333333333333321</v>
      </c>
    </row>
    <row r="25" spans="3:30" x14ac:dyDescent="0.3">
      <c r="C25" s="3">
        <v>6</v>
      </c>
      <c r="D25" s="6">
        <v>1</v>
      </c>
      <c r="E25" s="6">
        <v>17</v>
      </c>
      <c r="F25" s="3">
        <f>(D25/E25)*100</f>
        <v>5.8823529411764701</v>
      </c>
      <c r="G25" s="3"/>
      <c r="H25" s="6"/>
      <c r="I25" s="6"/>
      <c r="J25" s="6"/>
      <c r="K25" s="3"/>
      <c r="L25" s="6"/>
      <c r="M25" s="6"/>
      <c r="N25" s="6"/>
      <c r="O25" s="3"/>
      <c r="P25" s="6"/>
      <c r="Q25" s="6"/>
      <c r="R25" s="6"/>
      <c r="S25" s="3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3:30" x14ac:dyDescent="0.3">
      <c r="C26" s="3" t="s">
        <v>26</v>
      </c>
      <c r="D26" s="3">
        <f>SUM(D20:D25)</f>
        <v>6</v>
      </c>
      <c r="E26" s="3">
        <f>SUM(E20:E25)</f>
        <v>148</v>
      </c>
      <c r="F26" s="3">
        <f>(D26/E26)*100</f>
        <v>4.0540540540540544</v>
      </c>
      <c r="G26" s="3" t="s">
        <v>26</v>
      </c>
      <c r="H26" s="3">
        <f>SUM(H20:H25)</f>
        <v>5</v>
      </c>
      <c r="I26" s="3">
        <f>SUM(I20:I25)</f>
        <v>103</v>
      </c>
      <c r="J26" s="3">
        <f>(H26/I26)*100</f>
        <v>4.8543689320388346</v>
      </c>
      <c r="K26" s="3" t="s">
        <v>26</v>
      </c>
      <c r="L26" s="3">
        <f>SUM(L20:L25)</f>
        <v>10</v>
      </c>
      <c r="M26" s="3">
        <f>SUM(M20:M25)</f>
        <v>104</v>
      </c>
      <c r="N26" s="3">
        <f>(L26/M26)*100</f>
        <v>9.6153846153846168</v>
      </c>
      <c r="O26" s="3" t="s">
        <v>26</v>
      </c>
      <c r="P26" s="3">
        <f>SUM(P20:P25)</f>
        <v>4</v>
      </c>
      <c r="Q26" s="3">
        <f>SUM(Q20:Q25)</f>
        <v>63</v>
      </c>
      <c r="R26" s="3">
        <f>(P26/Q26)*100</f>
        <v>6.3492063492063489</v>
      </c>
      <c r="S26" s="3" t="s">
        <v>26</v>
      </c>
      <c r="T26" s="3">
        <f>SUM(T20:T25)</f>
        <v>6</v>
      </c>
      <c r="U26" s="3">
        <f>SUM(U20:U25)</f>
        <v>126</v>
      </c>
      <c r="V26" s="3">
        <f>(T26/U26)*100</f>
        <v>4.7619047619047619</v>
      </c>
      <c r="W26" s="3" t="s">
        <v>26</v>
      </c>
      <c r="X26" s="3">
        <f>SUM(X20:X25)</f>
        <v>8</v>
      </c>
      <c r="Y26" s="3">
        <f>SUM(Y20:Y25)</f>
        <v>139</v>
      </c>
      <c r="Z26" s="3">
        <f>(X26/Y26)*100</f>
        <v>5.755395683453238</v>
      </c>
      <c r="AA26" s="3" t="s">
        <v>26</v>
      </c>
      <c r="AB26" s="3">
        <f>SUM(AB20:AB25)</f>
        <v>9</v>
      </c>
      <c r="AC26" s="3">
        <f>SUM(AC20:AC25)</f>
        <v>149</v>
      </c>
      <c r="AD26" s="3">
        <f>(AB26/AC26)*100</f>
        <v>6.0402684563758395</v>
      </c>
    </row>
    <row r="28" spans="3:30" x14ac:dyDescent="0.3">
      <c r="C28" s="81" t="s">
        <v>418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</row>
    <row r="29" spans="3:30" x14ac:dyDescent="0.3">
      <c r="C29" s="48" t="s">
        <v>417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3" t="s">
        <v>1</v>
      </c>
      <c r="AD29" s="3">
        <f>AVERAGE(F38,J38,N38,R38,V38,Z38,AD38)</f>
        <v>8.9165509594808547</v>
      </c>
    </row>
    <row r="30" spans="3:30" x14ac:dyDescent="0.3"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3" t="s">
        <v>2</v>
      </c>
      <c r="AD30" s="3">
        <f>STDEV(F38,J38,N38,R38,V38,Z38,AD38)/SQRT(7)</f>
        <v>1.0374726513301078</v>
      </c>
    </row>
    <row r="31" spans="3:30" x14ac:dyDescent="0.3">
      <c r="C31" s="34" t="s">
        <v>3</v>
      </c>
      <c r="D31" s="34"/>
      <c r="E31" s="34"/>
      <c r="F31" s="34"/>
      <c r="G31" s="34" t="s">
        <v>4</v>
      </c>
      <c r="H31" s="34"/>
      <c r="I31" s="34"/>
      <c r="J31" s="34"/>
      <c r="K31" s="34" t="s">
        <v>128</v>
      </c>
      <c r="L31" s="34"/>
      <c r="M31" s="34"/>
      <c r="N31" s="34"/>
      <c r="O31" s="34" t="s">
        <v>65</v>
      </c>
      <c r="P31" s="34"/>
      <c r="Q31" s="34"/>
      <c r="R31" s="34"/>
      <c r="S31" s="34" t="s">
        <v>7</v>
      </c>
      <c r="T31" s="34"/>
      <c r="U31" s="34"/>
      <c r="V31" s="34"/>
      <c r="W31" s="34" t="s">
        <v>8</v>
      </c>
      <c r="X31" s="34"/>
      <c r="Y31" s="34"/>
      <c r="Z31" s="34"/>
      <c r="AA31" s="34" t="s">
        <v>9</v>
      </c>
      <c r="AB31" s="34"/>
      <c r="AC31" s="34"/>
      <c r="AD31" s="34"/>
    </row>
    <row r="32" spans="3:30" x14ac:dyDescent="0.3">
      <c r="C32" s="3" t="s">
        <v>20</v>
      </c>
      <c r="D32" s="3" t="s">
        <v>180</v>
      </c>
      <c r="E32" s="3" t="s">
        <v>28</v>
      </c>
      <c r="F32" s="3" t="s">
        <v>179</v>
      </c>
      <c r="G32" s="3" t="s">
        <v>21</v>
      </c>
      <c r="H32" s="3" t="s">
        <v>180</v>
      </c>
      <c r="I32" s="3" t="s">
        <v>28</v>
      </c>
      <c r="J32" s="3" t="s">
        <v>179</v>
      </c>
      <c r="K32" s="3" t="s">
        <v>22</v>
      </c>
      <c r="L32" s="3" t="s">
        <v>180</v>
      </c>
      <c r="M32" s="3" t="s">
        <v>28</v>
      </c>
      <c r="N32" s="3" t="s">
        <v>179</v>
      </c>
      <c r="O32" s="3" t="s">
        <v>23</v>
      </c>
      <c r="P32" s="3" t="s">
        <v>180</v>
      </c>
      <c r="Q32" s="3" t="s">
        <v>28</v>
      </c>
      <c r="R32" s="3" t="s">
        <v>179</v>
      </c>
      <c r="S32" s="3" t="s">
        <v>24</v>
      </c>
      <c r="T32" s="3" t="s">
        <v>180</v>
      </c>
      <c r="U32" s="3" t="s">
        <v>28</v>
      </c>
      <c r="V32" s="3" t="s">
        <v>179</v>
      </c>
      <c r="W32" s="3" t="s">
        <v>31</v>
      </c>
      <c r="X32" s="3" t="s">
        <v>180</v>
      </c>
      <c r="Y32" s="3" t="s">
        <v>28</v>
      </c>
      <c r="Z32" s="3" t="s">
        <v>179</v>
      </c>
      <c r="AA32" s="3" t="s">
        <v>32</v>
      </c>
      <c r="AB32" s="3" t="s">
        <v>180</v>
      </c>
      <c r="AC32" s="3" t="s">
        <v>28</v>
      </c>
      <c r="AD32" s="3" t="s">
        <v>179</v>
      </c>
    </row>
    <row r="33" spans="3:30" x14ac:dyDescent="0.3">
      <c r="C33" s="3">
        <v>1</v>
      </c>
      <c r="D33" s="6">
        <v>1</v>
      </c>
      <c r="E33" s="6">
        <v>14</v>
      </c>
      <c r="F33" s="3">
        <f>(D33/E33)*100</f>
        <v>7.1428571428571423</v>
      </c>
      <c r="G33" s="3">
        <v>1</v>
      </c>
      <c r="H33" s="6">
        <v>0</v>
      </c>
      <c r="I33" s="6">
        <v>6</v>
      </c>
      <c r="J33" s="3">
        <f>(H33/I33)*100</f>
        <v>0</v>
      </c>
      <c r="K33" s="3">
        <v>1</v>
      </c>
      <c r="L33" s="6">
        <v>2</v>
      </c>
      <c r="M33" s="6">
        <v>19</v>
      </c>
      <c r="N33" s="3">
        <f>(L33/M33)*100</f>
        <v>10.526315789473683</v>
      </c>
      <c r="O33" s="3">
        <v>1</v>
      </c>
      <c r="P33" s="6">
        <v>4</v>
      </c>
      <c r="Q33" s="6">
        <v>20</v>
      </c>
      <c r="R33" s="3">
        <f>(P33/Q33)*100</f>
        <v>20</v>
      </c>
      <c r="S33" s="3">
        <v>1</v>
      </c>
      <c r="T33" s="6">
        <v>2</v>
      </c>
      <c r="U33" s="6">
        <v>35</v>
      </c>
      <c r="V33" s="3">
        <f>(T33/U33)*100</f>
        <v>5.7142857142857144</v>
      </c>
      <c r="W33" s="3">
        <v>1</v>
      </c>
      <c r="X33" s="6">
        <v>1</v>
      </c>
      <c r="Y33" s="6">
        <v>20</v>
      </c>
      <c r="Z33" s="3">
        <f>(X33/Y33)*100</f>
        <v>5</v>
      </c>
      <c r="AA33" s="3">
        <v>1</v>
      </c>
      <c r="AB33" s="6">
        <v>1</v>
      </c>
      <c r="AC33" s="6">
        <v>10</v>
      </c>
      <c r="AD33" s="3">
        <f>(AB33/AC33)*100</f>
        <v>10</v>
      </c>
    </row>
    <row r="34" spans="3:30" x14ac:dyDescent="0.3">
      <c r="C34" s="3">
        <v>2</v>
      </c>
      <c r="D34" s="6">
        <v>1</v>
      </c>
      <c r="E34" s="6">
        <v>30</v>
      </c>
      <c r="F34" s="3">
        <f>(D34/E34)*100</f>
        <v>3.3333333333333335</v>
      </c>
      <c r="G34" s="3">
        <v>2</v>
      </c>
      <c r="H34" s="6">
        <v>1</v>
      </c>
      <c r="I34" s="6">
        <v>8</v>
      </c>
      <c r="J34" s="3">
        <f>(H34/I34)*100</f>
        <v>12.5</v>
      </c>
      <c r="K34" s="3">
        <v>2</v>
      </c>
      <c r="L34" s="6">
        <v>1</v>
      </c>
      <c r="M34" s="6">
        <v>19</v>
      </c>
      <c r="N34" s="3">
        <f>(L34/M34)*100</f>
        <v>5.2631578947368416</v>
      </c>
      <c r="O34" s="3">
        <v>2</v>
      </c>
      <c r="P34" s="6">
        <v>1</v>
      </c>
      <c r="Q34" s="6">
        <v>14</v>
      </c>
      <c r="R34" s="3">
        <f>(P34/Q34)*100</f>
        <v>7.1428571428571423</v>
      </c>
      <c r="S34" s="3">
        <v>2</v>
      </c>
      <c r="T34" s="6">
        <v>5</v>
      </c>
      <c r="U34" s="6">
        <v>33</v>
      </c>
      <c r="V34" s="3">
        <f>(T34/U34)*100</f>
        <v>15.151515151515152</v>
      </c>
      <c r="W34" s="3">
        <v>2</v>
      </c>
      <c r="X34" s="6">
        <v>4</v>
      </c>
      <c r="Y34" s="6">
        <v>34</v>
      </c>
      <c r="Z34" s="3">
        <f>(X34/Y34)*100</f>
        <v>11.76470588235294</v>
      </c>
      <c r="AA34" s="3">
        <v>2</v>
      </c>
      <c r="AB34" s="6">
        <v>2</v>
      </c>
      <c r="AC34" s="6">
        <v>33</v>
      </c>
      <c r="AD34" s="3">
        <f>(AB34/AC34)*100</f>
        <v>6.0606060606060606</v>
      </c>
    </row>
    <row r="35" spans="3:30" x14ac:dyDescent="0.3">
      <c r="C35" s="3">
        <v>3</v>
      </c>
      <c r="D35" s="6">
        <v>1</v>
      </c>
      <c r="E35" s="6">
        <v>29</v>
      </c>
      <c r="F35" s="3">
        <f>(D35/E35)*100</f>
        <v>3.4482758620689653</v>
      </c>
      <c r="G35" s="3">
        <v>3</v>
      </c>
      <c r="H35" s="6">
        <v>2</v>
      </c>
      <c r="I35" s="6">
        <v>9</v>
      </c>
      <c r="J35" s="3">
        <f>(H35/I35)*100</f>
        <v>22.222222222222221</v>
      </c>
      <c r="K35" s="3">
        <v>3</v>
      </c>
      <c r="L35" s="6">
        <v>2</v>
      </c>
      <c r="M35" s="6">
        <v>30</v>
      </c>
      <c r="N35" s="3">
        <f>(L35/M35)*100</f>
        <v>6.666666666666667</v>
      </c>
      <c r="O35" s="3">
        <v>3</v>
      </c>
      <c r="P35" s="6">
        <v>0</v>
      </c>
      <c r="Q35" s="6">
        <v>11</v>
      </c>
      <c r="R35" s="3">
        <f>(P35/Q35)*100</f>
        <v>0</v>
      </c>
      <c r="S35" s="3">
        <v>3</v>
      </c>
      <c r="T35" s="6">
        <v>2</v>
      </c>
      <c r="U35" s="6">
        <v>20</v>
      </c>
      <c r="V35" s="3">
        <f>(T35/U35)*100</f>
        <v>10</v>
      </c>
      <c r="W35" s="3">
        <v>3</v>
      </c>
      <c r="X35" s="6">
        <v>3</v>
      </c>
      <c r="Y35" s="6">
        <v>31</v>
      </c>
      <c r="Z35" s="3">
        <f>(X35/Y35)*100</f>
        <v>9.67741935483871</v>
      </c>
      <c r="AA35" s="3">
        <v>3</v>
      </c>
      <c r="AB35" s="6">
        <v>2</v>
      </c>
      <c r="AC35" s="6">
        <v>29</v>
      </c>
      <c r="AD35" s="3">
        <f>(AB35/AC35)*100</f>
        <v>6.8965517241379306</v>
      </c>
    </row>
    <row r="36" spans="3:30" x14ac:dyDescent="0.3">
      <c r="C36" s="3">
        <v>4</v>
      </c>
      <c r="D36" s="6">
        <v>3</v>
      </c>
      <c r="E36" s="6">
        <v>28</v>
      </c>
      <c r="F36" s="3">
        <f>(D36/E36)*100</f>
        <v>10.714285714285714</v>
      </c>
      <c r="G36" s="3">
        <v>4</v>
      </c>
      <c r="H36" s="6">
        <v>1</v>
      </c>
      <c r="I36" s="6">
        <v>9</v>
      </c>
      <c r="J36" s="3">
        <f>(H36/I36)*100</f>
        <v>11.111111111111111</v>
      </c>
      <c r="K36" s="3">
        <v>4</v>
      </c>
      <c r="L36" s="6">
        <v>3</v>
      </c>
      <c r="M36" s="6">
        <v>30</v>
      </c>
      <c r="N36" s="3">
        <f>(L36/M36)*100</f>
        <v>10</v>
      </c>
      <c r="O36" s="3">
        <v>4</v>
      </c>
      <c r="P36" s="6">
        <v>5</v>
      </c>
      <c r="Q36" s="6">
        <v>29</v>
      </c>
      <c r="R36" s="3">
        <f>(P36/Q36)*100</f>
        <v>17.241379310344829</v>
      </c>
      <c r="S36" s="3">
        <v>4</v>
      </c>
      <c r="T36" s="6">
        <v>1</v>
      </c>
      <c r="U36" s="6">
        <v>22</v>
      </c>
      <c r="V36" s="3">
        <f>(T36/U36)*100</f>
        <v>4.5454545454545459</v>
      </c>
      <c r="W36" s="3">
        <v>4</v>
      </c>
      <c r="X36" s="6">
        <v>2</v>
      </c>
      <c r="Y36" s="6">
        <v>30</v>
      </c>
      <c r="Z36" s="3">
        <f>(X36/Y36)*100</f>
        <v>6.666666666666667</v>
      </c>
      <c r="AA36" s="3">
        <v>4</v>
      </c>
      <c r="AB36" s="6">
        <v>1</v>
      </c>
      <c r="AC36" s="6">
        <v>44</v>
      </c>
      <c r="AD36" s="3">
        <f>(AB36/AC36)*100</f>
        <v>2.2727272727272729</v>
      </c>
    </row>
    <row r="37" spans="3:30" x14ac:dyDescent="0.3">
      <c r="C37" s="3">
        <v>5</v>
      </c>
      <c r="D37" s="6">
        <v>2</v>
      </c>
      <c r="E37" s="6">
        <v>25</v>
      </c>
      <c r="F37" s="3">
        <f>(D37/E37)*100</f>
        <v>8</v>
      </c>
      <c r="G37" s="3">
        <v>5</v>
      </c>
      <c r="H37" s="6">
        <v>0</v>
      </c>
      <c r="I37" s="6">
        <v>4</v>
      </c>
      <c r="J37" s="3">
        <f>(H37/I37)*100</f>
        <v>0</v>
      </c>
      <c r="K37" s="3">
        <v>5</v>
      </c>
      <c r="L37" s="6">
        <v>1</v>
      </c>
      <c r="M37" s="6">
        <v>14</v>
      </c>
      <c r="N37" s="3">
        <f>(L37/M37)*100</f>
        <v>7.1428571428571423</v>
      </c>
      <c r="O37" s="3"/>
      <c r="P37" s="6"/>
      <c r="Q37" s="6"/>
      <c r="R37" s="3"/>
      <c r="S37" s="3">
        <v>5</v>
      </c>
      <c r="T37" s="6">
        <v>0</v>
      </c>
      <c r="U37" s="6">
        <v>4</v>
      </c>
      <c r="V37" s="3">
        <f>(T37/U37)*100</f>
        <v>0</v>
      </c>
      <c r="W37" s="3">
        <v>5</v>
      </c>
      <c r="X37" s="6">
        <v>3</v>
      </c>
      <c r="Y37" s="6">
        <v>27</v>
      </c>
      <c r="Z37" s="3">
        <f>(X37/Y37)*100</f>
        <v>11.111111111111111</v>
      </c>
      <c r="AA37" s="3">
        <v>5</v>
      </c>
      <c r="AB37" s="6">
        <v>2</v>
      </c>
      <c r="AC37" s="6">
        <v>30</v>
      </c>
      <c r="AD37" s="3">
        <f>(AB37/AC37)*100</f>
        <v>6.666666666666667</v>
      </c>
    </row>
    <row r="38" spans="3:30" x14ac:dyDescent="0.3">
      <c r="C38" s="3" t="s">
        <v>26</v>
      </c>
      <c r="D38" s="3">
        <f>SUM(D33:D37)</f>
        <v>8</v>
      </c>
      <c r="E38" s="3">
        <f>SUM(E33:E37)</f>
        <v>126</v>
      </c>
      <c r="F38" s="3">
        <f>(D38/E38)*100</f>
        <v>6.3492063492063489</v>
      </c>
      <c r="G38" s="3" t="s">
        <v>26</v>
      </c>
      <c r="H38" s="3">
        <f>SUM(H33:H37)</f>
        <v>4</v>
      </c>
      <c r="I38" s="3">
        <f>SUM(I33:I37)</f>
        <v>36</v>
      </c>
      <c r="J38" s="3">
        <f>(H38/I38)*100</f>
        <v>11.111111111111111</v>
      </c>
      <c r="K38" s="3" t="s">
        <v>26</v>
      </c>
      <c r="L38" s="3">
        <f>SUM(L33:L37)</f>
        <v>9</v>
      </c>
      <c r="M38" s="3">
        <f>SUM(M33:M37)</f>
        <v>112</v>
      </c>
      <c r="N38" s="3">
        <f>(L38/M38)*100</f>
        <v>8.0357142857142865</v>
      </c>
      <c r="O38" s="3" t="s">
        <v>26</v>
      </c>
      <c r="P38" s="3">
        <f>SUM(P33:P37)</f>
        <v>10</v>
      </c>
      <c r="Q38" s="3">
        <f>SUM(Q33:Q37)</f>
        <v>74</v>
      </c>
      <c r="R38" s="3">
        <f>(P38/Q38)*100</f>
        <v>13.513513513513514</v>
      </c>
      <c r="S38" s="3" t="s">
        <v>26</v>
      </c>
      <c r="T38" s="3">
        <f>SUM(T33:T37)</f>
        <v>10</v>
      </c>
      <c r="U38" s="3">
        <f>SUM(U33:U37)</f>
        <v>114</v>
      </c>
      <c r="V38" s="3">
        <f>(T38/U38)*100</f>
        <v>8.7719298245614024</v>
      </c>
      <c r="W38" s="3" t="s">
        <v>26</v>
      </c>
      <c r="X38" s="3">
        <f>SUM(X33:X37)</f>
        <v>13</v>
      </c>
      <c r="Y38" s="3">
        <f>SUM(Y33:Y37)</f>
        <v>142</v>
      </c>
      <c r="Z38" s="3">
        <f>(X38/Y38)*100</f>
        <v>9.1549295774647899</v>
      </c>
      <c r="AA38" s="3" t="s">
        <v>26</v>
      </c>
      <c r="AB38" s="3">
        <f>SUM(AB33:AB37)</f>
        <v>8</v>
      </c>
      <c r="AC38" s="3">
        <f>SUM(AC33:AC37)</f>
        <v>146</v>
      </c>
      <c r="AD38" s="3">
        <f>(AB38/AC38)*100</f>
        <v>5.4794520547945202</v>
      </c>
    </row>
    <row r="40" spans="3:30" x14ac:dyDescent="0.3">
      <c r="C40" s="35" t="s">
        <v>30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</row>
    <row r="41" spans="3:30" ht="16.5" customHeight="1" x14ac:dyDescent="0.3">
      <c r="C41" s="48" t="s">
        <v>415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3" t="s">
        <v>1</v>
      </c>
      <c r="V41" s="3">
        <f>AVERAGE(F51,J51,N51,R51,V51)</f>
        <v>97.433869193775664</v>
      </c>
    </row>
    <row r="42" spans="3:30" x14ac:dyDescent="0.3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3" t="s">
        <v>2</v>
      </c>
      <c r="V42" s="3">
        <f>STDEV(F51,J51,N51,R51,V51)/SQRT(5)</f>
        <v>0.85130830690070214</v>
      </c>
    </row>
    <row r="43" spans="3:30" x14ac:dyDescent="0.3">
      <c r="C43" s="34" t="s">
        <v>3</v>
      </c>
      <c r="D43" s="34"/>
      <c r="E43" s="34"/>
      <c r="F43" s="34"/>
      <c r="G43" s="34" t="s">
        <v>4</v>
      </c>
      <c r="H43" s="34"/>
      <c r="I43" s="34"/>
      <c r="J43" s="34"/>
      <c r="K43" s="34" t="s">
        <v>128</v>
      </c>
      <c r="L43" s="34"/>
      <c r="M43" s="34"/>
      <c r="N43" s="34"/>
      <c r="O43" s="34" t="s">
        <v>65</v>
      </c>
      <c r="P43" s="34"/>
      <c r="Q43" s="34"/>
      <c r="R43" s="34"/>
      <c r="S43" s="34" t="s">
        <v>7</v>
      </c>
      <c r="T43" s="34"/>
      <c r="U43" s="34"/>
      <c r="V43" s="34"/>
    </row>
    <row r="44" spans="3:30" x14ac:dyDescent="0.3">
      <c r="C44" s="3" t="s">
        <v>20</v>
      </c>
      <c r="D44" s="3" t="s">
        <v>180</v>
      </c>
      <c r="E44" s="3" t="s">
        <v>28</v>
      </c>
      <c r="F44" s="3" t="s">
        <v>179</v>
      </c>
      <c r="G44" s="3" t="s">
        <v>21</v>
      </c>
      <c r="H44" s="3" t="s">
        <v>180</v>
      </c>
      <c r="I44" s="3" t="s">
        <v>28</v>
      </c>
      <c r="J44" s="3" t="s">
        <v>179</v>
      </c>
      <c r="K44" s="3" t="s">
        <v>22</v>
      </c>
      <c r="L44" s="3" t="s">
        <v>180</v>
      </c>
      <c r="M44" s="3" t="s">
        <v>28</v>
      </c>
      <c r="N44" s="3" t="s">
        <v>179</v>
      </c>
      <c r="O44" s="3" t="s">
        <v>23</v>
      </c>
      <c r="P44" s="3" t="s">
        <v>180</v>
      </c>
      <c r="Q44" s="3" t="s">
        <v>28</v>
      </c>
      <c r="R44" s="3" t="s">
        <v>179</v>
      </c>
      <c r="S44" s="3" t="s">
        <v>24</v>
      </c>
      <c r="T44" s="3" t="s">
        <v>180</v>
      </c>
      <c r="U44" s="3" t="s">
        <v>28</v>
      </c>
      <c r="V44" s="3" t="s">
        <v>179</v>
      </c>
    </row>
    <row r="45" spans="3:30" x14ac:dyDescent="0.3">
      <c r="C45" s="18">
        <v>1</v>
      </c>
      <c r="D45" s="6">
        <v>11</v>
      </c>
      <c r="E45" s="6">
        <v>12</v>
      </c>
      <c r="F45" s="6">
        <f>(D45/E45)*100</f>
        <v>91.666666666666657</v>
      </c>
      <c r="G45" s="3">
        <v>1</v>
      </c>
      <c r="H45" s="6">
        <v>34</v>
      </c>
      <c r="I45" s="6">
        <v>35</v>
      </c>
      <c r="J45" s="6">
        <f>(H45/I45)*100</f>
        <v>97.142857142857139</v>
      </c>
      <c r="K45" s="3">
        <v>1</v>
      </c>
      <c r="L45" s="6">
        <v>22</v>
      </c>
      <c r="M45" s="6">
        <v>22</v>
      </c>
      <c r="N45" s="6">
        <f>(L45/M45)*100</f>
        <v>100</v>
      </c>
      <c r="O45" s="3">
        <v>1</v>
      </c>
      <c r="P45" s="6">
        <v>20</v>
      </c>
      <c r="Q45" s="6">
        <v>20</v>
      </c>
      <c r="R45" s="6">
        <f>(P45/Q45)*100</f>
        <v>100</v>
      </c>
      <c r="S45" s="3">
        <v>1</v>
      </c>
      <c r="T45" s="6">
        <v>53</v>
      </c>
      <c r="U45" s="6">
        <v>53</v>
      </c>
      <c r="V45" s="6">
        <f>(T45/U45)*100</f>
        <v>100</v>
      </c>
    </row>
    <row r="46" spans="3:30" x14ac:dyDescent="0.3">
      <c r="C46" s="18">
        <v>2</v>
      </c>
      <c r="D46" s="6">
        <v>19</v>
      </c>
      <c r="E46" s="6">
        <v>20</v>
      </c>
      <c r="F46" s="6">
        <f>(D46/E46)*100</f>
        <v>95</v>
      </c>
      <c r="G46" s="3">
        <v>2</v>
      </c>
      <c r="H46" s="6">
        <v>47</v>
      </c>
      <c r="I46" s="6">
        <v>47</v>
      </c>
      <c r="J46" s="6">
        <f>(H46/I46)*100</f>
        <v>100</v>
      </c>
      <c r="K46" s="3">
        <v>2</v>
      </c>
      <c r="L46" s="6">
        <v>29</v>
      </c>
      <c r="M46" s="6">
        <v>30</v>
      </c>
      <c r="N46" s="6">
        <f>(L46/M46)*100</f>
        <v>96.666666666666671</v>
      </c>
      <c r="O46" s="3">
        <v>2</v>
      </c>
      <c r="P46" s="6">
        <v>38</v>
      </c>
      <c r="Q46" s="6">
        <v>38</v>
      </c>
      <c r="R46" s="6">
        <f>(P46/Q46)*100</f>
        <v>100</v>
      </c>
      <c r="S46" s="3">
        <v>2</v>
      </c>
      <c r="T46" s="6">
        <v>40</v>
      </c>
      <c r="U46" s="6">
        <v>41</v>
      </c>
      <c r="V46" s="6">
        <f>(T46/U46)*100</f>
        <v>97.560975609756099</v>
      </c>
    </row>
    <row r="47" spans="3:30" x14ac:dyDescent="0.3">
      <c r="C47" s="18">
        <v>3</v>
      </c>
      <c r="D47" s="6">
        <v>27</v>
      </c>
      <c r="E47" s="6">
        <v>27</v>
      </c>
      <c r="F47" s="6">
        <f>(D47/E47)*100</f>
        <v>100</v>
      </c>
      <c r="G47" s="3">
        <v>3</v>
      </c>
      <c r="H47" s="6">
        <v>45</v>
      </c>
      <c r="I47" s="6">
        <v>45</v>
      </c>
      <c r="J47" s="6">
        <f>(H47/I47)*100</f>
        <v>100</v>
      </c>
      <c r="K47" s="3">
        <v>3</v>
      </c>
      <c r="L47" s="6">
        <v>27</v>
      </c>
      <c r="M47" s="6">
        <v>28</v>
      </c>
      <c r="N47" s="6">
        <f>(L47/M47)*100</f>
        <v>96.428571428571431</v>
      </c>
      <c r="O47" s="3">
        <v>3</v>
      </c>
      <c r="P47" s="6">
        <v>39</v>
      </c>
      <c r="Q47" s="6">
        <v>39</v>
      </c>
      <c r="R47" s="6">
        <f>(P47/Q47)*100</f>
        <v>100</v>
      </c>
      <c r="S47" s="3">
        <v>3</v>
      </c>
      <c r="T47" s="6">
        <v>39</v>
      </c>
      <c r="U47" s="6">
        <v>39</v>
      </c>
      <c r="V47" s="6">
        <f>(T47/U47)*100</f>
        <v>100</v>
      </c>
    </row>
    <row r="48" spans="3:30" x14ac:dyDescent="0.3">
      <c r="C48" s="18">
        <v>4</v>
      </c>
      <c r="D48" s="6">
        <v>37</v>
      </c>
      <c r="E48" s="6">
        <v>39</v>
      </c>
      <c r="F48" s="6">
        <f>(D48/E48)*100</f>
        <v>94.871794871794862</v>
      </c>
      <c r="G48" s="3">
        <v>4</v>
      </c>
      <c r="H48" s="6">
        <v>25</v>
      </c>
      <c r="I48" s="6">
        <v>27</v>
      </c>
      <c r="J48" s="6">
        <f>(H48/I48)*100</f>
        <v>92.592592592592595</v>
      </c>
      <c r="K48" s="3">
        <v>4</v>
      </c>
      <c r="L48" s="6">
        <v>14</v>
      </c>
      <c r="M48" s="6">
        <v>14</v>
      </c>
      <c r="N48" s="6">
        <f>(L48/M48)*100</f>
        <v>100</v>
      </c>
      <c r="O48" s="3">
        <v>4</v>
      </c>
      <c r="P48" s="6">
        <v>27</v>
      </c>
      <c r="Q48" s="6">
        <v>31</v>
      </c>
      <c r="R48" s="6">
        <f>(P48/Q48)*100</f>
        <v>87.096774193548384</v>
      </c>
      <c r="S48" s="3">
        <v>4</v>
      </c>
      <c r="T48" s="6">
        <v>61</v>
      </c>
      <c r="U48" s="6">
        <v>61</v>
      </c>
      <c r="V48" s="6">
        <f>(T48/U48)*100</f>
        <v>100</v>
      </c>
    </row>
    <row r="49" spans="3:22" x14ac:dyDescent="0.3">
      <c r="C49" s="18">
        <v>5</v>
      </c>
      <c r="D49" s="6">
        <v>16</v>
      </c>
      <c r="E49" s="6">
        <v>17</v>
      </c>
      <c r="F49" s="6">
        <f>(D49/E49)*100</f>
        <v>94.117647058823522</v>
      </c>
      <c r="G49" s="3">
        <v>5</v>
      </c>
      <c r="H49" s="6">
        <v>43</v>
      </c>
      <c r="I49" s="6">
        <v>43</v>
      </c>
      <c r="J49" s="6">
        <f>(H49/I49)*100</f>
        <v>100</v>
      </c>
      <c r="K49" s="3">
        <v>5</v>
      </c>
      <c r="L49" s="6">
        <v>38</v>
      </c>
      <c r="M49" s="6">
        <v>40</v>
      </c>
      <c r="N49" s="6">
        <f>(L49/M49)*100</f>
        <v>95</v>
      </c>
      <c r="O49" s="3">
        <v>5</v>
      </c>
      <c r="P49" s="6">
        <v>34</v>
      </c>
      <c r="Q49" s="6">
        <v>34</v>
      </c>
      <c r="R49" s="6">
        <f>(P49/Q49)*100</f>
        <v>100</v>
      </c>
      <c r="S49" s="3">
        <v>5</v>
      </c>
      <c r="T49" s="6">
        <v>45</v>
      </c>
      <c r="U49" s="6">
        <v>45</v>
      </c>
      <c r="V49" s="6">
        <f>(T49/U49)*100</f>
        <v>100</v>
      </c>
    </row>
    <row r="50" spans="3:22" x14ac:dyDescent="0.3">
      <c r="C50" s="18">
        <v>6</v>
      </c>
      <c r="D50" s="6">
        <v>9</v>
      </c>
      <c r="E50" s="6">
        <v>11</v>
      </c>
      <c r="F50" s="6">
        <f>(D50/E50)*100</f>
        <v>81.818181818181827</v>
      </c>
      <c r="G50" s="3">
        <v>6</v>
      </c>
      <c r="H50" s="6">
        <v>28</v>
      </c>
      <c r="I50" s="6">
        <v>29</v>
      </c>
      <c r="J50" s="6">
        <f>(H50/I50)*100</f>
        <v>96.551724137931032</v>
      </c>
      <c r="K50" s="3">
        <v>6</v>
      </c>
      <c r="L50" s="6">
        <v>21</v>
      </c>
      <c r="M50" s="6">
        <v>21</v>
      </c>
      <c r="N50" s="6">
        <f>(L50/M50)*100</f>
        <v>100</v>
      </c>
      <c r="O50" s="3">
        <v>6</v>
      </c>
      <c r="P50" s="6">
        <v>31</v>
      </c>
      <c r="Q50" s="6">
        <v>32</v>
      </c>
      <c r="R50" s="6">
        <f>(P50/Q50)*100</f>
        <v>96.875</v>
      </c>
      <c r="S50" s="3">
        <v>6</v>
      </c>
      <c r="T50" s="6">
        <v>49</v>
      </c>
      <c r="U50" s="6">
        <v>49</v>
      </c>
      <c r="V50" s="6">
        <f>(T50/U50)*100</f>
        <v>100</v>
      </c>
    </row>
    <row r="51" spans="3:22" x14ac:dyDescent="0.3">
      <c r="C51" s="3" t="s">
        <v>26</v>
      </c>
      <c r="D51" s="3">
        <f>SUM(D45:D50)</f>
        <v>119</v>
      </c>
      <c r="E51" s="3">
        <f>SUM(E45:E50)</f>
        <v>126</v>
      </c>
      <c r="F51" s="3">
        <f>(D51/E51)*100</f>
        <v>94.444444444444443</v>
      </c>
      <c r="G51" s="3" t="s">
        <v>26</v>
      </c>
      <c r="H51" s="3">
        <f>SUM(H45:H50)</f>
        <v>222</v>
      </c>
      <c r="I51" s="3">
        <f>SUM(I45:I50)</f>
        <v>226</v>
      </c>
      <c r="J51" s="3">
        <f>(H51/I51)*100</f>
        <v>98.230088495575217</v>
      </c>
      <c r="K51" s="3" t="s">
        <v>26</v>
      </c>
      <c r="L51" s="3">
        <f>SUM(L45:L50)</f>
        <v>151</v>
      </c>
      <c r="M51" s="3">
        <f>SUM(M45:M50)</f>
        <v>155</v>
      </c>
      <c r="N51" s="3">
        <f>(L51/M51)*100</f>
        <v>97.41935483870968</v>
      </c>
      <c r="O51" s="3" t="s">
        <v>26</v>
      </c>
      <c r="P51" s="3">
        <f>SUM(P45:P50)</f>
        <v>189</v>
      </c>
      <c r="Q51" s="3">
        <f>SUM(Q45:Q50)</f>
        <v>194</v>
      </c>
      <c r="R51" s="3">
        <f>(P51/Q51)*100</f>
        <v>97.422680412371136</v>
      </c>
      <c r="S51" s="3" t="s">
        <v>26</v>
      </c>
      <c r="T51" s="3">
        <f>SUM(T45:T50)</f>
        <v>287</v>
      </c>
      <c r="U51" s="3">
        <f>SUM(U45:U50)</f>
        <v>288</v>
      </c>
      <c r="V51" s="3">
        <f>(T51/U51)*100</f>
        <v>99.652777777777786</v>
      </c>
    </row>
    <row r="53" spans="3:22" x14ac:dyDescent="0.3">
      <c r="C53" s="81" t="s">
        <v>416</v>
      </c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</row>
    <row r="54" spans="3:22" ht="16.5" customHeight="1" x14ac:dyDescent="0.3">
      <c r="C54" s="48" t="s">
        <v>415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3" t="s">
        <v>1</v>
      </c>
      <c r="V54" s="3">
        <f>AVERAGE(F64,J64,N64,R64,V64)</f>
        <v>97.062552412795483</v>
      </c>
    </row>
    <row r="55" spans="3:22" x14ac:dyDescent="0.3"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3" t="s">
        <v>2</v>
      </c>
      <c r="V55" s="3">
        <f>STDEV(F64,J64,N64,R64,V64)/SQRT(5)</f>
        <v>1.3228657968212838</v>
      </c>
    </row>
    <row r="56" spans="3:22" x14ac:dyDescent="0.3">
      <c r="C56" s="34" t="s">
        <v>3</v>
      </c>
      <c r="D56" s="34"/>
      <c r="E56" s="34"/>
      <c r="F56" s="34"/>
      <c r="G56" s="34" t="s">
        <v>4</v>
      </c>
      <c r="H56" s="34"/>
      <c r="I56" s="34"/>
      <c r="J56" s="34"/>
      <c r="K56" s="34" t="s">
        <v>128</v>
      </c>
      <c r="L56" s="34"/>
      <c r="M56" s="34"/>
      <c r="N56" s="34"/>
      <c r="O56" s="34" t="s">
        <v>65</v>
      </c>
      <c r="P56" s="34"/>
      <c r="Q56" s="34"/>
      <c r="R56" s="34"/>
      <c r="S56" s="34" t="s">
        <v>7</v>
      </c>
      <c r="T56" s="34"/>
      <c r="U56" s="34"/>
      <c r="V56" s="34"/>
    </row>
    <row r="57" spans="3:22" x14ac:dyDescent="0.3">
      <c r="C57" s="3" t="s">
        <v>20</v>
      </c>
      <c r="D57" s="3" t="s">
        <v>180</v>
      </c>
      <c r="E57" s="3" t="s">
        <v>28</v>
      </c>
      <c r="F57" s="3" t="s">
        <v>179</v>
      </c>
      <c r="G57" s="3" t="s">
        <v>21</v>
      </c>
      <c r="H57" s="3" t="s">
        <v>180</v>
      </c>
      <c r="I57" s="3" t="s">
        <v>28</v>
      </c>
      <c r="J57" s="3" t="s">
        <v>179</v>
      </c>
      <c r="K57" s="3" t="s">
        <v>22</v>
      </c>
      <c r="L57" s="3" t="s">
        <v>180</v>
      </c>
      <c r="M57" s="3" t="s">
        <v>28</v>
      </c>
      <c r="N57" s="3" t="s">
        <v>179</v>
      </c>
      <c r="O57" s="3" t="s">
        <v>23</v>
      </c>
      <c r="P57" s="3" t="s">
        <v>180</v>
      </c>
      <c r="Q57" s="3" t="s">
        <v>28</v>
      </c>
      <c r="R57" s="3" t="s">
        <v>179</v>
      </c>
      <c r="S57" s="3" t="s">
        <v>24</v>
      </c>
      <c r="T57" s="3" t="s">
        <v>180</v>
      </c>
      <c r="U57" s="3" t="s">
        <v>28</v>
      </c>
      <c r="V57" s="3" t="s">
        <v>179</v>
      </c>
    </row>
    <row r="58" spans="3:22" x14ac:dyDescent="0.3">
      <c r="C58" s="18">
        <v>1</v>
      </c>
      <c r="D58" s="6">
        <v>26</v>
      </c>
      <c r="E58" s="6">
        <v>31</v>
      </c>
      <c r="F58" s="6">
        <f>(D58/E58)*100</f>
        <v>83.870967741935488</v>
      </c>
      <c r="G58" s="3">
        <v>1</v>
      </c>
      <c r="H58" s="6">
        <v>24</v>
      </c>
      <c r="I58" s="6">
        <v>25</v>
      </c>
      <c r="J58" s="6">
        <f>(H58/I58)*100</f>
        <v>96</v>
      </c>
      <c r="K58" s="3">
        <v>1</v>
      </c>
      <c r="L58" s="6">
        <v>28</v>
      </c>
      <c r="M58" s="6">
        <v>28</v>
      </c>
      <c r="N58" s="6">
        <f>(L58/M58)*100</f>
        <v>100</v>
      </c>
      <c r="O58" s="3">
        <v>1</v>
      </c>
      <c r="P58" s="6">
        <v>45</v>
      </c>
      <c r="Q58" s="6">
        <v>45</v>
      </c>
      <c r="R58" s="6">
        <f>(P58/Q58)*100</f>
        <v>100</v>
      </c>
      <c r="S58" s="3">
        <v>1</v>
      </c>
      <c r="T58" s="6">
        <v>49</v>
      </c>
      <c r="U58" s="6">
        <v>49</v>
      </c>
      <c r="V58" s="6">
        <f>(T58/U58)*100</f>
        <v>100</v>
      </c>
    </row>
    <row r="59" spans="3:22" x14ac:dyDescent="0.3">
      <c r="C59" s="18">
        <v>2</v>
      </c>
      <c r="D59" s="6">
        <v>36</v>
      </c>
      <c r="E59" s="6">
        <v>37</v>
      </c>
      <c r="F59" s="6">
        <f>(D59/E59)*100</f>
        <v>97.297297297297305</v>
      </c>
      <c r="G59" s="3">
        <v>2</v>
      </c>
      <c r="H59" s="6">
        <v>23</v>
      </c>
      <c r="I59" s="6">
        <v>23</v>
      </c>
      <c r="J59" s="6">
        <f>(H59/I59)*100</f>
        <v>100</v>
      </c>
      <c r="K59" s="3">
        <v>2</v>
      </c>
      <c r="L59" s="6">
        <v>31</v>
      </c>
      <c r="M59" s="6">
        <v>31</v>
      </c>
      <c r="N59" s="6">
        <f>(L59/M59)*100</f>
        <v>100</v>
      </c>
      <c r="O59" s="3">
        <v>2</v>
      </c>
      <c r="P59" s="6">
        <v>48</v>
      </c>
      <c r="Q59" s="6">
        <v>48</v>
      </c>
      <c r="R59" s="6">
        <f>(P59/Q59)*100</f>
        <v>100</v>
      </c>
      <c r="S59" s="3">
        <v>2</v>
      </c>
      <c r="T59" s="6">
        <v>47</v>
      </c>
      <c r="U59" s="6">
        <v>47</v>
      </c>
      <c r="V59" s="6">
        <f>(T59/U59)*100</f>
        <v>100</v>
      </c>
    </row>
    <row r="60" spans="3:22" x14ac:dyDescent="0.3">
      <c r="C60" s="18">
        <v>3</v>
      </c>
      <c r="D60" s="6">
        <v>18</v>
      </c>
      <c r="E60" s="6">
        <v>19</v>
      </c>
      <c r="F60" s="6">
        <f>(D60/E60)*100</f>
        <v>94.73684210526315</v>
      </c>
      <c r="G60" s="3">
        <v>3</v>
      </c>
      <c r="H60" s="6">
        <v>32</v>
      </c>
      <c r="I60" s="6">
        <v>35</v>
      </c>
      <c r="J60" s="6">
        <f>(H60/I60)*100</f>
        <v>91.428571428571431</v>
      </c>
      <c r="K60" s="3">
        <v>3</v>
      </c>
      <c r="L60" s="6">
        <v>33</v>
      </c>
      <c r="M60" s="6">
        <v>33</v>
      </c>
      <c r="N60" s="6">
        <f>(L60/M60)*100</f>
        <v>100</v>
      </c>
      <c r="O60" s="3">
        <v>3</v>
      </c>
      <c r="P60" s="6">
        <v>40</v>
      </c>
      <c r="Q60" s="6">
        <v>40</v>
      </c>
      <c r="R60" s="6">
        <f>(P60/Q60)*100</f>
        <v>100</v>
      </c>
      <c r="S60" s="3">
        <v>3</v>
      </c>
      <c r="T60" s="6">
        <v>52</v>
      </c>
      <c r="U60" s="6">
        <v>53</v>
      </c>
      <c r="V60" s="6">
        <f>(T60/U60)*100</f>
        <v>98.113207547169807</v>
      </c>
    </row>
    <row r="61" spans="3:22" x14ac:dyDescent="0.3">
      <c r="C61" s="18">
        <v>4</v>
      </c>
      <c r="D61" s="6">
        <v>19</v>
      </c>
      <c r="E61" s="6">
        <v>22</v>
      </c>
      <c r="F61" s="6">
        <f>(D61/E61)*100</f>
        <v>86.36363636363636</v>
      </c>
      <c r="G61" s="3">
        <v>4</v>
      </c>
      <c r="H61" s="6">
        <v>5</v>
      </c>
      <c r="I61" s="6">
        <v>5</v>
      </c>
      <c r="J61" s="6">
        <f>(H61/I61)*100</f>
        <v>100</v>
      </c>
      <c r="K61" s="3">
        <v>4</v>
      </c>
      <c r="L61" s="6">
        <v>28</v>
      </c>
      <c r="M61" s="6">
        <v>29</v>
      </c>
      <c r="N61" s="6">
        <f>(L61/M61)*100</f>
        <v>96.551724137931032</v>
      </c>
      <c r="O61" s="3">
        <v>4</v>
      </c>
      <c r="P61" s="6">
        <v>43</v>
      </c>
      <c r="Q61" s="6">
        <v>43</v>
      </c>
      <c r="R61" s="6">
        <f>(P61/Q61)*100</f>
        <v>100</v>
      </c>
      <c r="S61" s="3">
        <v>4</v>
      </c>
      <c r="T61" s="6">
        <v>19</v>
      </c>
      <c r="U61" s="6">
        <v>22</v>
      </c>
      <c r="V61" s="6">
        <f>(T61/U61)*100</f>
        <v>86.36363636363636</v>
      </c>
    </row>
    <row r="62" spans="3:22" x14ac:dyDescent="0.3">
      <c r="C62" s="18">
        <v>5</v>
      </c>
      <c r="D62" s="6">
        <v>8</v>
      </c>
      <c r="E62" s="6">
        <v>8</v>
      </c>
      <c r="F62" s="6">
        <f>(D62/E62)*100</f>
        <v>100</v>
      </c>
      <c r="G62" s="3">
        <v>5</v>
      </c>
      <c r="H62" s="6">
        <v>5</v>
      </c>
      <c r="I62" s="6">
        <v>5</v>
      </c>
      <c r="J62" s="6">
        <f>(H62/I62)*100</f>
        <v>100</v>
      </c>
      <c r="K62" s="3">
        <v>5</v>
      </c>
      <c r="L62" s="6">
        <v>47</v>
      </c>
      <c r="M62" s="6">
        <v>47</v>
      </c>
      <c r="N62" s="6">
        <f>(L62/M62)*100</f>
        <v>100</v>
      </c>
      <c r="O62" s="3">
        <v>5</v>
      </c>
      <c r="P62" s="6">
        <v>51</v>
      </c>
      <c r="Q62" s="6">
        <v>52</v>
      </c>
      <c r="R62" s="6">
        <f>(P62/Q62)*100</f>
        <v>98.076923076923066</v>
      </c>
      <c r="S62" s="3">
        <v>5</v>
      </c>
      <c r="T62" s="6">
        <v>50</v>
      </c>
      <c r="U62" s="6">
        <v>52</v>
      </c>
      <c r="V62" s="6">
        <f>(T62/U62)*100</f>
        <v>96.15384615384616</v>
      </c>
    </row>
    <row r="63" spans="3:22" x14ac:dyDescent="0.3">
      <c r="C63" s="18">
        <v>6</v>
      </c>
      <c r="D63" s="6">
        <v>21</v>
      </c>
      <c r="E63" s="6">
        <v>21</v>
      </c>
      <c r="F63" s="6">
        <f>(D63/E63)*100</f>
        <v>100</v>
      </c>
      <c r="G63" s="3">
        <v>6</v>
      </c>
      <c r="H63" s="6">
        <v>15</v>
      </c>
      <c r="I63" s="6">
        <v>16</v>
      </c>
      <c r="J63" s="6">
        <f>(H63/I63)*100</f>
        <v>93.75</v>
      </c>
      <c r="K63" s="3">
        <v>6</v>
      </c>
      <c r="L63" s="6">
        <v>68</v>
      </c>
      <c r="M63" s="6">
        <v>68</v>
      </c>
      <c r="N63" s="6">
        <f>(L63/M63)*100</f>
        <v>100</v>
      </c>
      <c r="O63" s="3">
        <v>6</v>
      </c>
      <c r="P63" s="6">
        <v>49</v>
      </c>
      <c r="Q63" s="6">
        <v>49</v>
      </c>
      <c r="R63" s="6">
        <f>(P63/Q63)*100</f>
        <v>100</v>
      </c>
      <c r="S63" s="3">
        <v>6</v>
      </c>
      <c r="T63" s="6">
        <v>67</v>
      </c>
      <c r="U63" s="6">
        <v>67</v>
      </c>
      <c r="V63" s="6">
        <f>(T63/U63)*100</f>
        <v>100</v>
      </c>
    </row>
    <row r="64" spans="3:22" x14ac:dyDescent="0.3">
      <c r="C64" s="3" t="s">
        <v>26</v>
      </c>
      <c r="D64" s="3">
        <f>SUM(D58:D63)</f>
        <v>128</v>
      </c>
      <c r="E64" s="3">
        <f>SUM(E58:E63)</f>
        <v>138</v>
      </c>
      <c r="F64" s="3">
        <f>(D64/E64)*100</f>
        <v>92.753623188405797</v>
      </c>
      <c r="G64" s="3" t="s">
        <v>26</v>
      </c>
      <c r="H64" s="3">
        <f>SUM(H58:H63)</f>
        <v>104</v>
      </c>
      <c r="I64" s="3">
        <f>SUM(I58:I63)</f>
        <v>109</v>
      </c>
      <c r="J64" s="3">
        <f>(H64/I64)*100</f>
        <v>95.412844036697251</v>
      </c>
      <c r="K64" s="3" t="s">
        <v>26</v>
      </c>
      <c r="L64" s="3">
        <f>SUM(L58:L63)</f>
        <v>235</v>
      </c>
      <c r="M64" s="3">
        <f>SUM(M58:M63)</f>
        <v>236</v>
      </c>
      <c r="N64" s="3">
        <f>(L64/M64)*100</f>
        <v>99.576271186440678</v>
      </c>
      <c r="O64" s="3" t="s">
        <v>26</v>
      </c>
      <c r="P64" s="3">
        <f>SUM(P58:P63)</f>
        <v>276</v>
      </c>
      <c r="Q64" s="3">
        <f>SUM(Q58:Q63)</f>
        <v>277</v>
      </c>
      <c r="R64" s="3">
        <f>(P64/Q64)*100</f>
        <v>99.638989169675085</v>
      </c>
      <c r="S64" s="3" t="s">
        <v>26</v>
      </c>
      <c r="T64" s="3">
        <f>SUM(T58:T63)</f>
        <v>284</v>
      </c>
      <c r="U64" s="3">
        <f>SUM(U58:U63)</f>
        <v>290</v>
      </c>
      <c r="V64" s="3">
        <f>(T64/U64)*100</f>
        <v>97.931034482758619</v>
      </c>
    </row>
    <row r="68" spans="10:15" x14ac:dyDescent="0.3">
      <c r="O68" s="8"/>
    </row>
    <row r="69" spans="10:15" x14ac:dyDescent="0.3">
      <c r="J69" s="14"/>
    </row>
    <row r="70" spans="10:15" x14ac:dyDescent="0.3">
      <c r="K70" s="8"/>
    </row>
    <row r="71" spans="10:15" x14ac:dyDescent="0.3">
      <c r="K71" s="8"/>
    </row>
    <row r="72" spans="10:15" x14ac:dyDescent="0.3">
      <c r="K72" s="8"/>
    </row>
    <row r="73" spans="10:15" x14ac:dyDescent="0.3">
      <c r="K73" s="8"/>
    </row>
  </sheetData>
  <mergeCells count="41">
    <mergeCell ref="K43:N43"/>
    <mergeCell ref="O43:R43"/>
    <mergeCell ref="S43:V43"/>
    <mergeCell ref="AA31:AD31"/>
    <mergeCell ref="C54:T55"/>
    <mergeCell ref="C53:V53"/>
    <mergeCell ref="C43:F43"/>
    <mergeCell ref="G43:J43"/>
    <mergeCell ref="C56:F56"/>
    <mergeCell ref="G56:J56"/>
    <mergeCell ref="K56:N56"/>
    <mergeCell ref="O56:R56"/>
    <mergeCell ref="S56:V56"/>
    <mergeCell ref="C41:T42"/>
    <mergeCell ref="C40:V40"/>
    <mergeCell ref="C28:AD28"/>
    <mergeCell ref="C29:AB30"/>
    <mergeCell ref="C31:F31"/>
    <mergeCell ref="G31:J31"/>
    <mergeCell ref="K31:N31"/>
    <mergeCell ref="O31:R31"/>
    <mergeCell ref="S31:V31"/>
    <mergeCell ref="W31:Z31"/>
    <mergeCell ref="W5:Z5"/>
    <mergeCell ref="C15:AD15"/>
    <mergeCell ref="C16:AB17"/>
    <mergeCell ref="C18:F18"/>
    <mergeCell ref="G18:J18"/>
    <mergeCell ref="K18:N18"/>
    <mergeCell ref="O18:R18"/>
    <mergeCell ref="S18:V18"/>
    <mergeCell ref="AA5:AD5"/>
    <mergeCell ref="W18:Z18"/>
    <mergeCell ref="AA18:AD18"/>
    <mergeCell ref="C2:AD2"/>
    <mergeCell ref="C3:AB4"/>
    <mergeCell ref="C5:F5"/>
    <mergeCell ref="G5:J5"/>
    <mergeCell ref="K5:N5"/>
    <mergeCell ref="O5:R5"/>
    <mergeCell ref="S5:V5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1401-6759-4B7D-A898-9CA38D954226}">
  <dimension ref="B2:R24"/>
  <sheetViews>
    <sheetView tabSelected="1" workbookViewId="0">
      <selection activeCell="B2" sqref="B2"/>
    </sheetView>
  </sheetViews>
  <sheetFormatPr defaultColWidth="10.625" defaultRowHeight="16.5" x14ac:dyDescent="0.3"/>
  <cols>
    <col min="1" max="1" width="10.625" style="8"/>
    <col min="2" max="2" width="10.625" style="8" customWidth="1"/>
    <col min="3" max="3" width="14" style="8" bestFit="1" customWidth="1"/>
    <col min="4" max="5" width="10.625" style="8"/>
    <col min="6" max="6" width="10.625" style="8" customWidth="1"/>
    <col min="7" max="11" width="10.625" style="8"/>
    <col min="12" max="12" width="10.625" style="8" customWidth="1"/>
    <col min="13" max="13" width="10.625" style="8"/>
    <col min="14" max="14" width="10.625" style="8" customWidth="1"/>
    <col min="15" max="15" width="10.625" style="8"/>
    <col min="16" max="16" width="10.625" style="8" customWidth="1"/>
    <col min="17" max="16384" width="10.625" style="8"/>
  </cols>
  <sheetData>
    <row r="2" spans="2:18" x14ac:dyDescent="0.3">
      <c r="B2" s="95" t="s">
        <v>465</v>
      </c>
      <c r="C2" s="63" t="s">
        <v>217</v>
      </c>
      <c r="D2" s="56" t="s">
        <v>3</v>
      </c>
      <c r="E2" s="58"/>
      <c r="F2" s="56" t="s">
        <v>4</v>
      </c>
      <c r="G2" s="58"/>
      <c r="H2" s="56" t="s">
        <v>5</v>
      </c>
      <c r="I2" s="58"/>
      <c r="J2" s="34" t="s">
        <v>6</v>
      </c>
      <c r="K2" s="34"/>
      <c r="R2" s="14"/>
    </row>
    <row r="3" spans="2:18" x14ac:dyDescent="0.3">
      <c r="B3" s="100"/>
      <c r="C3" s="64"/>
      <c r="D3" s="107" t="s">
        <v>429</v>
      </c>
      <c r="E3" s="18" t="s">
        <v>428</v>
      </c>
      <c r="F3" s="107" t="s">
        <v>429</v>
      </c>
      <c r="G3" s="18" t="s">
        <v>428</v>
      </c>
      <c r="H3" s="107" t="s">
        <v>429</v>
      </c>
      <c r="I3" s="18" t="s">
        <v>428</v>
      </c>
      <c r="J3" s="107" t="s">
        <v>429</v>
      </c>
      <c r="K3" s="18" t="s">
        <v>428</v>
      </c>
    </row>
    <row r="4" spans="2:18" x14ac:dyDescent="0.3">
      <c r="B4" s="106"/>
      <c r="C4" s="3" t="s">
        <v>427</v>
      </c>
      <c r="D4" s="6">
        <v>108272.622</v>
      </c>
      <c r="E4" s="6">
        <v>13151.409</v>
      </c>
      <c r="F4" s="6">
        <v>56264.279000000002</v>
      </c>
      <c r="G4" s="6">
        <v>1930.4059999999999</v>
      </c>
      <c r="H4" s="6">
        <v>86587.956999999995</v>
      </c>
      <c r="I4" s="6">
        <v>2407.4299999999998</v>
      </c>
      <c r="J4" s="6">
        <v>121968.981</v>
      </c>
      <c r="K4" s="6">
        <f>512.87+417.456</f>
        <v>930.32600000000002</v>
      </c>
      <c r="R4" s="14"/>
    </row>
    <row r="5" spans="2:18" x14ac:dyDescent="0.3">
      <c r="B5" s="106"/>
      <c r="C5" s="3" t="s">
        <v>424</v>
      </c>
      <c r="D5" s="6">
        <v>85945.036999999997</v>
      </c>
      <c r="E5" s="6">
        <v>113682.723</v>
      </c>
      <c r="F5" s="6">
        <v>72862.622000000003</v>
      </c>
      <c r="G5" s="6">
        <v>66596.773000000001</v>
      </c>
      <c r="H5" s="6">
        <v>43090.057000000001</v>
      </c>
      <c r="I5" s="6">
        <v>50827.400999999998</v>
      </c>
      <c r="J5" s="6">
        <v>154873.42000000001</v>
      </c>
      <c r="K5" s="6">
        <v>142594.00700000001</v>
      </c>
      <c r="R5" s="14"/>
    </row>
    <row r="6" spans="2:18" x14ac:dyDescent="0.3">
      <c r="B6" s="106"/>
      <c r="C6" s="3" t="s">
        <v>423</v>
      </c>
      <c r="D6" s="6">
        <v>89323.793999999994</v>
      </c>
      <c r="E6" s="6">
        <v>85539.187000000005</v>
      </c>
      <c r="F6" s="6">
        <v>99690.38</v>
      </c>
      <c r="G6" s="6">
        <v>93487.843999999997</v>
      </c>
      <c r="H6" s="6">
        <v>42378.3</v>
      </c>
      <c r="I6" s="6">
        <v>44439.158000000003</v>
      </c>
      <c r="J6" s="6">
        <v>155745.111</v>
      </c>
      <c r="K6" s="6">
        <v>156280.56299999999</v>
      </c>
      <c r="R6" s="14"/>
    </row>
    <row r="7" spans="2:18" x14ac:dyDescent="0.3">
      <c r="B7" s="106"/>
      <c r="C7" s="3" t="s">
        <v>422</v>
      </c>
      <c r="D7" s="6">
        <v>79397.451000000001</v>
      </c>
      <c r="E7" s="6">
        <v>99425.43</v>
      </c>
      <c r="F7" s="6">
        <v>91383.087</v>
      </c>
      <c r="G7" s="6">
        <v>76852.308999999994</v>
      </c>
      <c r="H7" s="6">
        <v>27667.048999999999</v>
      </c>
      <c r="I7" s="6">
        <v>23447.065999999999</v>
      </c>
      <c r="J7" s="6">
        <v>123741.408</v>
      </c>
      <c r="K7" s="6">
        <v>128521.068</v>
      </c>
      <c r="R7" s="14"/>
    </row>
    <row r="8" spans="2:18" x14ac:dyDescent="0.3">
      <c r="B8" s="106"/>
      <c r="C8" s="3" t="s">
        <v>421</v>
      </c>
      <c r="D8" s="6">
        <v>79802.38</v>
      </c>
      <c r="E8" s="6">
        <v>91328.968999999997</v>
      </c>
      <c r="F8" s="6">
        <v>71193.744000000006</v>
      </c>
      <c r="G8" s="6">
        <v>82359.894</v>
      </c>
      <c r="H8" s="6">
        <v>25340.048999999999</v>
      </c>
      <c r="I8" s="6">
        <v>20081.702000000001</v>
      </c>
      <c r="J8" s="6">
        <v>148900.15299999999</v>
      </c>
      <c r="K8" s="6">
        <v>112737.29399999999</v>
      </c>
      <c r="R8" s="14"/>
    </row>
    <row r="10" spans="2:18" x14ac:dyDescent="0.3">
      <c r="B10" s="22"/>
      <c r="C10" s="69" t="s">
        <v>426</v>
      </c>
      <c r="D10" s="69"/>
      <c r="E10" s="69"/>
      <c r="F10" s="69"/>
      <c r="G10" s="69"/>
      <c r="H10" s="69"/>
      <c r="I10" s="69"/>
    </row>
    <row r="11" spans="2:18" x14ac:dyDescent="0.3">
      <c r="C11" s="105"/>
      <c r="D11" s="3" t="s">
        <v>3</v>
      </c>
      <c r="E11" s="3" t="s">
        <v>4</v>
      </c>
      <c r="F11" s="3" t="s">
        <v>5</v>
      </c>
      <c r="G11" s="3" t="s">
        <v>6</v>
      </c>
      <c r="H11" s="18" t="s">
        <v>1</v>
      </c>
      <c r="I11" s="3" t="s">
        <v>2</v>
      </c>
      <c r="L11" s="14"/>
      <c r="M11" s="14"/>
      <c r="N11" s="14"/>
      <c r="O11" s="14"/>
    </row>
    <row r="12" spans="2:18" x14ac:dyDescent="0.3">
      <c r="C12" s="3" t="s">
        <v>425</v>
      </c>
      <c r="D12" s="7">
        <f>E4/D4</f>
        <v>0.12146569240744903</v>
      </c>
      <c r="E12" s="7">
        <f>G4/F4</f>
        <v>3.430961943011835E-2</v>
      </c>
      <c r="F12" s="7">
        <f>I4/H4</f>
        <v>2.7803289087880892E-2</v>
      </c>
      <c r="G12" s="7">
        <f>K4/J4</f>
        <v>7.6275622897923534E-3</v>
      </c>
      <c r="H12" s="6">
        <f>AVERAGE(D12:G12)</f>
        <v>4.7801540803810154E-2</v>
      </c>
      <c r="I12" s="6">
        <f>STDEV(D12:G12)/SQRT(4)</f>
        <v>2.5203038499316249E-2</v>
      </c>
    </row>
    <row r="13" spans="2:18" x14ac:dyDescent="0.3">
      <c r="C13" s="3" t="s">
        <v>424</v>
      </c>
      <c r="D13" s="7">
        <f>E5/D5</f>
        <v>1.3227374955926774</v>
      </c>
      <c r="E13" s="7">
        <f>G5/F5</f>
        <v>0.91400461817034251</v>
      </c>
      <c r="F13" s="7">
        <f>I5/H5</f>
        <v>1.1795621667430145</v>
      </c>
      <c r="G13" s="7">
        <f>K5/J5</f>
        <v>0.92071323148930273</v>
      </c>
      <c r="H13" s="6">
        <f>AVERAGE(D13:G13)</f>
        <v>1.0842543779988343</v>
      </c>
      <c r="I13" s="6">
        <f>STDEV(D13:G13)/SQRT(4)</f>
        <v>0.10070106723031558</v>
      </c>
    </row>
    <row r="14" spans="2:18" x14ac:dyDescent="0.3">
      <c r="C14" s="3" t="s">
        <v>423</v>
      </c>
      <c r="D14" s="7">
        <f>E6/D6</f>
        <v>0.95763047189867478</v>
      </c>
      <c r="E14" s="7">
        <f>G6/F6</f>
        <v>0.93778200063035166</v>
      </c>
      <c r="F14" s="7">
        <f>I6/H6</f>
        <v>1.0486300299917646</v>
      </c>
      <c r="G14" s="7">
        <f>K6/J6</f>
        <v>1.0034380019800428</v>
      </c>
      <c r="H14" s="6">
        <f>AVERAGE(D14:G14)</f>
        <v>0.98687012612520841</v>
      </c>
      <c r="I14" s="6">
        <f>STDEV(D14:G14)/SQRT(4)</f>
        <v>2.4754430040960205E-2</v>
      </c>
    </row>
    <row r="15" spans="2:18" x14ac:dyDescent="0.3">
      <c r="C15" s="3" t="s">
        <v>422</v>
      </c>
      <c r="D15" s="7">
        <f>E7/D7</f>
        <v>1.252249647158068</v>
      </c>
      <c r="E15" s="7">
        <f>G7/F7</f>
        <v>0.84099051064011432</v>
      </c>
      <c r="F15" s="7">
        <f>I7/H7</f>
        <v>0.84747260179428607</v>
      </c>
      <c r="G15" s="7">
        <f>K7/J7</f>
        <v>1.0386261969800765</v>
      </c>
      <c r="H15" s="6">
        <f>AVERAGE(D15:G15)</f>
        <v>0.99483473914313625</v>
      </c>
      <c r="I15" s="6">
        <f>STDEV(D15:G15)/SQRT(4)</f>
        <v>9.7281281522334173E-2</v>
      </c>
    </row>
    <row r="16" spans="2:18" x14ac:dyDescent="0.3">
      <c r="C16" s="3" t="s">
        <v>421</v>
      </c>
      <c r="D16" s="7">
        <f>E8/D8</f>
        <v>1.1444391633432485</v>
      </c>
      <c r="E16" s="7">
        <f>G8/F8</f>
        <v>1.1568417303632745</v>
      </c>
      <c r="F16" s="7">
        <f>I8/H8</f>
        <v>0.79248868066514011</v>
      </c>
      <c r="G16" s="7">
        <f>K8/J8</f>
        <v>0.75713350005758562</v>
      </c>
      <c r="H16" s="6">
        <f>AVERAGE(D16:G16)</f>
        <v>0.96272576860731218</v>
      </c>
      <c r="I16" s="6">
        <f>STDEV(D16:G16)/SQRT(4)</f>
        <v>0.10876182366121322</v>
      </c>
    </row>
    <row r="19" spans="3:13" x14ac:dyDescent="0.2">
      <c r="D19" s="14"/>
      <c r="E19" s="14"/>
      <c r="F19" s="14"/>
      <c r="G19" s="14"/>
      <c r="H19" s="14"/>
      <c r="L19" s="104"/>
      <c r="M19" s="104"/>
    </row>
    <row r="20" spans="3:13" x14ac:dyDescent="0.2">
      <c r="C20" s="14"/>
      <c r="K20" s="14"/>
      <c r="L20" s="104"/>
      <c r="M20" s="104"/>
    </row>
    <row r="21" spans="3:13" x14ac:dyDescent="0.2">
      <c r="C21" s="14"/>
      <c r="K21" s="14"/>
      <c r="L21" s="104"/>
      <c r="M21" s="104"/>
    </row>
    <row r="22" spans="3:13" x14ac:dyDescent="0.2">
      <c r="C22" s="14"/>
      <c r="K22" s="14"/>
      <c r="L22" s="104"/>
      <c r="M22" s="104"/>
    </row>
    <row r="23" spans="3:13" x14ac:dyDescent="0.2">
      <c r="C23" s="14"/>
      <c r="K23" s="14"/>
      <c r="L23" s="104"/>
      <c r="M23" s="104"/>
    </row>
    <row r="24" spans="3:13" x14ac:dyDescent="0.2">
      <c r="K24" s="14"/>
      <c r="L24" s="104"/>
      <c r="M24" s="104"/>
    </row>
  </sheetData>
  <mergeCells count="6">
    <mergeCell ref="C2:C3"/>
    <mergeCell ref="J2:K2"/>
    <mergeCell ref="C10:I10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03E35-5C4F-4358-925F-AC5DB858482B}">
  <dimension ref="B2:Y69"/>
  <sheetViews>
    <sheetView zoomScale="70" zoomScaleNormal="70" workbookViewId="0">
      <selection activeCell="B2" sqref="B2"/>
    </sheetView>
  </sheetViews>
  <sheetFormatPr defaultColWidth="9.625" defaultRowHeight="16.5" x14ac:dyDescent="0.3"/>
  <cols>
    <col min="1" max="1" width="9.625" style="8"/>
    <col min="2" max="2" width="9.625" style="14"/>
    <col min="3" max="16384" width="9.625" style="8"/>
  </cols>
  <sheetData>
    <row r="2" spans="2:25" x14ac:dyDescent="0.3">
      <c r="B2" s="14" t="s">
        <v>466</v>
      </c>
      <c r="C2" s="112" t="s">
        <v>433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08"/>
      <c r="O2" s="112" t="s">
        <v>432</v>
      </c>
      <c r="P2" s="112"/>
      <c r="Q2" s="112"/>
      <c r="R2" s="112"/>
      <c r="S2" s="112"/>
      <c r="T2" s="112"/>
      <c r="U2" s="112"/>
      <c r="V2" s="112"/>
      <c r="W2" s="112"/>
      <c r="X2" s="112"/>
      <c r="Y2" s="112"/>
    </row>
    <row r="3" spans="2:25" x14ac:dyDescent="0.3">
      <c r="C3" s="109" t="s">
        <v>0</v>
      </c>
      <c r="D3" s="109" t="s">
        <v>3</v>
      </c>
      <c r="E3" s="109" t="s">
        <v>4</v>
      </c>
      <c r="F3" s="109" t="s">
        <v>128</v>
      </c>
      <c r="G3" s="109" t="s">
        <v>65</v>
      </c>
      <c r="H3" s="109" t="s">
        <v>7</v>
      </c>
      <c r="I3" s="109" t="s">
        <v>8</v>
      </c>
      <c r="J3" s="109" t="s">
        <v>9</v>
      </c>
      <c r="K3" s="109" t="s">
        <v>10</v>
      </c>
      <c r="L3" s="110" t="s">
        <v>211</v>
      </c>
      <c r="M3" s="110" t="s">
        <v>210</v>
      </c>
      <c r="N3" s="108"/>
      <c r="O3" s="109" t="s">
        <v>0</v>
      </c>
      <c r="P3" s="109" t="s">
        <v>3</v>
      </c>
      <c r="Q3" s="109" t="s">
        <v>4</v>
      </c>
      <c r="R3" s="109" t="s">
        <v>128</v>
      </c>
      <c r="S3" s="109" t="s">
        <v>65</v>
      </c>
      <c r="T3" s="109" t="s">
        <v>7</v>
      </c>
      <c r="U3" s="109" t="s">
        <v>8</v>
      </c>
      <c r="V3" s="109" t="s">
        <v>9</v>
      </c>
      <c r="W3" s="109" t="s">
        <v>10</v>
      </c>
      <c r="X3" s="110" t="s">
        <v>211</v>
      </c>
      <c r="Y3" s="110" t="s">
        <v>210</v>
      </c>
    </row>
    <row r="4" spans="2:25" x14ac:dyDescent="0.3">
      <c r="C4" s="109">
        <v>0</v>
      </c>
      <c r="D4" s="109">
        <v>0.52600000000000002</v>
      </c>
      <c r="E4" s="109">
        <v>0.80599999999999994</v>
      </c>
      <c r="F4" s="109">
        <v>0.79433333333333334</v>
      </c>
      <c r="G4" s="109">
        <v>4.6656666666666666</v>
      </c>
      <c r="H4" s="109">
        <v>1.8975</v>
      </c>
      <c r="I4" s="109">
        <v>1.1135000000000002</v>
      </c>
      <c r="J4" s="109">
        <v>1.6695000000000002</v>
      </c>
      <c r="K4" s="109">
        <v>1.147</v>
      </c>
      <c r="L4" s="109">
        <f>AVERAGE(D4:K4)</f>
        <v>1.5774375</v>
      </c>
      <c r="M4" s="109">
        <f>STDEV(D4:K4)/SQRT(8)</f>
        <v>0.46984948402271204</v>
      </c>
      <c r="N4" s="108"/>
      <c r="O4" s="109">
        <v>0</v>
      </c>
      <c r="P4" s="109">
        <v>1.6746666666666667</v>
      </c>
      <c r="Q4" s="109">
        <v>1.1920000000000002</v>
      </c>
      <c r="R4" s="109">
        <v>1.429</v>
      </c>
      <c r="S4" s="109">
        <v>4.6353333333333326</v>
      </c>
      <c r="T4" s="109">
        <v>0.98399999999999999</v>
      </c>
      <c r="U4" s="109">
        <v>1.3986666666666665</v>
      </c>
      <c r="V4" s="109">
        <v>1.6286666666666665</v>
      </c>
      <c r="W4" s="109">
        <v>3.1660000000000004</v>
      </c>
      <c r="X4" s="109">
        <f>AVERAGE(P4:W4)</f>
        <v>2.0135416666666668</v>
      </c>
      <c r="Y4" s="109">
        <f>STDEV(P4:W4)/SQRT(8)</f>
        <v>0.44157922286883505</v>
      </c>
    </row>
    <row r="5" spans="2:25" x14ac:dyDescent="0.3">
      <c r="C5" s="109">
        <v>0.5</v>
      </c>
      <c r="D5" s="109">
        <v>1.7024999999999999</v>
      </c>
      <c r="E5" s="109">
        <v>1.0089999999999999</v>
      </c>
      <c r="F5" s="109">
        <v>2.1466666666666665</v>
      </c>
      <c r="G5" s="109">
        <v>6.1709999999999994</v>
      </c>
      <c r="H5" s="109">
        <v>1.9135</v>
      </c>
      <c r="I5" s="109">
        <v>1.2504999999999999</v>
      </c>
      <c r="J5" s="109">
        <v>2.3594999999999997</v>
      </c>
      <c r="K5" s="109">
        <v>1.1455</v>
      </c>
      <c r="L5" s="109">
        <f>AVERAGE(D5:K5)</f>
        <v>2.2122708333333327</v>
      </c>
      <c r="M5" s="109">
        <f>STDEV(D5:K5)/SQRT(8)</f>
        <v>0.59096638633619925</v>
      </c>
      <c r="N5" s="108"/>
      <c r="O5" s="109">
        <v>0.5</v>
      </c>
      <c r="P5" s="109">
        <v>2.8379999999999996</v>
      </c>
      <c r="Q5" s="109">
        <v>1.5403333333333336</v>
      </c>
      <c r="R5" s="109">
        <v>2.5186666666666668</v>
      </c>
      <c r="S5" s="109">
        <v>4.4353333333333333</v>
      </c>
      <c r="T5" s="109">
        <v>0.90700000000000003</v>
      </c>
      <c r="U5" s="109">
        <v>2.0586666666666669</v>
      </c>
      <c r="V5" s="109">
        <v>1.4963333333333333</v>
      </c>
      <c r="W5" s="109">
        <v>4.0356666666666667</v>
      </c>
      <c r="X5" s="109">
        <f>AVERAGE(P5:W5)</f>
        <v>2.4787500000000002</v>
      </c>
      <c r="Y5" s="109">
        <f>STDEV(P5:W5)/SQRT(8)</f>
        <v>0.44068733179518754</v>
      </c>
    </row>
    <row r="6" spans="2:25" x14ac:dyDescent="0.3">
      <c r="C6" s="109">
        <v>1</v>
      </c>
      <c r="D6" s="109">
        <v>2.1819999999999999</v>
      </c>
      <c r="E6" s="109">
        <v>2.0024999999999999</v>
      </c>
      <c r="F6" s="109">
        <v>2.1193333333333335</v>
      </c>
      <c r="G6" s="109">
        <v>5.262999999999999</v>
      </c>
      <c r="H6" s="109">
        <v>2.58</v>
      </c>
      <c r="I6" s="109">
        <v>1.7184999999999999</v>
      </c>
      <c r="J6" s="109">
        <v>2.7414999999999998</v>
      </c>
      <c r="K6" s="109">
        <v>2.3765000000000001</v>
      </c>
      <c r="L6" s="109">
        <f>AVERAGE(D6:K6)</f>
        <v>2.6229166666666663</v>
      </c>
      <c r="M6" s="109">
        <f>STDEV(D6:K6)/SQRT(8)</f>
        <v>0.39409831658473332</v>
      </c>
      <c r="N6" s="108"/>
      <c r="O6" s="109">
        <v>1</v>
      </c>
      <c r="P6" s="109">
        <v>2.3636666666666666</v>
      </c>
      <c r="Q6" s="109">
        <v>1.4169999999999998</v>
      </c>
      <c r="R6" s="109">
        <v>2.2846666666666668</v>
      </c>
      <c r="S6" s="109">
        <v>2.8740000000000001</v>
      </c>
      <c r="T6" s="109">
        <v>0.89800000000000002</v>
      </c>
      <c r="U6" s="109">
        <v>2.2070000000000003</v>
      </c>
      <c r="V6" s="109">
        <v>1.2849999999999999</v>
      </c>
      <c r="W6" s="109">
        <v>3.6083333333333338</v>
      </c>
      <c r="X6" s="109">
        <f>AVERAGE(P6:W6)</f>
        <v>2.1172083333333336</v>
      </c>
      <c r="Y6" s="109">
        <f>STDEV(P6:W6)/SQRT(8)</f>
        <v>0.31516337371740449</v>
      </c>
    </row>
    <row r="7" spans="2:25" x14ac:dyDescent="0.3">
      <c r="C7" s="109">
        <v>1.5009999999999999</v>
      </c>
      <c r="D7" s="109">
        <v>2.6995</v>
      </c>
      <c r="E7" s="109">
        <v>1.3320000000000001</v>
      </c>
      <c r="F7" s="109">
        <v>2.4893333333333332</v>
      </c>
      <c r="G7" s="109">
        <v>6.9626666666666672</v>
      </c>
      <c r="H7" s="109">
        <v>3.7429999999999999</v>
      </c>
      <c r="I7" s="109">
        <v>1.7544999999999999</v>
      </c>
      <c r="J7" s="109">
        <v>3.3275000000000001</v>
      </c>
      <c r="K7" s="109">
        <v>3.1080000000000001</v>
      </c>
      <c r="L7" s="109">
        <f>AVERAGE(D7:K7)</f>
        <v>3.1770625000000003</v>
      </c>
      <c r="M7" s="109">
        <f>STDEV(D7:K7)/SQRT(8)</f>
        <v>0.60955871442124798</v>
      </c>
      <c r="N7" s="108"/>
      <c r="O7" s="109">
        <v>1.5009999999999999</v>
      </c>
      <c r="P7" s="109">
        <v>2.4129999999999998</v>
      </c>
      <c r="Q7" s="109">
        <v>1.2076666666666667</v>
      </c>
      <c r="R7" s="109">
        <v>3.0336666666666665</v>
      </c>
      <c r="S7" s="109">
        <v>4.964666666666667</v>
      </c>
      <c r="T7" s="109">
        <v>1.0836666666666666</v>
      </c>
      <c r="U7" s="109">
        <v>3.0046666666666666</v>
      </c>
      <c r="V7" s="109">
        <v>1.7700000000000002</v>
      </c>
      <c r="W7" s="109">
        <v>4.2383333333333333</v>
      </c>
      <c r="X7" s="109">
        <f>AVERAGE(P7:W7)</f>
        <v>2.7144583333333334</v>
      </c>
      <c r="Y7" s="109">
        <f>STDEV(P7:W7)/SQRT(8)</f>
        <v>0.49070882864881166</v>
      </c>
    </row>
    <row r="8" spans="2:25" x14ac:dyDescent="0.3">
      <c r="C8" s="109">
        <v>2.0009999999999999</v>
      </c>
      <c r="D8" s="109">
        <v>3.044</v>
      </c>
      <c r="E8" s="109">
        <v>1.7315</v>
      </c>
      <c r="F8" s="109">
        <v>2.8079999999999998</v>
      </c>
      <c r="G8" s="109">
        <v>8.3650000000000002</v>
      </c>
      <c r="H8" s="109">
        <v>5.1124999999999998</v>
      </c>
      <c r="I8" s="109">
        <v>1.9710000000000001</v>
      </c>
      <c r="J8" s="109">
        <v>3.8339999999999996</v>
      </c>
      <c r="K8" s="109">
        <v>3.9705000000000004</v>
      </c>
      <c r="L8" s="109">
        <f>AVERAGE(D8:K8)</f>
        <v>3.8545625000000001</v>
      </c>
      <c r="M8" s="109">
        <f>STDEV(D8:K8)/SQRT(8)</f>
        <v>0.75294450823263082</v>
      </c>
      <c r="N8" s="108"/>
      <c r="O8" s="109">
        <v>2.0009999999999999</v>
      </c>
      <c r="P8" s="109">
        <v>3.3149999999999999</v>
      </c>
      <c r="Q8" s="109">
        <v>1.2566666666666668</v>
      </c>
      <c r="R8" s="109">
        <v>2.7896666666666667</v>
      </c>
      <c r="S8" s="109">
        <v>5.5703333333333331</v>
      </c>
      <c r="T8" s="109">
        <v>1.3363333333333334</v>
      </c>
      <c r="U8" s="109">
        <v>3.4770000000000003</v>
      </c>
      <c r="V8" s="109">
        <v>1.8653333333333333</v>
      </c>
      <c r="W8" s="109">
        <v>2.8873333333333338</v>
      </c>
      <c r="X8" s="109">
        <f>AVERAGE(P8:W8)</f>
        <v>2.8122083333333339</v>
      </c>
      <c r="Y8" s="109">
        <f>STDEV(P8:W8)/SQRT(8)</f>
        <v>0.49646324108838508</v>
      </c>
    </row>
    <row r="9" spans="2:25" x14ac:dyDescent="0.3">
      <c r="C9" s="109">
        <v>2.5009999999999999</v>
      </c>
      <c r="D9" s="109">
        <v>3.4130000000000003</v>
      </c>
      <c r="E9" s="109">
        <v>2.641</v>
      </c>
      <c r="F9" s="109">
        <v>3.0476666666666667</v>
      </c>
      <c r="G9" s="109">
        <v>9.2943333333333342</v>
      </c>
      <c r="H9" s="109">
        <v>5.0600000000000005</v>
      </c>
      <c r="I9" s="109">
        <v>1.7224999999999999</v>
      </c>
      <c r="J9" s="109">
        <v>4.8685</v>
      </c>
      <c r="K9" s="109">
        <v>4.1880000000000006</v>
      </c>
      <c r="L9" s="109">
        <f>AVERAGE(D9:K9)</f>
        <v>4.2793750000000008</v>
      </c>
      <c r="M9" s="109">
        <f>STDEV(D9:K9)/SQRT(8)</f>
        <v>0.81945314514818557</v>
      </c>
      <c r="N9" s="108"/>
      <c r="O9" s="109">
        <v>2.5009999999999999</v>
      </c>
      <c r="P9" s="109">
        <v>3.0440000000000005</v>
      </c>
      <c r="Q9" s="109">
        <v>1.1776666666666669</v>
      </c>
      <c r="R9" s="109">
        <v>3.5666666666666664</v>
      </c>
      <c r="S9" s="109">
        <v>5.5316666666666663</v>
      </c>
      <c r="T9" s="109">
        <v>1.5250000000000001</v>
      </c>
      <c r="U9" s="109">
        <v>4.0043333333333333</v>
      </c>
      <c r="V9" s="109">
        <v>2.2003333333333335</v>
      </c>
      <c r="W9" s="109">
        <v>3.1726666666666667</v>
      </c>
      <c r="X9" s="109">
        <f>AVERAGE(P9:W9)</f>
        <v>3.0277916666666669</v>
      </c>
      <c r="Y9" s="109">
        <f>STDEV(P9:W9)/SQRT(8)</f>
        <v>0.49822352245093027</v>
      </c>
    </row>
    <row r="10" spans="2:25" x14ac:dyDescent="0.3">
      <c r="C10" s="109">
        <v>3.0009999999999999</v>
      </c>
      <c r="D10" s="109">
        <v>3.4079999999999999</v>
      </c>
      <c r="E10" s="109">
        <v>2.4109999999999996</v>
      </c>
      <c r="F10" s="109">
        <v>3.4213333333333331</v>
      </c>
      <c r="G10" s="109">
        <v>10.164666666666667</v>
      </c>
      <c r="H10" s="109">
        <v>5.7895000000000003</v>
      </c>
      <c r="I10" s="109">
        <v>1.7789999999999999</v>
      </c>
      <c r="J10" s="109">
        <v>5.0570000000000004</v>
      </c>
      <c r="K10" s="109">
        <v>4.2844999999999995</v>
      </c>
      <c r="L10" s="109">
        <f>AVERAGE(D10:K10)</f>
        <v>4.5393750000000006</v>
      </c>
      <c r="M10" s="109">
        <f>STDEV(D10:K10)/SQRT(8)</f>
        <v>0.92793253870039905</v>
      </c>
      <c r="N10" s="108"/>
      <c r="O10" s="109">
        <v>3.0009999999999999</v>
      </c>
      <c r="P10" s="109">
        <v>2.313333333333333</v>
      </c>
      <c r="Q10" s="109">
        <v>1.4293333333333333</v>
      </c>
      <c r="R10" s="109">
        <v>2.8573333333333331</v>
      </c>
      <c r="S10" s="109">
        <v>4.6429999999999998</v>
      </c>
      <c r="T10" s="109">
        <v>2.0183333333333331</v>
      </c>
      <c r="U10" s="109">
        <v>2.996</v>
      </c>
      <c r="V10" s="109">
        <v>1.6096666666666668</v>
      </c>
      <c r="W10" s="109">
        <v>3.0133333333333336</v>
      </c>
      <c r="X10" s="109">
        <f>AVERAGE(P10:W10)</f>
        <v>2.6100416666666666</v>
      </c>
      <c r="Y10" s="109">
        <f>STDEV(P10:W10)/SQRT(8)</f>
        <v>0.36200477632942551</v>
      </c>
    </row>
    <row r="11" spans="2:25" x14ac:dyDescent="0.3">
      <c r="C11" s="109">
        <v>3.5009999999999999</v>
      </c>
      <c r="D11" s="109">
        <v>3.2150000000000003</v>
      </c>
      <c r="E11" s="109">
        <v>1.5175000000000001</v>
      </c>
      <c r="F11" s="109">
        <v>3.8210000000000002</v>
      </c>
      <c r="G11" s="109">
        <v>11.744</v>
      </c>
      <c r="H11" s="109">
        <v>6.6055000000000001</v>
      </c>
      <c r="I11" s="109">
        <v>1.964</v>
      </c>
      <c r="J11" s="109">
        <v>5.5540000000000003</v>
      </c>
      <c r="K11" s="109">
        <v>4.8484999999999996</v>
      </c>
      <c r="L11" s="109">
        <f>AVERAGE(D11:K11)</f>
        <v>4.9086875000000001</v>
      </c>
      <c r="M11" s="109">
        <f>STDEV(D11:K11)/SQRT(8)</f>
        <v>1.1514253509141084</v>
      </c>
      <c r="N11" s="108"/>
      <c r="O11" s="109">
        <v>3.5009999999999999</v>
      </c>
      <c r="P11" s="109">
        <v>2.0803333333333334</v>
      </c>
      <c r="Q11" s="109">
        <v>1.1039999999999999</v>
      </c>
      <c r="R11" s="109">
        <v>3.4016666666666668</v>
      </c>
      <c r="S11" s="109">
        <v>5.3649999999999993</v>
      </c>
      <c r="T11" s="109">
        <v>1.9329999999999998</v>
      </c>
      <c r="U11" s="109">
        <v>3.672333333333333</v>
      </c>
      <c r="V11" s="109">
        <v>2.3866666666666667</v>
      </c>
      <c r="W11" s="109">
        <v>3.3766666666666665</v>
      </c>
      <c r="X11" s="109">
        <f>AVERAGE(P11:W11)</f>
        <v>2.9149583333333333</v>
      </c>
      <c r="Y11" s="109">
        <f>STDEV(P11:W11)/SQRT(8)</f>
        <v>0.46762858955356562</v>
      </c>
    </row>
    <row r="12" spans="2:25" x14ac:dyDescent="0.3">
      <c r="C12" s="109">
        <v>4.0019999999999998</v>
      </c>
      <c r="D12" s="109">
        <v>3.169</v>
      </c>
      <c r="E12" s="109">
        <v>3.0999999999999996</v>
      </c>
      <c r="F12" s="109">
        <v>3.9826666666666668</v>
      </c>
      <c r="G12" s="109">
        <v>11.623666666666667</v>
      </c>
      <c r="H12" s="109">
        <v>7.41</v>
      </c>
      <c r="I12" s="109">
        <v>2.2839999999999998</v>
      </c>
      <c r="J12" s="109">
        <v>5.351</v>
      </c>
      <c r="K12" s="109">
        <v>5.5619999999999994</v>
      </c>
      <c r="L12" s="109">
        <f>AVERAGE(D12:K12)</f>
        <v>5.3102916666666662</v>
      </c>
      <c r="M12" s="109">
        <f>STDEV(D12:K12)/SQRT(8)</f>
        <v>1.0750750960065865</v>
      </c>
      <c r="N12" s="108"/>
      <c r="O12" s="109">
        <v>4.0019999999999998</v>
      </c>
      <c r="P12" s="109">
        <v>2.0683333333333334</v>
      </c>
      <c r="Q12" s="109">
        <v>1.7850000000000001</v>
      </c>
      <c r="R12" s="109">
        <v>3.16</v>
      </c>
      <c r="S12" s="109">
        <v>4.9186666666666667</v>
      </c>
      <c r="T12" s="109">
        <v>1.9900000000000002</v>
      </c>
      <c r="U12" s="109">
        <v>3.4983333333333335</v>
      </c>
      <c r="V12" s="109">
        <v>2.1573333333333333</v>
      </c>
      <c r="W12" s="109">
        <v>3.7503333333333337</v>
      </c>
      <c r="X12" s="109">
        <f>AVERAGE(P12:W12)</f>
        <v>2.9160000000000004</v>
      </c>
      <c r="Y12" s="109">
        <f>STDEV(P12:W12)/SQRT(8)</f>
        <v>0.39042524638638909</v>
      </c>
    </row>
    <row r="13" spans="2:25" x14ac:dyDescent="0.3">
      <c r="C13" s="109">
        <v>4.5019999999999998</v>
      </c>
      <c r="D13" s="109">
        <v>3.4130000000000003</v>
      </c>
      <c r="E13" s="109">
        <v>4.8179999999999996</v>
      </c>
      <c r="F13" s="109">
        <v>4.1493333333333338</v>
      </c>
      <c r="G13" s="109">
        <v>13.826666666666668</v>
      </c>
      <c r="H13" s="109">
        <v>8.7475000000000005</v>
      </c>
      <c r="I13" s="109">
        <v>2.2199999999999998</v>
      </c>
      <c r="J13" s="109">
        <v>6.4039999999999999</v>
      </c>
      <c r="K13" s="109">
        <v>5.4264999999999999</v>
      </c>
      <c r="L13" s="109">
        <f>AVERAGE(D13:K13)</f>
        <v>6.1256250000000003</v>
      </c>
      <c r="M13" s="109">
        <f>STDEV(D13:K13)/SQRT(8)</f>
        <v>1.3022946273324516</v>
      </c>
      <c r="N13" s="108"/>
      <c r="O13" s="109">
        <v>4.5019999999999998</v>
      </c>
      <c r="P13" s="109">
        <v>2.5909999999999997</v>
      </c>
      <c r="Q13" s="109">
        <v>1.5123333333333333</v>
      </c>
      <c r="R13" s="109">
        <v>3.8853333333333335</v>
      </c>
      <c r="S13" s="109">
        <v>4.9776666666666669</v>
      </c>
      <c r="T13" s="109">
        <v>1.5916666666666668</v>
      </c>
      <c r="U13" s="109">
        <v>3.738666666666667</v>
      </c>
      <c r="V13" s="109">
        <v>1.9513333333333334</v>
      </c>
      <c r="W13" s="109">
        <v>2.496</v>
      </c>
      <c r="X13" s="109">
        <f>AVERAGE(P13:W13)</f>
        <v>2.843</v>
      </c>
      <c r="Y13" s="109">
        <f>STDEV(P13:W13)/SQRT(8)</f>
        <v>0.43836079942918105</v>
      </c>
    </row>
    <row r="14" spans="2:25" x14ac:dyDescent="0.3">
      <c r="C14" s="109">
        <v>5.0019999999999998</v>
      </c>
      <c r="D14" s="109">
        <v>3.44</v>
      </c>
      <c r="E14" s="109">
        <v>2.2119999999999997</v>
      </c>
      <c r="F14" s="109">
        <v>4.4569999999999999</v>
      </c>
      <c r="G14" s="109">
        <v>14.503</v>
      </c>
      <c r="H14" s="109">
        <v>9.3574999999999999</v>
      </c>
      <c r="I14" s="109">
        <v>2.6890000000000001</v>
      </c>
      <c r="J14" s="109">
        <v>5.9039999999999999</v>
      </c>
      <c r="K14" s="109">
        <v>6.1375000000000002</v>
      </c>
      <c r="L14" s="109">
        <f>AVERAGE(D14:K14)</f>
        <v>6.0875000000000004</v>
      </c>
      <c r="M14" s="109">
        <f>STDEV(D14:K14)/SQRT(8)</f>
        <v>1.450288157943596</v>
      </c>
      <c r="N14" s="108"/>
      <c r="O14" s="109">
        <v>5.0019999999999998</v>
      </c>
      <c r="P14" s="109">
        <v>2.1116666666666668</v>
      </c>
      <c r="Q14" s="109">
        <v>1.7443333333333335</v>
      </c>
      <c r="R14" s="109">
        <v>3.2250000000000001</v>
      </c>
      <c r="S14" s="109">
        <v>4.333333333333333</v>
      </c>
      <c r="T14" s="109">
        <v>1.8893333333333333</v>
      </c>
      <c r="U14" s="109">
        <v>3.6503333333333337</v>
      </c>
      <c r="V14" s="109">
        <v>2.1556666666666668</v>
      </c>
      <c r="W14" s="109">
        <v>2.7153333333333336</v>
      </c>
      <c r="X14" s="109">
        <f>AVERAGE(P14:W14)</f>
        <v>2.7281250000000004</v>
      </c>
      <c r="Y14" s="109">
        <f>STDEV(P14:W14)/SQRT(8)</f>
        <v>0.328779054105718</v>
      </c>
    </row>
    <row r="15" spans="2:25" x14ac:dyDescent="0.3">
      <c r="C15" s="109">
        <v>5.5019999999999998</v>
      </c>
      <c r="D15" s="109">
        <v>3.452</v>
      </c>
      <c r="E15" s="109">
        <v>1.7555000000000001</v>
      </c>
      <c r="F15" s="109">
        <v>4.3313333333333333</v>
      </c>
      <c r="G15" s="109">
        <v>14.296666666666667</v>
      </c>
      <c r="H15" s="109">
        <v>8.8674999999999997</v>
      </c>
      <c r="I15" s="109">
        <v>2.5409999999999999</v>
      </c>
      <c r="J15" s="109">
        <v>6.1225000000000005</v>
      </c>
      <c r="K15" s="109">
        <v>6.2725</v>
      </c>
      <c r="L15" s="109">
        <f>AVERAGE(D15:K15)</f>
        <v>5.9548750000000004</v>
      </c>
      <c r="M15" s="109">
        <f>STDEV(D15:K15)/SQRT(8)</f>
        <v>1.4416472479252322</v>
      </c>
      <c r="N15" s="108"/>
      <c r="O15" s="109">
        <v>5.5019999999999998</v>
      </c>
      <c r="P15" s="109">
        <v>2.5373333333333332</v>
      </c>
      <c r="Q15" s="109">
        <v>1.6063333333333334</v>
      </c>
      <c r="R15" s="109">
        <v>3.2710000000000004</v>
      </c>
      <c r="S15" s="109">
        <v>3.8993333333333333</v>
      </c>
      <c r="T15" s="109">
        <v>2.2426666666666666</v>
      </c>
      <c r="U15" s="109">
        <v>3.5030000000000001</v>
      </c>
      <c r="V15" s="109">
        <v>2.206</v>
      </c>
      <c r="W15" s="109">
        <v>2.2123333333333335</v>
      </c>
      <c r="X15" s="109">
        <f>AVERAGE(P15:W15)</f>
        <v>2.6847499999999997</v>
      </c>
      <c r="Y15" s="109">
        <f>STDEV(P15:W15)/SQRT(8)</f>
        <v>0.27777707281656633</v>
      </c>
    </row>
    <row r="16" spans="2:25" x14ac:dyDescent="0.3">
      <c r="C16" s="109">
        <v>6.0030000000000001</v>
      </c>
      <c r="D16" s="109">
        <v>3.5465</v>
      </c>
      <c r="E16" s="109">
        <v>2.2199999999999998</v>
      </c>
      <c r="F16" s="109">
        <v>4.4193333333333333</v>
      </c>
      <c r="G16" s="109">
        <v>14.002333333333333</v>
      </c>
      <c r="H16" s="109">
        <v>8.077</v>
      </c>
      <c r="I16" s="109">
        <v>2.4784999999999999</v>
      </c>
      <c r="J16" s="109">
        <v>6.8784999999999998</v>
      </c>
      <c r="K16" s="109">
        <v>7.2445000000000004</v>
      </c>
      <c r="L16" s="109">
        <f>AVERAGE(D16:K16)</f>
        <v>6.1083333333333334</v>
      </c>
      <c r="M16" s="109">
        <f>STDEV(D16:K16)/SQRT(8)</f>
        <v>1.3744184029721704</v>
      </c>
      <c r="N16" s="108"/>
      <c r="O16" s="109">
        <v>6.0030000000000001</v>
      </c>
      <c r="P16" s="109">
        <v>2.6536666666666666</v>
      </c>
      <c r="Q16" s="109">
        <v>1.8686666666666667</v>
      </c>
      <c r="R16" s="109">
        <v>2.9890000000000003</v>
      </c>
      <c r="S16" s="109">
        <v>4.0903333333333336</v>
      </c>
      <c r="T16" s="109">
        <v>1.984</v>
      </c>
      <c r="U16" s="109">
        <v>3.3426666666666662</v>
      </c>
      <c r="V16" s="109">
        <v>2.0540000000000003</v>
      </c>
      <c r="W16" s="109">
        <v>2.8363333333333336</v>
      </c>
      <c r="X16" s="109">
        <f>AVERAGE(P16:W16)</f>
        <v>2.7273333333333336</v>
      </c>
      <c r="Y16" s="109">
        <f>STDEV(P16:W16)/SQRT(8)</f>
        <v>0.26943764187125496</v>
      </c>
    </row>
    <row r="17" spans="3:25" x14ac:dyDescent="0.3">
      <c r="C17" s="109">
        <v>6.5030000000000001</v>
      </c>
      <c r="D17" s="109">
        <v>3.4274999999999998</v>
      </c>
      <c r="E17" s="109">
        <v>2.6340000000000003</v>
      </c>
      <c r="F17" s="109">
        <v>4.5213333333333336</v>
      </c>
      <c r="G17" s="109">
        <v>14.731333333333334</v>
      </c>
      <c r="H17" s="109">
        <v>8.7580000000000009</v>
      </c>
      <c r="I17" s="109">
        <v>2.4090000000000003</v>
      </c>
      <c r="J17" s="109">
        <v>8.1735000000000007</v>
      </c>
      <c r="K17" s="109">
        <v>8.0299999999999994</v>
      </c>
      <c r="L17" s="109">
        <f>AVERAGE(D17:K17)</f>
        <v>6.585583333333334</v>
      </c>
      <c r="M17" s="109">
        <f>STDEV(D17:K17)/SQRT(8)</f>
        <v>1.4818782342657157</v>
      </c>
      <c r="N17" s="108"/>
      <c r="O17" s="109">
        <v>6.5030000000000001</v>
      </c>
      <c r="P17" s="109">
        <v>2.3956666666666666</v>
      </c>
      <c r="Q17" s="109">
        <v>1.571</v>
      </c>
      <c r="R17" s="109">
        <v>2.9863333333333331</v>
      </c>
      <c r="S17" s="109">
        <v>4.2369999999999992</v>
      </c>
      <c r="T17" s="109">
        <v>2.1273333333333331</v>
      </c>
      <c r="U17" s="109">
        <v>2.8620000000000001</v>
      </c>
      <c r="V17" s="109">
        <v>2.3089999999999997</v>
      </c>
      <c r="W17" s="109">
        <v>2.5099999999999998</v>
      </c>
      <c r="X17" s="109">
        <f>AVERAGE(P17:W17)</f>
        <v>2.6247916666666669</v>
      </c>
      <c r="Y17" s="109">
        <f>STDEV(P17:W17)/SQRT(8)</f>
        <v>0.2774094871512286</v>
      </c>
    </row>
    <row r="18" spans="3:25" x14ac:dyDescent="0.3">
      <c r="C18" s="109">
        <v>7.0030000000000001</v>
      </c>
      <c r="D18" s="109">
        <v>3.3804999999999996</v>
      </c>
      <c r="E18" s="109">
        <v>2.5680000000000001</v>
      </c>
      <c r="F18" s="109">
        <v>2.7789999999999999</v>
      </c>
      <c r="G18" s="109">
        <v>15.310000000000002</v>
      </c>
      <c r="H18" s="109">
        <v>9.4489999999999998</v>
      </c>
      <c r="I18" s="109">
        <v>2.5739999999999998</v>
      </c>
      <c r="J18" s="109">
        <v>7.5935000000000006</v>
      </c>
      <c r="K18" s="109">
        <v>7.6829999999999998</v>
      </c>
      <c r="L18" s="109">
        <f>AVERAGE(D18:K18)</f>
        <v>6.4171249999999995</v>
      </c>
      <c r="M18" s="109">
        <f>STDEV(D18:K18)/SQRT(8)</f>
        <v>1.5996886269286912</v>
      </c>
      <c r="N18" s="108"/>
      <c r="O18" s="109">
        <v>7.0030000000000001</v>
      </c>
      <c r="P18" s="109">
        <v>2.5623333333333336</v>
      </c>
      <c r="Q18" s="109">
        <v>1.1626666666666667</v>
      </c>
      <c r="R18" s="109">
        <v>2.0779999999999998</v>
      </c>
      <c r="S18" s="109">
        <v>4.2540000000000004</v>
      </c>
      <c r="T18" s="109">
        <v>2.7096666666666667</v>
      </c>
      <c r="U18" s="109">
        <v>4.0066666666666668</v>
      </c>
      <c r="V18" s="109">
        <v>2.5906666666666669</v>
      </c>
      <c r="W18" s="109">
        <v>3.9276666666666666</v>
      </c>
      <c r="X18" s="109">
        <f>AVERAGE(P18:W18)</f>
        <v>2.9114583333333339</v>
      </c>
      <c r="Y18" s="109">
        <f>STDEV(P18:W18)/SQRT(8)</f>
        <v>0.3792148684039835</v>
      </c>
    </row>
    <row r="19" spans="3:25" x14ac:dyDescent="0.3">
      <c r="C19" s="109">
        <v>7.5030000000000001</v>
      </c>
      <c r="D19" s="109">
        <v>3.5045000000000002</v>
      </c>
      <c r="E19" s="109">
        <v>2.8899999999999997</v>
      </c>
      <c r="F19" s="109">
        <v>4.1836666666666664</v>
      </c>
      <c r="G19" s="109">
        <v>18.374333333333333</v>
      </c>
      <c r="H19" s="109">
        <v>8.6385000000000005</v>
      </c>
      <c r="I19" s="109">
        <v>2.7574999999999998</v>
      </c>
      <c r="J19" s="109">
        <v>8.1069999999999993</v>
      </c>
      <c r="K19" s="109">
        <v>8.2865000000000002</v>
      </c>
      <c r="L19" s="109">
        <f>AVERAGE(D19:K19)</f>
        <v>7.0927500000000006</v>
      </c>
      <c r="M19" s="109">
        <f>STDEV(D19:K19)/SQRT(8)</f>
        <v>1.841549288168516</v>
      </c>
      <c r="N19" s="108"/>
      <c r="O19" s="109">
        <v>7.5030000000000001</v>
      </c>
      <c r="P19" s="109">
        <v>2.7989999999999999</v>
      </c>
      <c r="Q19" s="109">
        <v>1.3879999999999999</v>
      </c>
      <c r="R19" s="109">
        <v>2.9256666666666664</v>
      </c>
      <c r="S19" s="109">
        <v>5.1990000000000007</v>
      </c>
      <c r="T19" s="109">
        <v>2.5853333333333333</v>
      </c>
      <c r="U19" s="109">
        <v>3.7076666666666669</v>
      </c>
      <c r="V19" s="109">
        <v>2.329333333333333</v>
      </c>
      <c r="W19" s="109">
        <v>3.545666666666667</v>
      </c>
      <c r="X19" s="109">
        <f>AVERAGE(P19:W19)</f>
        <v>3.0599583333333333</v>
      </c>
      <c r="Y19" s="109">
        <f>STDEV(P19:W19)/SQRT(8)</f>
        <v>0.39802184691923642</v>
      </c>
    </row>
    <row r="20" spans="3:25" x14ac:dyDescent="0.3">
      <c r="C20" s="109">
        <v>8.0030000000000001</v>
      </c>
      <c r="D20" s="109">
        <v>3.9329999999999998</v>
      </c>
      <c r="E20" s="109">
        <v>3.2830000000000004</v>
      </c>
      <c r="F20" s="109">
        <v>23.538333333333338</v>
      </c>
      <c r="G20" s="109">
        <v>19.698999999999998</v>
      </c>
      <c r="H20" s="109">
        <v>10.110499999999998</v>
      </c>
      <c r="I20" s="109">
        <v>2.371</v>
      </c>
      <c r="J20" s="109">
        <v>6.9954999999999998</v>
      </c>
      <c r="K20" s="109">
        <v>7.2554999999999996</v>
      </c>
      <c r="L20" s="109">
        <f>AVERAGE(D20:K20)</f>
        <v>9.6482291666666669</v>
      </c>
      <c r="M20" s="109">
        <f>STDEV(D20:K20)/SQRT(8)</f>
        <v>2.7808877643433396</v>
      </c>
      <c r="N20" s="108"/>
      <c r="O20" s="109">
        <v>8.0030000000000001</v>
      </c>
      <c r="P20" s="109">
        <v>3.2133333333333334</v>
      </c>
      <c r="Q20" s="109">
        <v>1.3180000000000003</v>
      </c>
      <c r="R20" s="109">
        <v>6.5549999999999997</v>
      </c>
      <c r="S20" s="109">
        <v>5.282</v>
      </c>
      <c r="T20" s="109">
        <v>2.077</v>
      </c>
      <c r="U20" s="109">
        <v>3.984</v>
      </c>
      <c r="V20" s="109">
        <v>2.0276666666666667</v>
      </c>
      <c r="W20" s="109">
        <v>3.636333333333333</v>
      </c>
      <c r="X20" s="109">
        <f>AVERAGE(P20:W20)</f>
        <v>3.5116666666666667</v>
      </c>
      <c r="Y20" s="109">
        <f>STDEV(P20:W20)/SQRT(8)</f>
        <v>0.6238746885265718</v>
      </c>
    </row>
    <row r="21" spans="3:25" x14ac:dyDescent="0.3">
      <c r="C21" s="109">
        <v>8.5039999999999996</v>
      </c>
      <c r="D21" s="109">
        <v>3.6544999999999996</v>
      </c>
      <c r="E21" s="109">
        <v>3.915</v>
      </c>
      <c r="F21" s="109">
        <v>21.992000000000001</v>
      </c>
      <c r="G21" s="109">
        <v>20.118333333333332</v>
      </c>
      <c r="H21" s="109">
        <v>12.028500000000001</v>
      </c>
      <c r="I21" s="109">
        <v>2.58</v>
      </c>
      <c r="J21" s="109">
        <v>8.6829999999999998</v>
      </c>
      <c r="K21" s="109">
        <v>7.2319999999999993</v>
      </c>
      <c r="L21" s="109">
        <f>AVERAGE(D21:K21)</f>
        <v>10.025416666666668</v>
      </c>
      <c r="M21" s="109">
        <f>STDEV(D21:K21)/SQRT(8)</f>
        <v>2.6458987329750028</v>
      </c>
      <c r="N21" s="108"/>
      <c r="O21" s="109">
        <v>8.5039999999999996</v>
      </c>
      <c r="P21" s="109">
        <v>3.4113333333333333</v>
      </c>
      <c r="Q21" s="109">
        <v>1.4329999999999998</v>
      </c>
      <c r="R21" s="109">
        <v>5.3243333333333336</v>
      </c>
      <c r="S21" s="109">
        <v>5.9656666666666665</v>
      </c>
      <c r="T21" s="109">
        <v>2.577666666666667</v>
      </c>
      <c r="U21" s="109">
        <v>2.9713333333333334</v>
      </c>
      <c r="V21" s="109">
        <v>2.258</v>
      </c>
      <c r="W21" s="109">
        <v>3.7906666666666666</v>
      </c>
      <c r="X21" s="109">
        <f>AVERAGE(P21:W21)</f>
        <v>3.4664999999999999</v>
      </c>
      <c r="Y21" s="109">
        <f>STDEV(P21:W21)/SQRT(8)</f>
        <v>0.54176159973957283</v>
      </c>
    </row>
    <row r="22" spans="3:25" x14ac:dyDescent="0.3">
      <c r="C22" s="109">
        <v>9.0039999999999996</v>
      </c>
      <c r="D22" s="109">
        <v>3.5575000000000001</v>
      </c>
      <c r="E22" s="109">
        <v>3.105</v>
      </c>
      <c r="F22" s="109">
        <v>16.428333333333331</v>
      </c>
      <c r="G22" s="109">
        <v>21.121666666666666</v>
      </c>
      <c r="H22" s="109">
        <v>13.092499999999999</v>
      </c>
      <c r="I22" s="109">
        <v>2.2774999999999999</v>
      </c>
      <c r="J22" s="109">
        <v>9.0724999999999998</v>
      </c>
      <c r="K22" s="109">
        <v>7.4550000000000001</v>
      </c>
      <c r="L22" s="109">
        <f>AVERAGE(D22:K22)</f>
        <v>9.5137499999999999</v>
      </c>
      <c r="M22" s="109">
        <f>STDEV(D22:K22)/SQRT(8)</f>
        <v>2.4227644385704488</v>
      </c>
      <c r="N22" s="108"/>
      <c r="O22" s="109">
        <v>9.0039999999999996</v>
      </c>
      <c r="P22" s="109">
        <v>3.4590000000000001</v>
      </c>
      <c r="Q22" s="109">
        <v>1.9363333333333335</v>
      </c>
      <c r="R22" s="109">
        <v>4.923</v>
      </c>
      <c r="S22" s="109">
        <v>4.9813333333333336</v>
      </c>
      <c r="T22" s="109">
        <v>2.6106666666666669</v>
      </c>
      <c r="U22" s="109">
        <v>3.6083333333333329</v>
      </c>
      <c r="V22" s="109">
        <v>2.3896666666666668</v>
      </c>
      <c r="W22" s="109">
        <v>3.6159999999999997</v>
      </c>
      <c r="X22" s="109">
        <f>AVERAGE(P22:W22)</f>
        <v>3.4405416666666668</v>
      </c>
      <c r="Y22" s="109">
        <f>STDEV(P22:W22)/SQRT(8)</f>
        <v>0.39385175650387866</v>
      </c>
    </row>
    <row r="23" spans="3:25" x14ac:dyDescent="0.3">
      <c r="C23" s="109">
        <v>9.5039999999999996</v>
      </c>
      <c r="D23" s="109">
        <v>3.6320000000000001</v>
      </c>
      <c r="E23" s="109">
        <v>3.3414999999999999</v>
      </c>
      <c r="F23" s="109">
        <v>15.462666666666665</v>
      </c>
      <c r="G23" s="109">
        <v>23.112666666666666</v>
      </c>
      <c r="H23" s="109">
        <v>13.386000000000001</v>
      </c>
      <c r="I23" s="109">
        <v>2.8330000000000002</v>
      </c>
      <c r="J23" s="109">
        <v>10.8515</v>
      </c>
      <c r="K23" s="109">
        <v>7.6790000000000003</v>
      </c>
      <c r="L23" s="109">
        <f>AVERAGE(D23:K23)</f>
        <v>10.037291666666667</v>
      </c>
      <c r="M23" s="109">
        <f>STDEV(D23:K23)/SQRT(8)</f>
        <v>2.5199264918948674</v>
      </c>
      <c r="N23" s="108"/>
      <c r="O23" s="109">
        <v>9.5039999999999996</v>
      </c>
      <c r="P23" s="109">
        <v>3.552</v>
      </c>
      <c r="Q23" s="109">
        <v>1.5629999999999999</v>
      </c>
      <c r="R23" s="109">
        <v>5.5616666666666665</v>
      </c>
      <c r="S23" s="109">
        <v>5.4003333333333332</v>
      </c>
      <c r="T23" s="109">
        <v>3.1980000000000004</v>
      </c>
      <c r="U23" s="109">
        <v>3.4599999999999995</v>
      </c>
      <c r="V23" s="109">
        <v>1.9119999999999999</v>
      </c>
      <c r="W23" s="109">
        <v>3.5293333333333337</v>
      </c>
      <c r="X23" s="109">
        <f>AVERAGE(P23:W23)</f>
        <v>3.5220416666666665</v>
      </c>
      <c r="Y23" s="109">
        <f>STDEV(P23:W23)/SQRT(8)</f>
        <v>0.50405376318459894</v>
      </c>
    </row>
    <row r="24" spans="3:25" x14ac:dyDescent="0.3">
      <c r="C24" s="109">
        <v>10.004</v>
      </c>
      <c r="D24" s="109">
        <v>3.7430000000000003</v>
      </c>
      <c r="E24" s="109">
        <v>2.5049999999999999</v>
      </c>
      <c r="F24" s="109">
        <v>9.2826666666666657</v>
      </c>
      <c r="G24" s="109">
        <v>21.175000000000001</v>
      </c>
      <c r="H24" s="109">
        <v>14.4475</v>
      </c>
      <c r="I24" s="109">
        <v>3.1960000000000002</v>
      </c>
      <c r="J24" s="109">
        <v>10.109</v>
      </c>
      <c r="K24" s="109">
        <v>8.4245000000000001</v>
      </c>
      <c r="L24" s="109">
        <f>AVERAGE(D24:K24)</f>
        <v>9.1103333333333314</v>
      </c>
      <c r="M24" s="109">
        <f>STDEV(D24:K24)/SQRT(8)</f>
        <v>2.2478440678510201</v>
      </c>
      <c r="N24" s="108"/>
      <c r="O24" s="109">
        <v>10.004</v>
      </c>
      <c r="P24" s="109">
        <v>3.0193333333333334</v>
      </c>
      <c r="Q24" s="109">
        <v>1.5386666666666666</v>
      </c>
      <c r="R24" s="109">
        <v>4.8753333333333329</v>
      </c>
      <c r="S24" s="109">
        <v>5.1616666666666662</v>
      </c>
      <c r="T24" s="109">
        <v>2.8290000000000002</v>
      </c>
      <c r="U24" s="109">
        <v>3.7273333333333336</v>
      </c>
      <c r="V24" s="109">
        <v>2.452</v>
      </c>
      <c r="W24" s="109">
        <v>3.75</v>
      </c>
      <c r="X24" s="109">
        <f>AVERAGE(P24:W24)</f>
        <v>3.4191666666666665</v>
      </c>
      <c r="Y24" s="109">
        <f>STDEV(P24:W24)/SQRT(8)</f>
        <v>0.42972167071921613</v>
      </c>
    </row>
    <row r="25" spans="3:25" x14ac:dyDescent="0.3">
      <c r="C25" s="109">
        <v>10.504</v>
      </c>
      <c r="D25" s="109">
        <v>3.6749999999999998</v>
      </c>
      <c r="E25" s="109">
        <v>3.9285000000000001</v>
      </c>
      <c r="F25" s="109">
        <v>9.4553333333333338</v>
      </c>
      <c r="G25" s="109">
        <v>22.644000000000002</v>
      </c>
      <c r="H25" s="109">
        <v>13.482000000000001</v>
      </c>
      <c r="I25" s="109">
        <v>3.2255000000000003</v>
      </c>
      <c r="J25" s="109">
        <v>9.6549999999999994</v>
      </c>
      <c r="K25" s="109">
        <v>8.4120000000000008</v>
      </c>
      <c r="L25" s="109">
        <f>AVERAGE(D25:K25)</f>
        <v>9.3096666666666668</v>
      </c>
      <c r="M25" s="109">
        <f>STDEV(D25:K25)/SQRT(8)</f>
        <v>2.2908303134020183</v>
      </c>
      <c r="N25" s="108"/>
      <c r="O25" s="109">
        <v>10.504</v>
      </c>
      <c r="P25" s="109">
        <v>3.9550000000000001</v>
      </c>
      <c r="Q25" s="109">
        <v>1.8266666666666669</v>
      </c>
      <c r="R25" s="109">
        <v>5.7720000000000011</v>
      </c>
      <c r="S25" s="109">
        <v>5.5186666666666655</v>
      </c>
      <c r="T25" s="109">
        <v>3.1466666666666665</v>
      </c>
      <c r="U25" s="109">
        <v>3.9979999999999998</v>
      </c>
      <c r="V25" s="109">
        <v>2.6336666666666666</v>
      </c>
      <c r="W25" s="109">
        <v>4.416666666666667</v>
      </c>
      <c r="X25" s="109">
        <f>AVERAGE(P25:W25)</f>
        <v>3.9084166666666671</v>
      </c>
      <c r="Y25" s="109">
        <f>STDEV(P25:W25)/SQRT(8)</f>
        <v>0.47945830358953173</v>
      </c>
    </row>
    <row r="26" spans="3:25" x14ac:dyDescent="0.3">
      <c r="C26" s="109">
        <v>11.005000000000001</v>
      </c>
      <c r="D26" s="109">
        <v>3.5289999999999999</v>
      </c>
      <c r="E26" s="109">
        <v>8.1120000000000001</v>
      </c>
      <c r="F26" s="109">
        <v>10.294666666666666</v>
      </c>
      <c r="G26" s="109">
        <v>23.930000000000003</v>
      </c>
      <c r="H26" s="109">
        <v>16.144000000000002</v>
      </c>
      <c r="I26" s="109">
        <v>3.0750000000000002</v>
      </c>
      <c r="J26" s="109">
        <v>10.367000000000001</v>
      </c>
      <c r="K26" s="109">
        <v>8.3505000000000003</v>
      </c>
      <c r="L26" s="109">
        <f>AVERAGE(D26:K26)</f>
        <v>10.475270833333335</v>
      </c>
      <c r="M26" s="109">
        <f>STDEV(D26:K26)/SQRT(8)</f>
        <v>2.4139584961158187</v>
      </c>
      <c r="N26" s="108"/>
      <c r="O26" s="109">
        <v>11.005000000000001</v>
      </c>
      <c r="P26" s="109">
        <v>3.2146666666666666</v>
      </c>
      <c r="Q26" s="109">
        <v>1.7596666666666667</v>
      </c>
      <c r="R26" s="109">
        <v>4.7629999999999999</v>
      </c>
      <c r="S26" s="109">
        <v>6.0593333333333339</v>
      </c>
      <c r="T26" s="109">
        <v>2.9393333333333334</v>
      </c>
      <c r="U26" s="109">
        <v>4.3870000000000005</v>
      </c>
      <c r="V26" s="109">
        <v>3.2096666666666671</v>
      </c>
      <c r="W26" s="109">
        <v>4.4916666666666671</v>
      </c>
      <c r="X26" s="109">
        <f>AVERAGE(P26:W26)</f>
        <v>3.8530416666666669</v>
      </c>
      <c r="Y26" s="109">
        <f>STDEV(P26:W26)/SQRT(8)</f>
        <v>0.47107847995402385</v>
      </c>
    </row>
    <row r="27" spans="3:25" x14ac:dyDescent="0.3">
      <c r="C27" s="109">
        <v>11.505000000000001</v>
      </c>
      <c r="D27" s="109">
        <v>3.7130000000000001</v>
      </c>
      <c r="E27" s="109">
        <v>4.2545000000000002</v>
      </c>
      <c r="F27" s="109">
        <v>10.039999999999999</v>
      </c>
      <c r="G27" s="109">
        <v>23.291666666666668</v>
      </c>
      <c r="H27" s="109">
        <v>15.7775</v>
      </c>
      <c r="I27" s="109">
        <v>3.0945</v>
      </c>
      <c r="J27" s="109">
        <v>10.096</v>
      </c>
      <c r="K27" s="109">
        <v>8.176499999999999</v>
      </c>
      <c r="L27" s="109">
        <f>AVERAGE(D27:K27)</f>
        <v>9.8054583333333341</v>
      </c>
      <c r="M27" s="109">
        <f>STDEV(D27:K27)/SQRT(8)</f>
        <v>2.4396434718198581</v>
      </c>
      <c r="N27" s="108"/>
      <c r="O27" s="109">
        <v>11.505000000000001</v>
      </c>
      <c r="P27" s="109">
        <v>3.5549999999999997</v>
      </c>
      <c r="Q27" s="109">
        <v>1.3499999999999999</v>
      </c>
      <c r="R27" s="109">
        <v>4.4359999999999999</v>
      </c>
      <c r="S27" s="109">
        <v>5.6383333333333328</v>
      </c>
      <c r="T27" s="109">
        <v>3.58</v>
      </c>
      <c r="U27" s="109">
        <v>4.1773333333333333</v>
      </c>
      <c r="V27" s="109">
        <v>3.0983333333333332</v>
      </c>
      <c r="W27" s="109">
        <v>4.0670000000000002</v>
      </c>
      <c r="X27" s="109">
        <f>AVERAGE(P27:W27)</f>
        <v>3.7377500000000001</v>
      </c>
      <c r="Y27" s="109">
        <f>STDEV(P27:W27)/SQRT(8)</f>
        <v>0.43445153231237565</v>
      </c>
    </row>
    <row r="28" spans="3:25" x14ac:dyDescent="0.3">
      <c r="C28" s="109">
        <v>12.005000000000001</v>
      </c>
      <c r="D28" s="109">
        <v>3.5570000000000004</v>
      </c>
      <c r="E28" s="109">
        <v>3.0679999999999996</v>
      </c>
      <c r="F28" s="109">
        <v>7.3686666666666669</v>
      </c>
      <c r="G28" s="109">
        <v>26.946333333333332</v>
      </c>
      <c r="H28" s="109">
        <v>16.014500000000002</v>
      </c>
      <c r="I28" s="109">
        <v>3.4950000000000001</v>
      </c>
      <c r="J28" s="109">
        <v>9.5715000000000003</v>
      </c>
      <c r="K28" s="109">
        <v>8.6739999999999995</v>
      </c>
      <c r="L28" s="109">
        <f>AVERAGE(D28:K28)</f>
        <v>9.8368749999999991</v>
      </c>
      <c r="M28" s="109">
        <f>STDEV(D28:K28)/SQRT(8)</f>
        <v>2.8781357028048413</v>
      </c>
      <c r="N28" s="108"/>
      <c r="O28" s="109">
        <v>12.005000000000001</v>
      </c>
      <c r="P28" s="109">
        <v>2.6480000000000001</v>
      </c>
      <c r="Q28" s="109">
        <v>1.5856666666666666</v>
      </c>
      <c r="R28" s="109">
        <v>4.1343333333333332</v>
      </c>
      <c r="S28" s="109">
        <v>6.3456666666666663</v>
      </c>
      <c r="T28" s="109">
        <v>2.672333333333333</v>
      </c>
      <c r="U28" s="109">
        <v>4.5659999999999998</v>
      </c>
      <c r="V28" s="109">
        <v>3.3873333333333338</v>
      </c>
      <c r="W28" s="109">
        <v>3.7553333333333332</v>
      </c>
      <c r="X28" s="109">
        <f>AVERAGE(P28:W28)</f>
        <v>3.6368333333333331</v>
      </c>
      <c r="Y28" s="109">
        <f>STDEV(P28:W28)/SQRT(8)</f>
        <v>0.51130546813625177</v>
      </c>
    </row>
    <row r="29" spans="3:25" x14ac:dyDescent="0.3">
      <c r="C29" s="109">
        <v>12.505000000000001</v>
      </c>
      <c r="D29" s="109">
        <v>3.645</v>
      </c>
      <c r="E29" s="109">
        <v>2.25</v>
      </c>
      <c r="F29" s="109">
        <v>8.2039999999999988</v>
      </c>
      <c r="G29" s="109">
        <v>26.403333333333332</v>
      </c>
      <c r="H29" s="109">
        <v>15.569000000000001</v>
      </c>
      <c r="I29" s="109">
        <v>3.4370000000000003</v>
      </c>
      <c r="J29" s="109">
        <v>10.403500000000001</v>
      </c>
      <c r="K29" s="109">
        <v>7.8714999999999993</v>
      </c>
      <c r="L29" s="109">
        <f>AVERAGE(D29:K29)</f>
        <v>9.7229166666666664</v>
      </c>
      <c r="M29" s="109">
        <f>STDEV(D29:K29)/SQRT(8)</f>
        <v>2.8375962493290596</v>
      </c>
      <c r="N29" s="108"/>
      <c r="O29" s="109">
        <v>12.505000000000001</v>
      </c>
      <c r="P29" s="109">
        <v>2.7566666666666664</v>
      </c>
      <c r="Q29" s="109">
        <v>1.6373333333333335</v>
      </c>
      <c r="R29" s="109">
        <v>4.9890000000000008</v>
      </c>
      <c r="S29" s="109">
        <v>6.458333333333333</v>
      </c>
      <c r="T29" s="109">
        <v>3.8056666666666659</v>
      </c>
      <c r="U29" s="109">
        <v>4.2586666666666666</v>
      </c>
      <c r="V29" s="109">
        <v>3.7353333333333332</v>
      </c>
      <c r="W29" s="109">
        <v>4.3226666666666667</v>
      </c>
      <c r="X29" s="109">
        <f>AVERAGE(P29:W29)</f>
        <v>3.9954583333333336</v>
      </c>
      <c r="Y29" s="109">
        <f>STDEV(P29:W29)/SQRT(8)</f>
        <v>0.50759000663069453</v>
      </c>
    </row>
    <row r="30" spans="3:25" x14ac:dyDescent="0.3">
      <c r="C30" s="109">
        <v>13.006</v>
      </c>
      <c r="D30" s="109">
        <v>3.8850000000000002</v>
      </c>
      <c r="E30" s="109">
        <v>2.6559999999999997</v>
      </c>
      <c r="F30" s="109">
        <v>8.2030000000000012</v>
      </c>
      <c r="G30" s="109">
        <v>28.195000000000004</v>
      </c>
      <c r="H30" s="109">
        <v>14.18</v>
      </c>
      <c r="I30" s="109">
        <v>3.8214999999999999</v>
      </c>
      <c r="J30" s="109">
        <v>10.451000000000001</v>
      </c>
      <c r="K30" s="109">
        <v>8.327</v>
      </c>
      <c r="L30" s="109">
        <f>AVERAGE(D30:K30)</f>
        <v>9.9648125000000007</v>
      </c>
      <c r="M30" s="109">
        <f>STDEV(D30:K30)/SQRT(8)</f>
        <v>2.9406434001056332</v>
      </c>
      <c r="N30" s="108"/>
      <c r="O30" s="109">
        <v>13.006</v>
      </c>
      <c r="P30" s="109">
        <v>2.6813333333333333</v>
      </c>
      <c r="Q30" s="109">
        <v>1.3163333333333334</v>
      </c>
      <c r="R30" s="109">
        <v>3.9843333333333333</v>
      </c>
      <c r="S30" s="109">
        <v>6.8476666666666661</v>
      </c>
      <c r="T30" s="109">
        <v>2.9653333333333336</v>
      </c>
      <c r="U30" s="109">
        <v>4.5363333333333333</v>
      </c>
      <c r="V30" s="109">
        <v>3.3243333333333331</v>
      </c>
      <c r="W30" s="109">
        <v>4.0279999999999996</v>
      </c>
      <c r="X30" s="109">
        <f>AVERAGE(P30:W30)</f>
        <v>3.710458333333333</v>
      </c>
      <c r="Y30" s="109">
        <f>STDEV(P30:W30)/SQRT(8)</f>
        <v>0.57001288253856197</v>
      </c>
    </row>
    <row r="31" spans="3:25" x14ac:dyDescent="0.3">
      <c r="C31" s="109">
        <v>13.506</v>
      </c>
      <c r="D31" s="109">
        <v>4.1564999999999994</v>
      </c>
      <c r="E31" s="109">
        <v>2.5099999999999998</v>
      </c>
      <c r="F31" s="109">
        <v>8.343</v>
      </c>
      <c r="G31" s="109">
        <v>29.547000000000001</v>
      </c>
      <c r="H31" s="109">
        <v>16.2225</v>
      </c>
      <c r="I31" s="109">
        <v>3.2995000000000001</v>
      </c>
      <c r="J31" s="109">
        <v>11.49</v>
      </c>
      <c r="K31" s="109">
        <v>8.2675000000000001</v>
      </c>
      <c r="L31" s="109">
        <f>AVERAGE(D31:K31)</f>
        <v>10.479499999999998</v>
      </c>
      <c r="M31" s="109">
        <f>STDEV(D31:K31)/SQRT(8)</f>
        <v>3.168133607279124</v>
      </c>
      <c r="N31" s="108"/>
      <c r="O31" s="109">
        <v>13.506</v>
      </c>
      <c r="P31" s="109">
        <v>3.6026666666666665</v>
      </c>
      <c r="Q31" s="109">
        <v>1.171</v>
      </c>
      <c r="R31" s="109">
        <v>4.8323333333333336</v>
      </c>
      <c r="S31" s="109">
        <v>7.4409999999999998</v>
      </c>
      <c r="T31" s="109">
        <v>2.9353333333333329</v>
      </c>
      <c r="U31" s="109">
        <v>4.202</v>
      </c>
      <c r="V31" s="109">
        <v>2.6896666666666671</v>
      </c>
      <c r="W31" s="109">
        <v>3.6790000000000003</v>
      </c>
      <c r="X31" s="109">
        <f>AVERAGE(P31:W31)</f>
        <v>3.8191250000000005</v>
      </c>
      <c r="Y31" s="109">
        <f>STDEV(P31:W31)/SQRT(8)</f>
        <v>0.64679128321097323</v>
      </c>
    </row>
    <row r="32" spans="3:25" x14ac:dyDescent="0.3">
      <c r="C32" s="109">
        <v>14.006</v>
      </c>
      <c r="D32" s="109">
        <v>4.0185000000000004</v>
      </c>
      <c r="E32" s="109">
        <v>2.1204999999999998</v>
      </c>
      <c r="F32" s="109">
        <v>12.311666666666667</v>
      </c>
      <c r="G32" s="109">
        <v>24.436666666666667</v>
      </c>
      <c r="H32" s="109">
        <v>15.541</v>
      </c>
      <c r="I32" s="109">
        <v>3.4560000000000004</v>
      </c>
      <c r="J32" s="109">
        <v>12.0175</v>
      </c>
      <c r="K32" s="109">
        <v>9.6005000000000003</v>
      </c>
      <c r="L32" s="109">
        <f>AVERAGE(D32:K32)</f>
        <v>10.437791666666666</v>
      </c>
      <c r="M32" s="109">
        <f>STDEV(D32:K32)/SQRT(8)</f>
        <v>2.6317065378456035</v>
      </c>
      <c r="N32" s="108"/>
      <c r="O32" s="109">
        <v>14.006</v>
      </c>
      <c r="P32" s="109">
        <v>3.2553333333333332</v>
      </c>
      <c r="Q32" s="109">
        <v>1.3859999999999999</v>
      </c>
      <c r="R32" s="109">
        <v>5.7866666666666662</v>
      </c>
      <c r="S32" s="109">
        <v>6.5003333333333329</v>
      </c>
      <c r="T32" s="109">
        <v>3.0046666666666666</v>
      </c>
      <c r="U32" s="109">
        <v>5.4239999999999995</v>
      </c>
      <c r="V32" s="109">
        <v>2.7053333333333334</v>
      </c>
      <c r="W32" s="109">
        <v>4.8346666666666662</v>
      </c>
      <c r="X32" s="109">
        <f>AVERAGE(P32:W32)</f>
        <v>4.1121249999999989</v>
      </c>
      <c r="Y32" s="109">
        <f>STDEV(P32:W32)/SQRT(8)</f>
        <v>0.62851991020950393</v>
      </c>
    </row>
    <row r="33" spans="3:25" x14ac:dyDescent="0.3">
      <c r="C33" s="109">
        <v>14.507</v>
      </c>
      <c r="D33" s="109">
        <v>4.2025000000000006</v>
      </c>
      <c r="E33" s="109">
        <v>4.2115</v>
      </c>
      <c r="F33" s="109">
        <v>12.758333333333333</v>
      </c>
      <c r="G33" s="109">
        <v>24.552666666666667</v>
      </c>
      <c r="H33" s="109">
        <v>16.237000000000002</v>
      </c>
      <c r="I33" s="109">
        <v>3.2590000000000003</v>
      </c>
      <c r="J33" s="109">
        <v>13.402999999999999</v>
      </c>
      <c r="K33" s="109">
        <v>9.7669999999999995</v>
      </c>
      <c r="L33" s="109">
        <f>AVERAGE(D33:K33)</f>
        <v>11.048874999999999</v>
      </c>
      <c r="M33" s="109">
        <f>STDEV(D33:K33)/SQRT(8)</f>
        <v>2.5831911544495871</v>
      </c>
      <c r="N33" s="108"/>
      <c r="O33" s="109">
        <v>14.507</v>
      </c>
      <c r="P33" s="109">
        <v>3.2463333333333337</v>
      </c>
      <c r="Q33" s="109">
        <v>1.474</v>
      </c>
      <c r="R33" s="109">
        <v>6.4816666666666665</v>
      </c>
      <c r="S33" s="109">
        <v>6.3790000000000004</v>
      </c>
      <c r="T33" s="109">
        <v>3.0050000000000003</v>
      </c>
      <c r="U33" s="109">
        <v>4.6476666666666659</v>
      </c>
      <c r="V33" s="109">
        <v>3.0340000000000003</v>
      </c>
      <c r="W33" s="109">
        <v>4.6303333333333327</v>
      </c>
      <c r="X33" s="109">
        <f>AVERAGE(P33:W33)</f>
        <v>4.1122499999999995</v>
      </c>
      <c r="Y33" s="109">
        <f>STDEV(P33:W33)/SQRT(8)</f>
        <v>0.61826619052093601</v>
      </c>
    </row>
    <row r="34" spans="3:25" x14ac:dyDescent="0.3">
      <c r="C34" s="109">
        <v>15.006</v>
      </c>
      <c r="D34" s="109">
        <v>4.1349999999999998</v>
      </c>
      <c r="E34" s="109">
        <v>3.0920000000000001</v>
      </c>
      <c r="F34" s="109">
        <v>13.858333333333334</v>
      </c>
      <c r="G34" s="109">
        <v>26.02633333333333</v>
      </c>
      <c r="H34" s="109">
        <v>15.674000000000001</v>
      </c>
      <c r="I34" s="109">
        <v>3.4334999999999996</v>
      </c>
      <c r="J34" s="109">
        <v>10.7685</v>
      </c>
      <c r="K34" s="109">
        <v>9.4504999999999999</v>
      </c>
      <c r="L34" s="109">
        <f>AVERAGE(D34:K34)</f>
        <v>10.804770833333334</v>
      </c>
      <c r="M34" s="109">
        <f>STDEV(D34:K34)/SQRT(8)</f>
        <v>2.7544550835832613</v>
      </c>
      <c r="N34" s="108"/>
      <c r="O34" s="109">
        <v>15.006</v>
      </c>
      <c r="P34" s="109">
        <v>3.1523333333333334</v>
      </c>
      <c r="Q34" s="109">
        <v>1.5316666666666665</v>
      </c>
      <c r="R34" s="109">
        <v>6.8900000000000006</v>
      </c>
      <c r="S34" s="109">
        <v>7.3043333333333349</v>
      </c>
      <c r="T34" s="109">
        <v>3.7330000000000001</v>
      </c>
      <c r="U34" s="109">
        <v>4.1296666666666662</v>
      </c>
      <c r="V34" s="109">
        <v>3.0676666666666663</v>
      </c>
      <c r="W34" s="109">
        <v>4.2893333333333334</v>
      </c>
      <c r="X34" s="109">
        <f>AVERAGE(P34:W34)</f>
        <v>4.2622500000000008</v>
      </c>
      <c r="Y34" s="109">
        <f>STDEV(P34:W34)/SQRT(8)</f>
        <v>0.68884981992068584</v>
      </c>
    </row>
    <row r="35" spans="3:25" x14ac:dyDescent="0.3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</row>
    <row r="36" spans="3:25" x14ac:dyDescent="0.3">
      <c r="C36" s="111" t="s">
        <v>431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08"/>
      <c r="N36" s="108"/>
      <c r="O36" s="111" t="s">
        <v>430</v>
      </c>
      <c r="P36" s="111"/>
      <c r="Q36" s="111"/>
      <c r="R36" s="111"/>
      <c r="S36" s="111"/>
      <c r="T36" s="111"/>
      <c r="U36" s="111"/>
      <c r="V36" s="111"/>
      <c r="W36" s="111"/>
      <c r="X36" s="111"/>
      <c r="Y36" s="108"/>
    </row>
    <row r="37" spans="3:25" x14ac:dyDescent="0.3">
      <c r="C37" s="109" t="s">
        <v>0</v>
      </c>
      <c r="D37" s="109" t="s">
        <v>3</v>
      </c>
      <c r="E37" s="109" t="s">
        <v>4</v>
      </c>
      <c r="F37" s="109" t="s">
        <v>128</v>
      </c>
      <c r="G37" s="109" t="s">
        <v>65</v>
      </c>
      <c r="H37" s="109" t="s">
        <v>7</v>
      </c>
      <c r="I37" s="109" t="s">
        <v>8</v>
      </c>
      <c r="J37" s="109" t="s">
        <v>9</v>
      </c>
      <c r="K37" s="110" t="s">
        <v>211</v>
      </c>
      <c r="L37" s="110" t="s">
        <v>210</v>
      </c>
      <c r="N37" s="108"/>
      <c r="O37" s="109" t="s">
        <v>0</v>
      </c>
      <c r="P37" s="109" t="s">
        <v>3</v>
      </c>
      <c r="Q37" s="109" t="s">
        <v>4</v>
      </c>
      <c r="R37" s="109" t="s">
        <v>128</v>
      </c>
      <c r="S37" s="109" t="s">
        <v>65</v>
      </c>
      <c r="T37" s="109" t="s">
        <v>7</v>
      </c>
      <c r="U37" s="109" t="s">
        <v>8</v>
      </c>
      <c r="V37" s="109" t="s">
        <v>9</v>
      </c>
      <c r="W37" s="110" t="s">
        <v>211</v>
      </c>
      <c r="X37" s="110" t="s">
        <v>210</v>
      </c>
    </row>
    <row r="38" spans="3:25" x14ac:dyDescent="0.3">
      <c r="C38" s="109">
        <v>0</v>
      </c>
      <c r="D38" s="109">
        <v>0.64</v>
      </c>
      <c r="E38" s="109">
        <v>0.64500000000000002</v>
      </c>
      <c r="F38" s="109">
        <v>0.57350000000000001</v>
      </c>
      <c r="G38" s="109">
        <v>1.4245000000000001</v>
      </c>
      <c r="H38" s="109">
        <v>3.5874999999999999</v>
      </c>
      <c r="I38" s="109">
        <v>1.2185000000000001</v>
      </c>
      <c r="J38" s="109">
        <v>2.004</v>
      </c>
      <c r="K38" s="109">
        <f>AVERAGE(D38:J38)</f>
        <v>1.4418571428571429</v>
      </c>
      <c r="L38" s="109">
        <f>STDEV(D38:J38)/SQRT(7)</f>
        <v>0.40830596187589691</v>
      </c>
      <c r="N38" s="108"/>
      <c r="O38" s="109">
        <v>0</v>
      </c>
      <c r="P38" s="109">
        <v>1.282</v>
      </c>
      <c r="Q38" s="109">
        <v>0.66666666666666663</v>
      </c>
      <c r="R38" s="109">
        <v>0.69899999999999995</v>
      </c>
      <c r="S38" s="109">
        <v>1.2453333333333332</v>
      </c>
      <c r="T38" s="109">
        <v>7.2163333333333339</v>
      </c>
      <c r="U38" s="109">
        <v>1.228</v>
      </c>
      <c r="V38" s="109">
        <v>1.2816666666666665</v>
      </c>
      <c r="W38" s="109">
        <f>AVERAGE(P38:V38)</f>
        <v>1.9455714285714285</v>
      </c>
      <c r="X38" s="109">
        <f>STDEV(P38:V38)/SQRT(7)</f>
        <v>0.88448003950752108</v>
      </c>
    </row>
    <row r="39" spans="3:25" x14ac:dyDescent="0.3">
      <c r="C39" s="109">
        <v>0.5</v>
      </c>
      <c r="D39" s="109">
        <v>0.79800000000000004</v>
      </c>
      <c r="E39" s="109">
        <v>1.77</v>
      </c>
      <c r="F39" s="109">
        <v>1.157</v>
      </c>
      <c r="G39" s="109">
        <v>7.2085000000000008</v>
      </c>
      <c r="H39" s="109">
        <v>3.9224999999999999</v>
      </c>
      <c r="I39" s="109">
        <v>1.573</v>
      </c>
      <c r="J39" s="109">
        <v>3.9059999999999997</v>
      </c>
      <c r="K39" s="109">
        <f>AVERAGE(D39:J39)</f>
        <v>2.9049999999999998</v>
      </c>
      <c r="L39" s="109">
        <f>STDEV(D39:J39)/SQRT(7)</f>
        <v>0.86071428670223293</v>
      </c>
      <c r="N39" s="108"/>
      <c r="O39" s="109">
        <v>0.5</v>
      </c>
      <c r="P39" s="109">
        <v>1.2083333333333333</v>
      </c>
      <c r="Q39" s="109">
        <v>0.99766666666666681</v>
      </c>
      <c r="R39" s="109">
        <v>0.93133333333333335</v>
      </c>
      <c r="S39" s="109">
        <v>4.972666666666667</v>
      </c>
      <c r="T39" s="109">
        <v>6.7546666666666662</v>
      </c>
      <c r="U39" s="109">
        <v>1.3353333333333335</v>
      </c>
      <c r="V39" s="109">
        <v>1.6706666666666667</v>
      </c>
      <c r="W39" s="109">
        <f>AVERAGE(P39:V39)</f>
        <v>2.5529523809523806</v>
      </c>
      <c r="X39" s="109">
        <f>STDEV(P39:V39)/SQRT(7)</f>
        <v>0.88138158270471356</v>
      </c>
    </row>
    <row r="40" spans="3:25" x14ac:dyDescent="0.3">
      <c r="C40" s="109">
        <v>1</v>
      </c>
      <c r="D40" s="109">
        <v>1.8615000000000002</v>
      </c>
      <c r="E40" s="109">
        <v>1.421</v>
      </c>
      <c r="F40" s="109">
        <v>1.4895</v>
      </c>
      <c r="G40" s="109">
        <v>21.2605</v>
      </c>
      <c r="H40" s="109">
        <v>2.968</v>
      </c>
      <c r="I40" s="109">
        <v>1.8725000000000001</v>
      </c>
      <c r="J40" s="109">
        <v>4.0134999999999996</v>
      </c>
      <c r="K40" s="109">
        <f>AVERAGE(D40:J40)</f>
        <v>4.9837857142857143</v>
      </c>
      <c r="L40" s="109">
        <f>STDEV(D40:J40)/SQRT(7)</f>
        <v>2.7354311748945603</v>
      </c>
      <c r="N40" s="108"/>
      <c r="O40" s="109">
        <v>1</v>
      </c>
      <c r="P40" s="109">
        <v>1.5273333333333332</v>
      </c>
      <c r="Q40" s="109">
        <v>1.5309999999999999</v>
      </c>
      <c r="R40" s="109">
        <v>0.94000000000000006</v>
      </c>
      <c r="S40" s="109">
        <v>5.5806666666666658</v>
      </c>
      <c r="T40" s="109">
        <v>6.3470000000000004</v>
      </c>
      <c r="U40" s="109">
        <v>1.9056666666666668</v>
      </c>
      <c r="V40" s="109">
        <v>1.8726666666666667</v>
      </c>
      <c r="W40" s="109">
        <f>AVERAGE(P40:V40)</f>
        <v>2.8149047619047614</v>
      </c>
      <c r="X40" s="109">
        <f>STDEV(P40:V40)/SQRT(7)</f>
        <v>0.82608055807855363</v>
      </c>
    </row>
    <row r="41" spans="3:25" x14ac:dyDescent="0.3">
      <c r="C41" s="109">
        <v>1.5009999999999999</v>
      </c>
      <c r="D41" s="109">
        <v>2.2665000000000002</v>
      </c>
      <c r="E41" s="109">
        <v>1.3090000000000002</v>
      </c>
      <c r="F41" s="109">
        <v>1.9079999999999999</v>
      </c>
      <c r="G41" s="109">
        <v>17.698999999999998</v>
      </c>
      <c r="H41" s="109">
        <v>3.7345000000000002</v>
      </c>
      <c r="I41" s="109">
        <v>1.8494999999999999</v>
      </c>
      <c r="J41" s="109">
        <v>4.3</v>
      </c>
      <c r="K41" s="109">
        <f>AVERAGE(D41:J41)</f>
        <v>4.7237857142857136</v>
      </c>
      <c r="L41" s="109">
        <f>STDEV(D41:J41)/SQRT(7)</f>
        <v>2.2006689915123716</v>
      </c>
      <c r="N41" s="108"/>
      <c r="O41" s="109">
        <v>1.5009999999999999</v>
      </c>
      <c r="P41" s="109">
        <v>1.1723333333333332</v>
      </c>
      <c r="Q41" s="109">
        <v>1.6013333333333331</v>
      </c>
      <c r="R41" s="109">
        <v>1.7073333333333334</v>
      </c>
      <c r="S41" s="109">
        <v>8.907333333333332</v>
      </c>
      <c r="T41" s="109">
        <v>7.105666666666667</v>
      </c>
      <c r="U41" s="109">
        <v>1.4909999999999999</v>
      </c>
      <c r="V41" s="109">
        <v>2.5476666666666667</v>
      </c>
      <c r="W41" s="109">
        <f>AVERAGE(P41:V41)</f>
        <v>3.5046666666666666</v>
      </c>
      <c r="X41" s="109">
        <f>STDEV(P41:V41)/SQRT(7)</f>
        <v>1.1894333807304078</v>
      </c>
    </row>
    <row r="42" spans="3:25" x14ac:dyDescent="0.3">
      <c r="C42" s="109">
        <v>2.0009999999999999</v>
      </c>
      <c r="D42" s="109">
        <v>2.8479999999999999</v>
      </c>
      <c r="E42" s="109">
        <v>1.4975000000000001</v>
      </c>
      <c r="F42" s="109">
        <v>1.9984999999999999</v>
      </c>
      <c r="G42" s="109">
        <v>24.8035</v>
      </c>
      <c r="H42" s="109">
        <v>3.8605</v>
      </c>
      <c r="I42" s="109">
        <v>1.847</v>
      </c>
      <c r="J42" s="109">
        <v>3.7249999999999996</v>
      </c>
      <c r="K42" s="109">
        <f>AVERAGE(D42:J42)</f>
        <v>5.797142857142858</v>
      </c>
      <c r="L42" s="109">
        <f>STDEV(D42:J42)/SQRT(7)</f>
        <v>3.1866673958599341</v>
      </c>
      <c r="N42" s="108"/>
      <c r="O42" s="109">
        <v>2.0009999999999999</v>
      </c>
      <c r="P42" s="109">
        <v>0.99299999999999999</v>
      </c>
      <c r="Q42" s="109">
        <v>1.9973333333333334</v>
      </c>
      <c r="R42" s="109">
        <v>1.3256666666666665</v>
      </c>
      <c r="S42" s="109">
        <v>12.794666666666666</v>
      </c>
      <c r="T42" s="109">
        <v>6.5256666666666669</v>
      </c>
      <c r="U42" s="109">
        <v>1.6083333333333332</v>
      </c>
      <c r="V42" s="109">
        <v>2.4520000000000004</v>
      </c>
      <c r="W42" s="109">
        <f>AVERAGE(P42:V42)</f>
        <v>3.956666666666667</v>
      </c>
      <c r="X42" s="109">
        <f>STDEV(P42:V42)/SQRT(7)</f>
        <v>1.6332349176699275</v>
      </c>
    </row>
    <row r="43" spans="3:25" x14ac:dyDescent="0.3">
      <c r="C43" s="109">
        <v>2.5009999999999999</v>
      </c>
      <c r="D43" s="109">
        <v>2.9415000000000004</v>
      </c>
      <c r="E43" s="109">
        <v>1.42</v>
      </c>
      <c r="F43" s="109">
        <v>2.4995000000000003</v>
      </c>
      <c r="G43" s="109">
        <v>31.207000000000001</v>
      </c>
      <c r="H43" s="109">
        <v>4.9595000000000002</v>
      </c>
      <c r="I43" s="109">
        <v>1.7909999999999999</v>
      </c>
      <c r="J43" s="109">
        <v>4.6710000000000003</v>
      </c>
      <c r="K43" s="109">
        <f>AVERAGE(D43:J43)</f>
        <v>7.0699285714285702</v>
      </c>
      <c r="L43" s="109">
        <f>STDEV(D43:J43)/SQRT(7)</f>
        <v>4.0547693954576669</v>
      </c>
      <c r="N43" s="108"/>
      <c r="O43" s="109">
        <v>2.5009999999999999</v>
      </c>
      <c r="P43" s="109">
        <v>1.4729999999999999</v>
      </c>
      <c r="Q43" s="109">
        <v>1.921</v>
      </c>
      <c r="R43" s="109">
        <v>3.238666666666667</v>
      </c>
      <c r="S43" s="109">
        <v>10.607333333333333</v>
      </c>
      <c r="T43" s="109">
        <v>6.9803333333333333</v>
      </c>
      <c r="U43" s="109">
        <v>1.5923333333333332</v>
      </c>
      <c r="V43" s="109">
        <v>2.547333333333333</v>
      </c>
      <c r="W43" s="109">
        <f>AVERAGE(P43:V43)</f>
        <v>4.0514285714285716</v>
      </c>
      <c r="X43" s="109">
        <f>STDEV(P43:V43)/SQRT(7)</f>
        <v>1.3067172967885508</v>
      </c>
    </row>
    <row r="44" spans="3:25" x14ac:dyDescent="0.3">
      <c r="C44" s="109">
        <v>3.0009999999999999</v>
      </c>
      <c r="D44" s="109">
        <v>3.7410000000000001</v>
      </c>
      <c r="E44" s="109">
        <v>1.3895</v>
      </c>
      <c r="F44" s="109">
        <v>2.617</v>
      </c>
      <c r="G44" s="109">
        <v>34.343499999999999</v>
      </c>
      <c r="H44" s="109">
        <v>4.5475000000000003</v>
      </c>
      <c r="I44" s="109">
        <v>2.141</v>
      </c>
      <c r="J44" s="109">
        <v>6.1219999999999999</v>
      </c>
      <c r="K44" s="109">
        <f>AVERAGE(D44:J44)</f>
        <v>7.8430714285714282</v>
      </c>
      <c r="L44" s="109">
        <f>STDEV(D44:J44)/SQRT(7)</f>
        <v>4.4571948463085151</v>
      </c>
      <c r="N44" s="108"/>
      <c r="O44" s="109">
        <v>3.0009999999999999</v>
      </c>
      <c r="P44" s="109">
        <v>1.7943333333333333</v>
      </c>
      <c r="Q44" s="109">
        <v>1.7186666666666668</v>
      </c>
      <c r="R44" s="109">
        <v>2.0243333333333333</v>
      </c>
      <c r="S44" s="109">
        <v>8.4870000000000001</v>
      </c>
      <c r="T44" s="109">
        <v>6.1826666666666661</v>
      </c>
      <c r="U44" s="109">
        <v>2.0533333333333332</v>
      </c>
      <c r="V44" s="109">
        <v>2.5833333333333335</v>
      </c>
      <c r="W44" s="109">
        <f>AVERAGE(P44:V44)</f>
        <v>3.5490952380952381</v>
      </c>
      <c r="X44" s="109">
        <f>STDEV(P44:V44)/SQRT(7)</f>
        <v>1.0146915858334984</v>
      </c>
    </row>
    <row r="45" spans="3:25" x14ac:dyDescent="0.3">
      <c r="C45" s="109">
        <v>3.5009999999999999</v>
      </c>
      <c r="D45" s="109">
        <v>3.8424999999999998</v>
      </c>
      <c r="E45" s="109">
        <v>1.6134999999999999</v>
      </c>
      <c r="F45" s="109">
        <v>3.0010000000000003</v>
      </c>
      <c r="G45" s="109">
        <v>26.685499999999998</v>
      </c>
      <c r="H45" s="109">
        <v>6.6844999999999999</v>
      </c>
      <c r="I45" s="109">
        <v>2.2025000000000001</v>
      </c>
      <c r="J45" s="109">
        <v>5.5415000000000001</v>
      </c>
      <c r="K45" s="109">
        <f>AVERAGE(D45:J45)</f>
        <v>7.0815714285714284</v>
      </c>
      <c r="L45" s="109">
        <f>STDEV(D45:J45)/SQRT(7)</f>
        <v>3.3369907002677519</v>
      </c>
      <c r="N45" s="108"/>
      <c r="O45" s="109">
        <v>3.5009999999999999</v>
      </c>
      <c r="P45" s="109">
        <v>1.8049999999999999</v>
      </c>
      <c r="Q45" s="109">
        <v>1.2963333333333333</v>
      </c>
      <c r="R45" s="109">
        <v>2.2253333333333334</v>
      </c>
      <c r="S45" s="109">
        <v>7.2676666666666669</v>
      </c>
      <c r="T45" s="109">
        <v>6.7770000000000001</v>
      </c>
      <c r="U45" s="109">
        <v>2.1433333333333331</v>
      </c>
      <c r="V45" s="109">
        <v>3.1383333333333332</v>
      </c>
      <c r="W45" s="109">
        <f>AVERAGE(P45:V45)</f>
        <v>3.5218571428571428</v>
      </c>
      <c r="X45" s="109">
        <f>STDEV(P45:V45)/SQRT(7)</f>
        <v>0.92910595888844971</v>
      </c>
    </row>
    <row r="46" spans="3:25" x14ac:dyDescent="0.3">
      <c r="C46" s="109">
        <v>4.0019999999999998</v>
      </c>
      <c r="D46" s="109">
        <v>4.2255000000000003</v>
      </c>
      <c r="E46" s="109">
        <v>1.843</v>
      </c>
      <c r="F46" s="109">
        <v>3.1044999999999998</v>
      </c>
      <c r="G46" s="109">
        <v>15.3795</v>
      </c>
      <c r="H46" s="109">
        <v>6.6789999999999994</v>
      </c>
      <c r="I46" s="109">
        <v>2.177</v>
      </c>
      <c r="J46" s="109">
        <v>6.2650000000000006</v>
      </c>
      <c r="K46" s="109">
        <f>AVERAGE(D46:J46)</f>
        <v>5.6676428571428579</v>
      </c>
      <c r="L46" s="109">
        <f>STDEV(D46:J46)/SQRT(7)</f>
        <v>1.7671729229070314</v>
      </c>
      <c r="N46" s="108"/>
      <c r="O46" s="109">
        <v>4.0019999999999998</v>
      </c>
      <c r="P46" s="109">
        <v>2.2320000000000002</v>
      </c>
      <c r="Q46" s="109">
        <v>1.899</v>
      </c>
      <c r="R46" s="109">
        <v>2.2336666666666667</v>
      </c>
      <c r="S46" s="109">
        <v>8.2730000000000015</v>
      </c>
      <c r="T46" s="109">
        <v>5.8843333333333332</v>
      </c>
      <c r="U46" s="109">
        <v>2.587333333333333</v>
      </c>
      <c r="V46" s="109">
        <v>2.7593333333333327</v>
      </c>
      <c r="W46" s="109">
        <f>AVERAGE(P46:V46)</f>
        <v>3.6955238095238099</v>
      </c>
      <c r="X46" s="109">
        <f>STDEV(P46:V46)/SQRT(7)</f>
        <v>0.91749062782907709</v>
      </c>
    </row>
    <row r="47" spans="3:25" x14ac:dyDescent="0.3">
      <c r="C47" s="109">
        <v>4.5019999999999998</v>
      </c>
      <c r="D47" s="109">
        <v>4.3410000000000002</v>
      </c>
      <c r="E47" s="109">
        <v>1.9830000000000001</v>
      </c>
      <c r="F47" s="109">
        <v>2.9805000000000001</v>
      </c>
      <c r="G47" s="109">
        <v>19.026499999999999</v>
      </c>
      <c r="H47" s="109">
        <v>7.0644999999999998</v>
      </c>
      <c r="I47" s="109">
        <v>2.0285000000000002</v>
      </c>
      <c r="J47" s="109">
        <v>7.6154999999999999</v>
      </c>
      <c r="K47" s="109">
        <f>AVERAGE(D47:J47)</f>
        <v>6.434214285714285</v>
      </c>
      <c r="L47" s="109">
        <f>STDEV(D47:J47)/SQRT(7)</f>
        <v>2.2672180925644763</v>
      </c>
      <c r="N47" s="108"/>
      <c r="O47" s="109">
        <v>4.5019999999999998</v>
      </c>
      <c r="P47" s="109">
        <v>2.1783333333333332</v>
      </c>
      <c r="Q47" s="109">
        <v>1.1436666666666666</v>
      </c>
      <c r="R47" s="109">
        <v>2.3960000000000004</v>
      </c>
      <c r="S47" s="109">
        <v>9.7349999999999994</v>
      </c>
      <c r="T47" s="109">
        <v>6.2116666666666669</v>
      </c>
      <c r="U47" s="109">
        <v>2.4956666666666667</v>
      </c>
      <c r="V47" s="109">
        <v>2.3520000000000003</v>
      </c>
      <c r="W47" s="109">
        <f>AVERAGE(P47:V47)</f>
        <v>3.7874761904761907</v>
      </c>
      <c r="X47" s="109">
        <f>STDEV(P47:V47)/SQRT(7)</f>
        <v>1.1597862917927533</v>
      </c>
    </row>
    <row r="48" spans="3:25" x14ac:dyDescent="0.3">
      <c r="C48" s="109">
        <v>5.0019999999999998</v>
      </c>
      <c r="D48" s="109">
        <v>4.4889999999999999</v>
      </c>
      <c r="E48" s="109">
        <v>2.0164999999999997</v>
      </c>
      <c r="F48" s="109">
        <v>3.4415</v>
      </c>
      <c r="G48" s="109">
        <v>17.971</v>
      </c>
      <c r="H48" s="109">
        <v>8.4565000000000001</v>
      </c>
      <c r="I48" s="109">
        <v>2.1035000000000004</v>
      </c>
      <c r="J48" s="109">
        <v>6.6585000000000001</v>
      </c>
      <c r="K48" s="109">
        <f>AVERAGE(D48:J48)</f>
        <v>6.4480714285714287</v>
      </c>
      <c r="L48" s="109">
        <f>STDEV(D48:J48)/SQRT(7)</f>
        <v>2.1170931734578997</v>
      </c>
      <c r="N48" s="108"/>
      <c r="O48" s="109">
        <v>5.0019999999999998</v>
      </c>
      <c r="P48" s="109">
        <v>2.0430000000000001</v>
      </c>
      <c r="Q48" s="109">
        <v>1.5370000000000001</v>
      </c>
      <c r="R48" s="109">
        <v>2.2029999999999998</v>
      </c>
      <c r="S48" s="109">
        <v>10.998333333333333</v>
      </c>
      <c r="T48" s="109">
        <v>6.9453333333333331</v>
      </c>
      <c r="U48" s="109">
        <v>2.3103333333333333</v>
      </c>
      <c r="V48" s="109">
        <v>2.9806666666666666</v>
      </c>
      <c r="W48" s="109">
        <f>AVERAGE(P48:V48)</f>
        <v>4.1453809523809522</v>
      </c>
      <c r="X48" s="109">
        <f>STDEV(P48:V48)/SQRT(7)</f>
        <v>1.3320513130807954</v>
      </c>
    </row>
    <row r="49" spans="3:24" x14ac:dyDescent="0.3">
      <c r="C49" s="109">
        <v>5.5019999999999998</v>
      </c>
      <c r="D49" s="109">
        <v>4.532</v>
      </c>
      <c r="E49" s="109">
        <v>3.7050000000000001</v>
      </c>
      <c r="F49" s="109">
        <v>3.6255000000000002</v>
      </c>
      <c r="G49" s="109">
        <v>21.356999999999999</v>
      </c>
      <c r="H49" s="109">
        <v>7.69</v>
      </c>
      <c r="I49" s="109">
        <v>2.1785000000000001</v>
      </c>
      <c r="J49" s="109">
        <v>7.0469999999999997</v>
      </c>
      <c r="K49" s="109">
        <f>AVERAGE(D49:J49)</f>
        <v>7.1621428571428556</v>
      </c>
      <c r="L49" s="109">
        <f>STDEV(D49:J49)/SQRT(7)</f>
        <v>2.4784782550759563</v>
      </c>
      <c r="N49" s="108"/>
      <c r="O49" s="109">
        <v>5.5019999999999998</v>
      </c>
      <c r="P49" s="109">
        <v>2.0026666666666668</v>
      </c>
      <c r="Q49" s="109">
        <v>1.0423333333333333</v>
      </c>
      <c r="R49" s="109">
        <v>1.962</v>
      </c>
      <c r="S49" s="109">
        <v>11.426</v>
      </c>
      <c r="T49" s="109">
        <v>6.3359999999999994</v>
      </c>
      <c r="U49" s="109">
        <v>2.1406666666666667</v>
      </c>
      <c r="V49" s="109">
        <v>3.198</v>
      </c>
      <c r="W49" s="109">
        <f>AVERAGE(P49:V49)</f>
        <v>4.0153809523809523</v>
      </c>
      <c r="X49" s="109">
        <f>STDEV(P49:V49)/SQRT(7)</f>
        <v>1.3937925050885869</v>
      </c>
    </row>
    <row r="50" spans="3:24" x14ac:dyDescent="0.3">
      <c r="C50" s="109">
        <v>6.0030000000000001</v>
      </c>
      <c r="D50" s="109">
        <v>3.6245000000000003</v>
      </c>
      <c r="E50" s="109">
        <v>5.0125000000000002</v>
      </c>
      <c r="F50" s="109">
        <v>4.883</v>
      </c>
      <c r="G50" s="109">
        <v>25.066000000000003</v>
      </c>
      <c r="H50" s="109">
        <v>11.102</v>
      </c>
      <c r="I50" s="109">
        <v>2.0590000000000002</v>
      </c>
      <c r="J50" s="109">
        <v>7.7910000000000004</v>
      </c>
      <c r="K50" s="109">
        <f>AVERAGE(D50:J50)</f>
        <v>8.5054285714285705</v>
      </c>
      <c r="L50" s="109">
        <f>STDEV(D50:J50)/SQRT(7)</f>
        <v>2.9769253922153189</v>
      </c>
      <c r="N50" s="108"/>
      <c r="O50" s="109">
        <v>6.0030000000000001</v>
      </c>
      <c r="P50" s="109">
        <v>2.081</v>
      </c>
      <c r="Q50" s="109">
        <v>1.2246666666666666</v>
      </c>
      <c r="R50" s="109">
        <v>2.8359999999999999</v>
      </c>
      <c r="S50" s="109">
        <v>12.154666666666666</v>
      </c>
      <c r="T50" s="109">
        <v>6.556</v>
      </c>
      <c r="U50" s="109">
        <v>2.8699999999999997</v>
      </c>
      <c r="V50" s="109">
        <v>3.6373333333333338</v>
      </c>
      <c r="W50" s="109">
        <f>AVERAGE(P50:V50)</f>
        <v>4.4799523809523807</v>
      </c>
      <c r="X50" s="109">
        <f>STDEV(P50:V50)/SQRT(7)</f>
        <v>1.4273485546451037</v>
      </c>
    </row>
    <row r="51" spans="3:24" x14ac:dyDescent="0.3">
      <c r="C51" s="109">
        <v>6.5030000000000001</v>
      </c>
      <c r="D51" s="109">
        <v>3.3614999999999999</v>
      </c>
      <c r="E51" s="109">
        <v>4.5605000000000002</v>
      </c>
      <c r="F51" s="109">
        <v>5.5165000000000006</v>
      </c>
      <c r="G51" s="109">
        <v>26.905999999999999</v>
      </c>
      <c r="H51" s="109">
        <v>12.3385</v>
      </c>
      <c r="I51" s="109">
        <v>2.5205000000000002</v>
      </c>
      <c r="J51" s="109">
        <v>6.6825000000000001</v>
      </c>
      <c r="K51" s="109">
        <f>AVERAGE(D51:J51)</f>
        <v>8.840857142857141</v>
      </c>
      <c r="L51" s="109">
        <f>STDEV(D51:J51)/SQRT(7)</f>
        <v>3.246186313188443</v>
      </c>
      <c r="N51" s="108"/>
      <c r="O51" s="109">
        <v>6.5030000000000001</v>
      </c>
      <c r="P51" s="109">
        <v>2.4593333333333334</v>
      </c>
      <c r="Q51" s="109">
        <v>1.5196666666666667</v>
      </c>
      <c r="R51" s="109">
        <v>1.982</v>
      </c>
      <c r="S51" s="109">
        <v>7.7599999999999989</v>
      </c>
      <c r="T51" s="109">
        <v>6.6313333333333331</v>
      </c>
      <c r="U51" s="109">
        <v>3.3333333333333335</v>
      </c>
      <c r="V51" s="109">
        <v>4.6360000000000001</v>
      </c>
      <c r="W51" s="109">
        <f>AVERAGE(P51:V51)</f>
        <v>4.0459523809523805</v>
      </c>
      <c r="X51" s="109">
        <f>STDEV(P51:V51)/SQRT(7)</f>
        <v>0.90624428311591121</v>
      </c>
    </row>
    <row r="52" spans="3:24" x14ac:dyDescent="0.3">
      <c r="C52" s="109">
        <v>7.0030000000000001</v>
      </c>
      <c r="D52" s="109">
        <v>3.762</v>
      </c>
      <c r="E52" s="109">
        <v>3.4970000000000003</v>
      </c>
      <c r="F52" s="109">
        <v>5.7675000000000001</v>
      </c>
      <c r="G52" s="109">
        <v>42.073999999999998</v>
      </c>
      <c r="H52" s="109">
        <v>11.939</v>
      </c>
      <c r="I52" s="109">
        <v>2.3094999999999999</v>
      </c>
      <c r="J52" s="109">
        <v>6.5685000000000002</v>
      </c>
      <c r="K52" s="109">
        <f>AVERAGE(D52:J52)</f>
        <v>10.845357142857143</v>
      </c>
      <c r="L52" s="109">
        <f>STDEV(D52:J52)/SQRT(7)</f>
        <v>5.3397286533902397</v>
      </c>
      <c r="N52" s="108"/>
      <c r="O52" s="109">
        <v>7.0030000000000001</v>
      </c>
      <c r="P52" s="109">
        <v>2.8170000000000002</v>
      </c>
      <c r="Q52" s="109">
        <v>1.4240000000000002</v>
      </c>
      <c r="R52" s="109">
        <v>2.3986666666666667</v>
      </c>
      <c r="S52" s="109">
        <v>5.0326666666666666</v>
      </c>
      <c r="T52" s="109">
        <v>7.3363333333333332</v>
      </c>
      <c r="U52" s="109">
        <v>2.9936666666666665</v>
      </c>
      <c r="V52" s="109">
        <v>4.5309999999999997</v>
      </c>
      <c r="W52" s="109">
        <f>AVERAGE(P52:V52)</f>
        <v>3.7904761904761903</v>
      </c>
      <c r="X52" s="109">
        <f>STDEV(P52:V52)/SQRT(7)</f>
        <v>0.75252622467317498</v>
      </c>
    </row>
    <row r="53" spans="3:24" x14ac:dyDescent="0.3">
      <c r="C53" s="109">
        <v>7.5030000000000001</v>
      </c>
      <c r="D53" s="109">
        <v>4.16</v>
      </c>
      <c r="E53" s="109">
        <v>3.1420000000000003</v>
      </c>
      <c r="F53" s="109">
        <v>6.0640000000000001</v>
      </c>
      <c r="G53" s="109">
        <v>48.298000000000002</v>
      </c>
      <c r="H53" s="109">
        <v>12.9305</v>
      </c>
      <c r="I53" s="109">
        <v>2.4660000000000002</v>
      </c>
      <c r="J53" s="109">
        <v>7.3960000000000008</v>
      </c>
      <c r="K53" s="109">
        <f>AVERAGE(D53:J53)</f>
        <v>12.065214285714285</v>
      </c>
      <c r="L53" s="109">
        <f>STDEV(D53:J53)/SQRT(7)</f>
        <v>6.1830041548790602</v>
      </c>
      <c r="N53" s="108"/>
      <c r="O53" s="109">
        <v>7.5030000000000001</v>
      </c>
      <c r="P53" s="109">
        <v>2.2929999999999997</v>
      </c>
      <c r="Q53" s="109">
        <v>1.3099999999999998</v>
      </c>
      <c r="R53" s="109">
        <v>2.6096666666666666</v>
      </c>
      <c r="S53" s="109">
        <v>13.752666666666668</v>
      </c>
      <c r="T53" s="109">
        <v>7.7590000000000003</v>
      </c>
      <c r="U53" s="109">
        <v>2.8200000000000003</v>
      </c>
      <c r="V53" s="109">
        <v>4.7566666666666668</v>
      </c>
      <c r="W53" s="109">
        <f>AVERAGE(P53:V53)</f>
        <v>5.0430000000000001</v>
      </c>
      <c r="X53" s="109">
        <f>STDEV(P53:V53)/SQRT(7)</f>
        <v>1.6595866190204556</v>
      </c>
    </row>
    <row r="54" spans="3:24" x14ac:dyDescent="0.3">
      <c r="C54" s="109">
        <v>8.0030000000000001</v>
      </c>
      <c r="D54" s="109">
        <v>3.6844999999999999</v>
      </c>
      <c r="E54" s="109">
        <v>2.835</v>
      </c>
      <c r="F54" s="109">
        <v>5.7065000000000001</v>
      </c>
      <c r="G54" s="109">
        <v>45.720500000000001</v>
      </c>
      <c r="H54" s="109">
        <v>11.772500000000001</v>
      </c>
      <c r="I54" s="109">
        <v>2.3315000000000001</v>
      </c>
      <c r="J54" s="109">
        <v>7.577</v>
      </c>
      <c r="K54" s="109">
        <f>AVERAGE(D54:J54)</f>
        <v>11.375357142857142</v>
      </c>
      <c r="L54" s="109">
        <f>STDEV(D54:J54)/SQRT(7)</f>
        <v>5.8557833731504543</v>
      </c>
      <c r="N54" s="108"/>
      <c r="O54" s="109">
        <v>8.0030000000000001</v>
      </c>
      <c r="P54" s="109">
        <v>2.6556666666666664</v>
      </c>
      <c r="Q54" s="109">
        <v>1.2746666666666666</v>
      </c>
      <c r="R54" s="109">
        <v>2.6886666666666663</v>
      </c>
      <c r="S54" s="109">
        <v>5.7016666666666671</v>
      </c>
      <c r="T54" s="109">
        <v>7.0820000000000007</v>
      </c>
      <c r="U54" s="109">
        <v>2.496</v>
      </c>
      <c r="V54" s="109">
        <v>5.0663333333333336</v>
      </c>
      <c r="W54" s="109">
        <f>AVERAGE(P54:V54)</f>
        <v>3.8521428571428573</v>
      </c>
      <c r="X54" s="109">
        <f>STDEV(P54:V54)/SQRT(7)</f>
        <v>0.79574333441795031</v>
      </c>
    </row>
    <row r="55" spans="3:24" x14ac:dyDescent="0.3">
      <c r="C55" s="109">
        <v>8.5039999999999996</v>
      </c>
      <c r="D55" s="109">
        <v>3.8384999999999998</v>
      </c>
      <c r="E55" s="109">
        <v>2.8144999999999998</v>
      </c>
      <c r="F55" s="109">
        <v>5.8230000000000004</v>
      </c>
      <c r="G55" s="109">
        <v>36.775999999999996</v>
      </c>
      <c r="H55" s="109">
        <v>13.373999999999999</v>
      </c>
      <c r="I55" s="109">
        <v>2.2584999999999997</v>
      </c>
      <c r="J55" s="109">
        <v>6.7469999999999999</v>
      </c>
      <c r="K55" s="109">
        <f>AVERAGE(D55:J55)</f>
        <v>10.233071428571426</v>
      </c>
      <c r="L55" s="109">
        <f>STDEV(D55:J55)/SQRT(7)</f>
        <v>4.6432579098093179</v>
      </c>
      <c r="N55" s="108"/>
      <c r="O55" s="109">
        <v>8.5039999999999996</v>
      </c>
      <c r="P55" s="109">
        <v>2.7240000000000002</v>
      </c>
      <c r="Q55" s="109">
        <v>1.175</v>
      </c>
      <c r="R55" s="109">
        <v>3.063333333333333</v>
      </c>
      <c r="S55" s="109">
        <v>12.800666666666666</v>
      </c>
      <c r="T55" s="109">
        <v>6.8973333333333331</v>
      </c>
      <c r="U55" s="109">
        <v>2.4220000000000002</v>
      </c>
      <c r="V55" s="109">
        <v>4.7640000000000002</v>
      </c>
      <c r="W55" s="109">
        <f>AVERAGE(P55:V55)</f>
        <v>4.8351904761904763</v>
      </c>
      <c r="X55" s="109">
        <f>STDEV(P55:V55)/SQRT(7)</f>
        <v>1.5001856849041162</v>
      </c>
    </row>
    <row r="56" spans="3:24" x14ac:dyDescent="0.3">
      <c r="C56" s="109">
        <v>9.0039999999999996</v>
      </c>
      <c r="D56" s="109">
        <v>3.8995000000000002</v>
      </c>
      <c r="E56" s="109">
        <v>2.137</v>
      </c>
      <c r="F56" s="109">
        <v>6.4414999999999996</v>
      </c>
      <c r="G56" s="109">
        <v>35.957999999999998</v>
      </c>
      <c r="H56" s="109">
        <v>9.3539999999999992</v>
      </c>
      <c r="I56" s="109">
        <v>2.3105000000000002</v>
      </c>
      <c r="J56" s="109">
        <v>7.2839999999999998</v>
      </c>
      <c r="K56" s="109">
        <f>AVERAGE(D56:J56)</f>
        <v>9.6263571428571435</v>
      </c>
      <c r="L56" s="109">
        <f>STDEV(D56:J56)/SQRT(7)</f>
        <v>4.5025619026366339</v>
      </c>
      <c r="N56" s="108"/>
      <c r="O56" s="109">
        <v>9.0039999999999996</v>
      </c>
      <c r="P56" s="109">
        <v>3.0070000000000001</v>
      </c>
      <c r="Q56" s="109">
        <v>1.3169999999999999</v>
      </c>
      <c r="R56" s="109">
        <v>2.8883333333333332</v>
      </c>
      <c r="S56" s="109">
        <v>12.471666666666666</v>
      </c>
      <c r="T56" s="109">
        <v>7.3790000000000004</v>
      </c>
      <c r="U56" s="109">
        <v>3.3053333333333335</v>
      </c>
      <c r="V56" s="109">
        <v>5.2169999999999996</v>
      </c>
      <c r="W56" s="109">
        <f>AVERAGE(P56:V56)</f>
        <v>5.083619047619047</v>
      </c>
      <c r="X56" s="109">
        <f>STDEV(P56:V56)/SQRT(7)</f>
        <v>1.4338688671540016</v>
      </c>
    </row>
    <row r="57" spans="3:24" x14ac:dyDescent="0.3">
      <c r="C57" s="109">
        <v>9.5039999999999996</v>
      </c>
      <c r="D57" s="109">
        <v>3.8935</v>
      </c>
      <c r="E57" s="109">
        <v>1.8904999999999998</v>
      </c>
      <c r="F57" s="109">
        <v>7.2769999999999992</v>
      </c>
      <c r="G57" s="109">
        <v>34.680999999999997</v>
      </c>
      <c r="H57" s="109">
        <v>8.6219999999999999</v>
      </c>
      <c r="I57" s="109">
        <v>2.3680000000000003</v>
      </c>
      <c r="J57" s="109">
        <v>7.3170000000000002</v>
      </c>
      <c r="K57" s="109">
        <f>AVERAGE(D57:J57)</f>
        <v>9.4355714285714303</v>
      </c>
      <c r="L57" s="109">
        <f>STDEV(D57:J57)/SQRT(7)</f>
        <v>4.3225173502482637</v>
      </c>
      <c r="N57" s="108"/>
      <c r="O57" s="109">
        <v>9.5039999999999996</v>
      </c>
      <c r="P57" s="109">
        <v>3.172333333333333</v>
      </c>
      <c r="Q57" s="109">
        <v>1.3353333333333335</v>
      </c>
      <c r="R57" s="109">
        <v>2.7363333333333331</v>
      </c>
      <c r="S57" s="109">
        <v>9.0213333333333328</v>
      </c>
      <c r="T57" s="109">
        <v>6.532</v>
      </c>
      <c r="U57" s="109">
        <v>2.6869999999999998</v>
      </c>
      <c r="V57" s="109">
        <v>5.9033333333333333</v>
      </c>
      <c r="W57" s="109">
        <f>AVERAGE(P57:V57)</f>
        <v>4.4839523809523802</v>
      </c>
      <c r="X57" s="109">
        <f>STDEV(P57:V57)/SQRT(7)</f>
        <v>1.0318075202678694</v>
      </c>
    </row>
    <row r="58" spans="3:24" x14ac:dyDescent="0.3">
      <c r="C58" s="109">
        <v>10.004</v>
      </c>
      <c r="D58" s="109">
        <v>3.7745000000000002</v>
      </c>
      <c r="E58" s="109">
        <v>1.794</v>
      </c>
      <c r="F58" s="109">
        <v>8.1255000000000006</v>
      </c>
      <c r="G58" s="109">
        <v>49.532000000000004</v>
      </c>
      <c r="H58" s="109">
        <v>8.4824999999999999</v>
      </c>
      <c r="I58" s="109">
        <v>2.3664999999999998</v>
      </c>
      <c r="J58" s="109">
        <v>10.811</v>
      </c>
      <c r="K58" s="109">
        <f>AVERAGE(D58:J58)</f>
        <v>12.126571428571427</v>
      </c>
      <c r="L58" s="109">
        <f>STDEV(D58:J58)/SQRT(7)</f>
        <v>6.3657617800869932</v>
      </c>
      <c r="N58" s="108"/>
      <c r="O58" s="109">
        <v>10.004</v>
      </c>
      <c r="P58" s="109">
        <v>2.8373333333333335</v>
      </c>
      <c r="Q58" s="109">
        <v>1.6766666666666667</v>
      </c>
      <c r="R58" s="109">
        <v>3.1310000000000002</v>
      </c>
      <c r="S58" s="109">
        <v>13.365333333333334</v>
      </c>
      <c r="T58" s="109">
        <v>5.8719999999999999</v>
      </c>
      <c r="U58" s="109">
        <v>3.2769999999999997</v>
      </c>
      <c r="V58" s="109">
        <v>5.4733333333333336</v>
      </c>
      <c r="W58" s="109">
        <f>AVERAGE(P58:V58)</f>
        <v>5.0903809523809533</v>
      </c>
      <c r="X58" s="109">
        <f>STDEV(P58:V58)/SQRT(7)</f>
        <v>1.4887643547099301</v>
      </c>
    </row>
    <row r="59" spans="3:24" x14ac:dyDescent="0.3">
      <c r="C59" s="109">
        <v>10.504</v>
      </c>
      <c r="D59" s="109">
        <v>3.7614999999999998</v>
      </c>
      <c r="E59" s="109">
        <v>1.6945000000000001</v>
      </c>
      <c r="F59" s="109">
        <v>10.776</v>
      </c>
      <c r="G59" s="109">
        <v>37.256999999999998</v>
      </c>
      <c r="H59" s="109">
        <v>9.9064999999999994</v>
      </c>
      <c r="I59" s="109">
        <v>2.4775</v>
      </c>
      <c r="J59" s="109">
        <v>9.8170000000000002</v>
      </c>
      <c r="K59" s="109">
        <f>AVERAGE(D59:J59)</f>
        <v>10.812857142857142</v>
      </c>
      <c r="L59" s="109">
        <f>STDEV(D59:J59)/SQRT(7)</f>
        <v>4.6379683510315228</v>
      </c>
      <c r="N59" s="108"/>
      <c r="O59" s="109">
        <v>10.504</v>
      </c>
      <c r="P59" s="109">
        <v>2.8569999999999998</v>
      </c>
      <c r="Q59" s="109">
        <v>1.0633333333333332</v>
      </c>
      <c r="R59" s="109">
        <v>2.5749999999999997</v>
      </c>
      <c r="S59" s="109">
        <v>17.933000000000003</v>
      </c>
      <c r="T59" s="109">
        <v>6.924666666666667</v>
      </c>
      <c r="U59" s="109">
        <v>3.4576666666666669</v>
      </c>
      <c r="V59" s="109">
        <v>4.7839999999999998</v>
      </c>
      <c r="W59" s="109">
        <f>AVERAGE(P59:V59)</f>
        <v>5.6563809523809523</v>
      </c>
      <c r="X59" s="109">
        <f>STDEV(P59:V59)/SQRT(7)</f>
        <v>2.1621574633794527</v>
      </c>
    </row>
    <row r="60" spans="3:24" x14ac:dyDescent="0.3">
      <c r="C60" s="109">
        <v>11.005000000000001</v>
      </c>
      <c r="D60" s="109">
        <v>3.8515000000000001</v>
      </c>
      <c r="E60" s="109">
        <v>1.708</v>
      </c>
      <c r="F60" s="109">
        <v>10.1305</v>
      </c>
      <c r="G60" s="109">
        <v>50.798000000000002</v>
      </c>
      <c r="H60" s="109">
        <v>9.125</v>
      </c>
      <c r="I60" s="109">
        <v>2.3395000000000001</v>
      </c>
      <c r="J60" s="109">
        <v>6.9390000000000001</v>
      </c>
      <c r="K60" s="109">
        <f>AVERAGE(D60:J60)</f>
        <v>12.127357142857145</v>
      </c>
      <c r="L60" s="109">
        <f>STDEV(D60:J60)/SQRT(7)</f>
        <v>6.5614208280152946</v>
      </c>
      <c r="N60" s="108"/>
      <c r="O60" s="109">
        <v>11.005000000000001</v>
      </c>
      <c r="P60" s="109">
        <v>3.7616666666666667</v>
      </c>
      <c r="Q60" s="109">
        <v>1.8103333333333333</v>
      </c>
      <c r="R60" s="109">
        <v>2.4239999999999999</v>
      </c>
      <c r="S60" s="109">
        <v>11.909333333333334</v>
      </c>
      <c r="T60" s="109">
        <v>7.655333333333334</v>
      </c>
      <c r="U60" s="109">
        <v>3.5783333333333331</v>
      </c>
      <c r="V60" s="109">
        <v>6.1786666666666674</v>
      </c>
      <c r="W60" s="109">
        <f>AVERAGE(P60:V60)</f>
        <v>5.3310952380952381</v>
      </c>
      <c r="X60" s="109">
        <f>STDEV(P60:V60)/SQRT(7)</f>
        <v>1.343200902752433</v>
      </c>
    </row>
    <row r="61" spans="3:24" x14ac:dyDescent="0.3">
      <c r="C61" s="109">
        <v>11.505000000000001</v>
      </c>
      <c r="D61" s="109">
        <v>4.0579999999999998</v>
      </c>
      <c r="E61" s="109">
        <v>1.6920000000000002</v>
      </c>
      <c r="F61" s="109">
        <v>10.048</v>
      </c>
      <c r="G61" s="109">
        <v>37.317</v>
      </c>
      <c r="H61" s="109">
        <v>9.1370000000000005</v>
      </c>
      <c r="I61" s="109">
        <v>2.5075000000000003</v>
      </c>
      <c r="J61" s="109">
        <v>7.5389999999999997</v>
      </c>
      <c r="K61" s="109">
        <f>AVERAGE(D61:J61)</f>
        <v>10.328357142857143</v>
      </c>
      <c r="L61" s="109">
        <f>STDEV(D61:J61)/SQRT(7)</f>
        <v>4.6617366944630625</v>
      </c>
      <c r="N61" s="108"/>
      <c r="O61" s="109">
        <v>11.505000000000001</v>
      </c>
      <c r="P61" s="109">
        <v>3.6183333333333336</v>
      </c>
      <c r="Q61" s="109">
        <v>2.5033333333333334</v>
      </c>
      <c r="R61" s="109">
        <v>3.0426666666666669</v>
      </c>
      <c r="S61" s="109">
        <v>13.493666666666668</v>
      </c>
      <c r="T61" s="109">
        <v>7.6646666666666663</v>
      </c>
      <c r="U61" s="109">
        <v>3.3140000000000001</v>
      </c>
      <c r="V61" s="109">
        <v>6.1606666666666667</v>
      </c>
      <c r="W61" s="109">
        <f>AVERAGE(P61:V61)</f>
        <v>5.6853333333333333</v>
      </c>
      <c r="X61" s="109">
        <f>STDEV(P61:V61)/SQRT(7)</f>
        <v>1.4809769423268222</v>
      </c>
    </row>
    <row r="62" spans="3:24" x14ac:dyDescent="0.3">
      <c r="C62" s="109">
        <v>12.005000000000001</v>
      </c>
      <c r="D62" s="109">
        <v>4.0030000000000001</v>
      </c>
      <c r="E62" s="109">
        <v>1.718</v>
      </c>
      <c r="F62" s="109">
        <v>12.059999999999999</v>
      </c>
      <c r="G62" s="109">
        <v>44.044999999999995</v>
      </c>
      <c r="H62" s="109">
        <v>10.134499999999999</v>
      </c>
      <c r="I62" s="109">
        <v>2.282</v>
      </c>
      <c r="J62" s="109">
        <v>7.327</v>
      </c>
      <c r="K62" s="109">
        <f>AVERAGE(D62:J62)</f>
        <v>11.652785714285713</v>
      </c>
      <c r="L62" s="109">
        <f>STDEV(D62:J62)/SQRT(7)</f>
        <v>5.5964908157416167</v>
      </c>
      <c r="N62" s="108"/>
      <c r="O62" s="109">
        <v>12.005000000000001</v>
      </c>
      <c r="P62" s="109">
        <v>2.9420000000000002</v>
      </c>
      <c r="Q62" s="109">
        <v>1.702</v>
      </c>
      <c r="R62" s="109">
        <v>3.5593333333333335</v>
      </c>
      <c r="S62" s="109">
        <v>8.3243333333333336</v>
      </c>
      <c r="T62" s="109">
        <v>7.424666666666667</v>
      </c>
      <c r="U62" s="109">
        <v>3.2826666666666662</v>
      </c>
      <c r="V62" s="109">
        <v>7.6993333333333327</v>
      </c>
      <c r="W62" s="109">
        <f>AVERAGE(P62:V62)</f>
        <v>4.990619047619048</v>
      </c>
      <c r="X62" s="109">
        <f>STDEV(P62:V62)/SQRT(7)</f>
        <v>1.0276291160487669</v>
      </c>
    </row>
    <row r="63" spans="3:24" x14ac:dyDescent="0.3">
      <c r="C63" s="109">
        <v>12.505000000000001</v>
      </c>
      <c r="D63" s="109">
        <v>3.8879999999999999</v>
      </c>
      <c r="E63" s="109">
        <v>1.7559999999999998</v>
      </c>
      <c r="F63" s="109">
        <v>14.204499999999999</v>
      </c>
      <c r="G63" s="109">
        <v>43.370000000000005</v>
      </c>
      <c r="H63" s="109">
        <v>7.9325000000000001</v>
      </c>
      <c r="I63" s="109">
        <v>2.7634999999999996</v>
      </c>
      <c r="J63" s="109">
        <v>8.1325000000000003</v>
      </c>
      <c r="K63" s="109">
        <f>AVERAGE(D63:J63)</f>
        <v>11.721</v>
      </c>
      <c r="L63" s="109">
        <f>STDEV(D63:J63)/SQRT(7)</f>
        <v>5.5117859822643442</v>
      </c>
      <c r="N63" s="108"/>
      <c r="O63" s="109">
        <v>12.505000000000001</v>
      </c>
      <c r="P63" s="109">
        <v>3.36</v>
      </c>
      <c r="Q63" s="109">
        <v>1.6829999999999998</v>
      </c>
      <c r="R63" s="109">
        <v>3.4940000000000002</v>
      </c>
      <c r="S63" s="109">
        <v>6.726</v>
      </c>
      <c r="T63" s="109">
        <v>8.0759999999999987</v>
      </c>
      <c r="U63" s="109">
        <v>3.3376666666666672</v>
      </c>
      <c r="V63" s="109">
        <v>7.4093333333333335</v>
      </c>
      <c r="W63" s="109">
        <f>AVERAGE(P63:V63)</f>
        <v>4.8694285714285712</v>
      </c>
      <c r="X63" s="109">
        <f>STDEV(P63:V63)/SQRT(7)</f>
        <v>0.93668455248778215</v>
      </c>
    </row>
    <row r="64" spans="3:24" x14ac:dyDescent="0.3">
      <c r="C64" s="109">
        <v>13.006</v>
      </c>
      <c r="D64" s="109">
        <v>4.0510000000000002</v>
      </c>
      <c r="E64" s="109">
        <v>21.442999999999998</v>
      </c>
      <c r="F64" s="109">
        <v>12.420000000000002</v>
      </c>
      <c r="G64" s="109">
        <v>19.992000000000001</v>
      </c>
      <c r="H64" s="109">
        <v>9.6300000000000008</v>
      </c>
      <c r="I64" s="109">
        <v>2.5179999999999998</v>
      </c>
      <c r="J64" s="109">
        <v>8.24</v>
      </c>
      <c r="K64" s="109">
        <f>AVERAGE(D64:J64)</f>
        <v>11.184857142857142</v>
      </c>
      <c r="L64" s="109">
        <f>STDEV(D64:J64)/SQRT(7)</f>
        <v>2.766366590972039</v>
      </c>
      <c r="N64" s="108"/>
      <c r="O64" s="109">
        <v>13.006</v>
      </c>
      <c r="P64" s="109">
        <v>3.0396666666666667</v>
      </c>
      <c r="Q64" s="109">
        <v>1.6363333333333332</v>
      </c>
      <c r="R64" s="109">
        <v>3.3889999999999998</v>
      </c>
      <c r="S64" s="109">
        <v>8.0136666666666674</v>
      </c>
      <c r="T64" s="109">
        <v>7.7756666666666661</v>
      </c>
      <c r="U64" s="109">
        <v>3.67</v>
      </c>
      <c r="V64" s="109">
        <v>5.9176666666666664</v>
      </c>
      <c r="W64" s="109">
        <f>AVERAGE(P64:V64)</f>
        <v>4.7774285714285716</v>
      </c>
      <c r="X64" s="109">
        <f>STDEV(P64:V64)/SQRT(7)</f>
        <v>0.93609166306665037</v>
      </c>
    </row>
    <row r="65" spans="3:25" x14ac:dyDescent="0.3">
      <c r="C65" s="109">
        <v>13.506</v>
      </c>
      <c r="D65" s="109">
        <v>4.0750000000000002</v>
      </c>
      <c r="E65" s="109">
        <v>1.66</v>
      </c>
      <c r="F65" s="109">
        <v>12.014999999999999</v>
      </c>
      <c r="G65" s="109">
        <v>31.8505</v>
      </c>
      <c r="H65" s="109">
        <v>11.017000000000001</v>
      </c>
      <c r="I65" s="109">
        <v>2.548</v>
      </c>
      <c r="J65" s="109">
        <v>7.8085000000000004</v>
      </c>
      <c r="K65" s="109">
        <f>AVERAGE(D65:J65)</f>
        <v>10.139142857142858</v>
      </c>
      <c r="L65" s="109">
        <f>STDEV(D65:J65)/SQRT(7)</f>
        <v>3.9261017269561629</v>
      </c>
      <c r="N65" s="108"/>
      <c r="O65" s="109">
        <v>13.506</v>
      </c>
      <c r="P65" s="109">
        <v>3.8606666666666669</v>
      </c>
      <c r="Q65" s="109">
        <v>1.7850000000000001</v>
      </c>
      <c r="R65" s="109">
        <v>2.7710000000000004</v>
      </c>
      <c r="S65" s="109">
        <v>7.4066666666666663</v>
      </c>
      <c r="T65" s="109">
        <v>7.6689999999999996</v>
      </c>
      <c r="U65" s="109">
        <v>3.5340000000000003</v>
      </c>
      <c r="V65" s="109">
        <v>6.7929999999999993</v>
      </c>
      <c r="W65" s="109">
        <f>AVERAGE(P65:V65)</f>
        <v>4.8313333333333333</v>
      </c>
      <c r="X65" s="109">
        <f>STDEV(P65:V65)/SQRT(7)</f>
        <v>0.90873037776388876</v>
      </c>
    </row>
    <row r="66" spans="3:25" x14ac:dyDescent="0.3">
      <c r="C66" s="109">
        <v>14.006</v>
      </c>
      <c r="D66" s="109">
        <v>3.8965000000000001</v>
      </c>
      <c r="E66" s="109">
        <v>1.6265000000000001</v>
      </c>
      <c r="F66" s="109">
        <v>12.985500000000002</v>
      </c>
      <c r="G66" s="109">
        <v>33.118499999999997</v>
      </c>
      <c r="H66" s="109">
        <v>8.2739999999999991</v>
      </c>
      <c r="I66" s="109">
        <v>2.5815000000000001</v>
      </c>
      <c r="J66" s="109">
        <v>7.5095000000000001</v>
      </c>
      <c r="K66" s="109">
        <f>AVERAGE(D66:J66)</f>
        <v>9.9988571428571422</v>
      </c>
      <c r="L66" s="109">
        <f>STDEV(D66:J66)/SQRT(7)</f>
        <v>4.1258830695672284</v>
      </c>
      <c r="N66" s="108"/>
      <c r="O66" s="109">
        <v>14.006</v>
      </c>
      <c r="P66" s="109">
        <v>3.0619999999999998</v>
      </c>
      <c r="Q66" s="109">
        <v>1.7643333333333333</v>
      </c>
      <c r="R66" s="109">
        <v>3.1613333333333333</v>
      </c>
      <c r="S66" s="109">
        <v>5.3883333333333328</v>
      </c>
      <c r="T66" s="109">
        <v>7.012999999999999</v>
      </c>
      <c r="U66" s="109">
        <v>3.3626666666666671</v>
      </c>
      <c r="V66" s="109">
        <v>7.4826666666666668</v>
      </c>
      <c r="W66" s="109">
        <f>AVERAGE(P66:V66)</f>
        <v>4.4620476190476186</v>
      </c>
      <c r="X66" s="109">
        <f>STDEV(P66:V66)/SQRT(7)</f>
        <v>0.8255992706553994</v>
      </c>
    </row>
    <row r="67" spans="3:25" x14ac:dyDescent="0.3">
      <c r="C67" s="109">
        <v>14.507</v>
      </c>
      <c r="D67" s="109">
        <v>4.04</v>
      </c>
      <c r="E67" s="109">
        <v>1.9180000000000001</v>
      </c>
      <c r="F67" s="109">
        <v>15.985500000000002</v>
      </c>
      <c r="G67" s="109">
        <v>31.891999999999999</v>
      </c>
      <c r="H67" s="109">
        <v>8.3315000000000001</v>
      </c>
      <c r="I67" s="109">
        <v>2.6550000000000002</v>
      </c>
      <c r="J67" s="109">
        <v>8.0045000000000002</v>
      </c>
      <c r="K67" s="109">
        <f>AVERAGE(D67:J67)</f>
        <v>10.403785714285712</v>
      </c>
      <c r="L67" s="109">
        <f>STDEV(D67:J67)/SQRT(7)</f>
        <v>4.0104026499799241</v>
      </c>
      <c r="N67" s="108"/>
      <c r="O67" s="109">
        <v>14.507</v>
      </c>
      <c r="P67" s="109">
        <v>3.4836666666666667</v>
      </c>
      <c r="Q67" s="109">
        <v>1.5923333333333334</v>
      </c>
      <c r="R67" s="109">
        <v>3.3220000000000005</v>
      </c>
      <c r="S67" s="109">
        <v>7.6583333333333341</v>
      </c>
      <c r="T67" s="109">
        <v>7.480666666666667</v>
      </c>
      <c r="U67" s="109">
        <v>4.0199999999999996</v>
      </c>
      <c r="V67" s="109">
        <v>6.8376666666666663</v>
      </c>
      <c r="W67" s="109">
        <f>AVERAGE(P67:V67)</f>
        <v>4.9135238095238094</v>
      </c>
      <c r="X67" s="109">
        <f>STDEV(P67:V67)/SQRT(7)</f>
        <v>0.9028085538797409</v>
      </c>
    </row>
    <row r="68" spans="3:25" x14ac:dyDescent="0.3">
      <c r="C68" s="109">
        <v>15.006</v>
      </c>
      <c r="D68" s="109">
        <v>4.1905000000000001</v>
      </c>
      <c r="E68" s="109">
        <v>1.7705000000000002</v>
      </c>
      <c r="F68" s="109">
        <v>17.058499999999999</v>
      </c>
      <c r="G68" s="109">
        <v>35.775999999999996</v>
      </c>
      <c r="H68" s="109">
        <v>8.0465</v>
      </c>
      <c r="I68" s="109">
        <v>2.7115</v>
      </c>
      <c r="J68" s="109">
        <v>7.7610000000000001</v>
      </c>
      <c r="K68" s="109">
        <f>AVERAGE(D68:J68)</f>
        <v>11.044928571428571</v>
      </c>
      <c r="L68" s="109">
        <f>STDEV(D68:J68)/SQRT(7)</f>
        <v>4.551315728692626</v>
      </c>
      <c r="N68" s="108"/>
      <c r="O68" s="109">
        <v>15.006</v>
      </c>
      <c r="P68" s="109">
        <v>3.5350000000000001</v>
      </c>
      <c r="Q68" s="109">
        <v>1.6689999999999998</v>
      </c>
      <c r="R68" s="109">
        <v>2.9936666666666665</v>
      </c>
      <c r="S68" s="109">
        <v>6.9379999999999997</v>
      </c>
      <c r="T68" s="109">
        <v>7.7013333333333334</v>
      </c>
      <c r="U68" s="109">
        <v>4.3899999999999997</v>
      </c>
      <c r="V68" s="109">
        <v>6.1086666666666671</v>
      </c>
      <c r="W68" s="109">
        <f>AVERAGE(P68:V68)</f>
        <v>4.7622380952380956</v>
      </c>
      <c r="X68" s="109">
        <f>STDEV(P68:V68)/SQRT(7)</f>
        <v>0.8384471465369201</v>
      </c>
    </row>
    <row r="69" spans="3:25" x14ac:dyDescent="0.3"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</row>
  </sheetData>
  <mergeCells count="4">
    <mergeCell ref="C36:L36"/>
    <mergeCell ref="O36:X36"/>
    <mergeCell ref="C2:M2"/>
    <mergeCell ref="O2:Y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C643-85E3-48DC-A3F3-79C42EB9D8D4}">
  <dimension ref="B1:AW85"/>
  <sheetViews>
    <sheetView zoomScale="85" zoomScaleNormal="85" workbookViewId="0">
      <selection activeCell="F18" sqref="F18"/>
    </sheetView>
  </sheetViews>
  <sheetFormatPr defaultColWidth="10.625" defaultRowHeight="16.5" x14ac:dyDescent="0.3"/>
  <cols>
    <col min="1" max="15" width="10.625" style="27"/>
    <col min="16" max="17" width="10.75" style="27" bestFit="1" customWidth="1"/>
    <col min="18" max="19" width="10.625" style="27"/>
    <col min="20" max="20" width="13.125" style="27" bestFit="1" customWidth="1"/>
    <col min="21" max="21" width="10.75" style="27" bestFit="1" customWidth="1"/>
    <col min="22" max="16384" width="10.625" style="27"/>
  </cols>
  <sheetData>
    <row r="1" spans="2:49" x14ac:dyDescent="0.3">
      <c r="O1" s="113"/>
      <c r="P1" s="113"/>
      <c r="Q1" s="113"/>
      <c r="R1" s="113"/>
      <c r="S1" s="113"/>
      <c r="T1" s="113"/>
      <c r="U1" s="113"/>
    </row>
    <row r="2" spans="2:49" x14ac:dyDescent="0.3">
      <c r="B2" s="95" t="s">
        <v>467</v>
      </c>
      <c r="C2" s="50" t="s">
        <v>217</v>
      </c>
      <c r="D2" s="50" t="s">
        <v>3</v>
      </c>
      <c r="E2" s="50"/>
      <c r="F2" s="50" t="s">
        <v>4</v>
      </c>
      <c r="G2" s="50"/>
      <c r="H2" s="50" t="s">
        <v>5</v>
      </c>
      <c r="I2" s="50"/>
      <c r="J2" s="50" t="s">
        <v>6</v>
      </c>
      <c r="K2" s="50"/>
      <c r="L2" s="50" t="s">
        <v>19</v>
      </c>
      <c r="M2" s="50"/>
      <c r="O2" s="113"/>
      <c r="P2" s="113"/>
      <c r="Q2" s="113"/>
      <c r="R2" s="113"/>
      <c r="S2" s="113"/>
      <c r="T2" s="113"/>
      <c r="U2" s="113"/>
    </row>
    <row r="3" spans="2:49" x14ac:dyDescent="0.3">
      <c r="C3" s="50"/>
      <c r="D3" s="114" t="s">
        <v>438</v>
      </c>
      <c r="E3" s="115" t="s">
        <v>437</v>
      </c>
      <c r="F3" s="114" t="s">
        <v>438</v>
      </c>
      <c r="G3" s="115" t="s">
        <v>437</v>
      </c>
      <c r="H3" s="114" t="s">
        <v>438</v>
      </c>
      <c r="I3" s="115" t="s">
        <v>437</v>
      </c>
      <c r="J3" s="114" t="s">
        <v>438</v>
      </c>
      <c r="K3" s="115" t="s">
        <v>437</v>
      </c>
      <c r="L3" s="114" t="s">
        <v>438</v>
      </c>
      <c r="M3" s="115" t="s">
        <v>437</v>
      </c>
      <c r="O3" s="113"/>
      <c r="P3" s="113"/>
      <c r="Q3" s="113"/>
      <c r="R3" s="113"/>
      <c r="S3" s="113"/>
      <c r="T3" s="113"/>
      <c r="U3" s="113"/>
    </row>
    <row r="4" spans="2:49" x14ac:dyDescent="0.3">
      <c r="B4" s="95"/>
      <c r="C4" s="11" t="s">
        <v>151</v>
      </c>
      <c r="D4" s="9">
        <v>40755.743999999999</v>
      </c>
      <c r="E4" s="9">
        <v>42246.358999999997</v>
      </c>
      <c r="F4" s="9">
        <v>38499.43</v>
      </c>
      <c r="G4" s="9">
        <v>51563.51</v>
      </c>
      <c r="H4" s="9">
        <v>42848.057000000001</v>
      </c>
      <c r="I4" s="9">
        <v>43734.087</v>
      </c>
      <c r="J4" s="9">
        <v>35944.491999999998</v>
      </c>
      <c r="K4" s="9">
        <v>48904.309000000001</v>
      </c>
      <c r="L4" s="9">
        <v>31825.601999999999</v>
      </c>
      <c r="M4" s="9">
        <v>47609.652000000002</v>
      </c>
      <c r="O4" s="113"/>
      <c r="P4" s="113"/>
      <c r="Q4" s="113"/>
      <c r="R4" s="113"/>
      <c r="S4" s="113"/>
      <c r="T4" s="113"/>
      <c r="U4" s="113"/>
    </row>
    <row r="5" spans="2:49" x14ac:dyDescent="0.3">
      <c r="B5" s="95"/>
      <c r="C5" s="11" t="s">
        <v>434</v>
      </c>
      <c r="D5" s="9">
        <v>38538.491999999998</v>
      </c>
      <c r="E5" s="9">
        <v>15879.589</v>
      </c>
      <c r="F5" s="9">
        <v>39720.379999999997</v>
      </c>
      <c r="G5" s="9">
        <v>24608.196</v>
      </c>
      <c r="H5" s="9">
        <v>52418.622000000003</v>
      </c>
      <c r="I5" s="9">
        <v>15463.974</v>
      </c>
      <c r="J5" s="9">
        <v>38962.379999999997</v>
      </c>
      <c r="K5" s="9">
        <v>15958.630999999999</v>
      </c>
      <c r="L5" s="9">
        <v>42339.108</v>
      </c>
      <c r="M5" s="9">
        <v>16416.672999999999</v>
      </c>
      <c r="O5" s="113"/>
      <c r="P5" s="113"/>
      <c r="Q5" s="113"/>
      <c r="R5" s="113"/>
      <c r="S5" s="113"/>
      <c r="T5" s="113"/>
      <c r="U5" s="113"/>
    </row>
    <row r="6" spans="2:49" x14ac:dyDescent="0.3">
      <c r="B6" s="95"/>
      <c r="O6" s="113"/>
      <c r="P6" s="113"/>
      <c r="Q6" s="113"/>
      <c r="R6" s="113"/>
      <c r="S6" s="113"/>
      <c r="T6" s="113"/>
      <c r="U6" s="113"/>
    </row>
    <row r="7" spans="2:49" x14ac:dyDescent="0.3">
      <c r="B7" s="95"/>
      <c r="C7" s="50" t="s">
        <v>436</v>
      </c>
      <c r="D7" s="50"/>
      <c r="E7" s="50"/>
      <c r="F7" s="50"/>
      <c r="G7" s="50"/>
      <c r="H7" s="50"/>
      <c r="O7" s="113"/>
      <c r="P7" s="113"/>
      <c r="Q7" s="113"/>
      <c r="R7" s="113"/>
      <c r="S7" s="113"/>
      <c r="T7" s="113"/>
      <c r="U7" s="113"/>
    </row>
    <row r="8" spans="2:49" x14ac:dyDescent="0.3">
      <c r="C8" s="11"/>
      <c r="D8" s="114" t="s">
        <v>3</v>
      </c>
      <c r="E8" s="115" t="s">
        <v>4</v>
      </c>
      <c r="F8" s="114" t="s">
        <v>128</v>
      </c>
      <c r="G8" s="115" t="s">
        <v>65</v>
      </c>
      <c r="H8" s="114" t="s">
        <v>7</v>
      </c>
      <c r="O8" s="113"/>
      <c r="P8" s="113"/>
      <c r="Q8" s="113"/>
      <c r="R8" s="113"/>
      <c r="S8" s="113"/>
      <c r="T8" s="113"/>
      <c r="U8" s="113"/>
    </row>
    <row r="9" spans="2:49" x14ac:dyDescent="0.3">
      <c r="B9" s="95"/>
      <c r="C9" s="11" t="s">
        <v>151</v>
      </c>
      <c r="D9" s="9">
        <f>E4/$D4</f>
        <v>1.0365743537892473</v>
      </c>
      <c r="E9" s="9">
        <f>G4/$F4</f>
        <v>1.3393317771198172</v>
      </c>
      <c r="F9" s="9">
        <f>I4/$H4</f>
        <v>1.0206784172267134</v>
      </c>
      <c r="G9" s="9">
        <f>K4/$J4</f>
        <v>1.3605508460100091</v>
      </c>
      <c r="H9" s="9">
        <f>M4/$L4</f>
        <v>1.4959544834375798</v>
      </c>
      <c r="O9" s="113"/>
      <c r="P9" s="113"/>
      <c r="Q9" s="113"/>
      <c r="R9" s="113"/>
      <c r="S9" s="113"/>
      <c r="T9" s="113"/>
      <c r="U9" s="113"/>
    </row>
    <row r="10" spans="2:49" x14ac:dyDescent="0.3">
      <c r="B10" s="95"/>
      <c r="C10" s="11" t="s">
        <v>434</v>
      </c>
      <c r="D10" s="9">
        <f>E5/$D5</f>
        <v>0.41204489786471149</v>
      </c>
      <c r="E10" s="9">
        <f>G5/$F5</f>
        <v>0.61953576476357985</v>
      </c>
      <c r="F10" s="9">
        <f>I5/$H5</f>
        <v>0.29500916678046207</v>
      </c>
      <c r="G10" s="9">
        <f>K5/$J5</f>
        <v>0.40959076421922891</v>
      </c>
      <c r="H10" s="9">
        <f>M5/$L5</f>
        <v>0.38774253345157861</v>
      </c>
      <c r="O10" s="113"/>
      <c r="P10" s="113"/>
      <c r="Q10" s="113"/>
      <c r="R10" s="113"/>
      <c r="S10" s="113"/>
      <c r="T10" s="113"/>
      <c r="U10" s="113"/>
    </row>
    <row r="11" spans="2:49" x14ac:dyDescent="0.3">
      <c r="B11" s="95"/>
      <c r="C11" s="95"/>
      <c r="O11" s="113"/>
      <c r="P11" s="113"/>
      <c r="Q11" s="113"/>
      <c r="R11" s="113"/>
      <c r="S11" s="113"/>
      <c r="T11" s="113"/>
      <c r="U11" s="113"/>
    </row>
    <row r="12" spans="2:49" x14ac:dyDescent="0.3">
      <c r="C12" s="50" t="s">
        <v>435</v>
      </c>
      <c r="D12" s="50"/>
      <c r="E12" s="50"/>
      <c r="F12" s="50"/>
      <c r="G12" s="50"/>
      <c r="H12" s="50"/>
      <c r="I12" s="50"/>
      <c r="J12" s="50"/>
      <c r="O12" s="113"/>
      <c r="P12" s="113"/>
      <c r="Q12" s="113"/>
      <c r="R12" s="113"/>
      <c r="S12" s="113"/>
      <c r="T12" s="113"/>
      <c r="U12" s="113"/>
    </row>
    <row r="13" spans="2:49" x14ac:dyDescent="0.3">
      <c r="B13" s="95"/>
      <c r="C13" s="115"/>
      <c r="D13" s="114" t="s">
        <v>3</v>
      </c>
      <c r="E13" s="115" t="s">
        <v>4</v>
      </c>
      <c r="F13" s="114" t="s">
        <v>128</v>
      </c>
      <c r="G13" s="115" t="s">
        <v>65</v>
      </c>
      <c r="H13" s="114" t="s">
        <v>7</v>
      </c>
      <c r="I13" s="11" t="s">
        <v>1</v>
      </c>
      <c r="J13" s="11" t="s">
        <v>2</v>
      </c>
      <c r="O13" s="113"/>
      <c r="P13" s="113"/>
      <c r="Q13" s="113"/>
      <c r="R13" s="113"/>
      <c r="S13" s="113"/>
      <c r="T13" s="113"/>
      <c r="U13" s="113"/>
    </row>
    <row r="14" spans="2:49" x14ac:dyDescent="0.3">
      <c r="B14" s="95"/>
      <c r="C14" s="11" t="s">
        <v>151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11">
        <f>AVERAGE(D14:H14)</f>
        <v>1</v>
      </c>
      <c r="J14" s="11">
        <f>STDEV(D14:H14)/SQRT(5)</f>
        <v>0</v>
      </c>
      <c r="O14" s="113"/>
      <c r="P14" s="113"/>
      <c r="Q14" s="113"/>
      <c r="R14" s="113"/>
      <c r="S14" s="113"/>
      <c r="T14" s="113"/>
      <c r="U14" s="113"/>
    </row>
    <row r="15" spans="2:49" x14ac:dyDescent="0.3">
      <c r="B15" s="95"/>
      <c r="C15" s="11" t="s">
        <v>434</v>
      </c>
      <c r="D15" s="9">
        <v>0.39750635963398245</v>
      </c>
      <c r="E15" s="9">
        <v>0.46257079488987285</v>
      </c>
      <c r="F15" s="9">
        <v>0.28903243352791946</v>
      </c>
      <c r="G15" s="9">
        <v>0.30104774505150372</v>
      </c>
      <c r="H15" s="9">
        <v>0.25919407157400826</v>
      </c>
      <c r="I15" s="11">
        <f>AVERAGE(D15:H15)</f>
        <v>0.34187028093545735</v>
      </c>
      <c r="J15" s="11">
        <f>STDEV(D15:H15)/SQRT(5)</f>
        <v>3.8051058113307237E-2</v>
      </c>
      <c r="O15" s="113"/>
      <c r="P15" s="113"/>
      <c r="Q15" s="113"/>
      <c r="R15" s="113"/>
      <c r="S15" s="113"/>
      <c r="T15" s="113"/>
      <c r="U15" s="113"/>
    </row>
    <row r="16" spans="2:49" x14ac:dyDescent="0.3">
      <c r="C16" s="14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4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4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2:49" x14ac:dyDescent="0.3">
      <c r="B17" s="95" t="s">
        <v>468</v>
      </c>
      <c r="C17" s="34" t="s">
        <v>444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8"/>
      <c r="S17" s="34" t="s">
        <v>443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8"/>
      <c r="AI17" s="34" t="s">
        <v>442</v>
      </c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</row>
    <row r="18" spans="2:49" x14ac:dyDescent="0.3">
      <c r="B18" s="95"/>
      <c r="C18" s="3" t="s">
        <v>0</v>
      </c>
      <c r="D18" s="3" t="s">
        <v>3</v>
      </c>
      <c r="E18" s="3" t="s">
        <v>4</v>
      </c>
      <c r="F18" s="3" t="s">
        <v>5</v>
      </c>
      <c r="G18" s="3" t="s">
        <v>65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3" t="s">
        <v>12</v>
      </c>
      <c r="N18" s="3" t="s">
        <v>50</v>
      </c>
      <c r="O18" s="3" t="s">
        <v>66</v>
      </c>
      <c r="P18" s="3" t="s">
        <v>1</v>
      </c>
      <c r="Q18" s="3" t="s">
        <v>2</v>
      </c>
      <c r="R18" s="8"/>
      <c r="S18" s="3" t="s">
        <v>0</v>
      </c>
      <c r="T18" s="3" t="s">
        <v>3</v>
      </c>
      <c r="U18" s="3" t="s">
        <v>4</v>
      </c>
      <c r="V18" s="3" t="s">
        <v>5</v>
      </c>
      <c r="W18" s="3" t="s">
        <v>65</v>
      </c>
      <c r="X18" s="3" t="s">
        <v>7</v>
      </c>
      <c r="Y18" s="3" t="s">
        <v>8</v>
      </c>
      <c r="Z18" s="3" t="s">
        <v>9</v>
      </c>
      <c r="AA18" s="3" t="s">
        <v>10</v>
      </c>
      <c r="AB18" s="3" t="s">
        <v>11</v>
      </c>
      <c r="AC18" s="3" t="s">
        <v>12</v>
      </c>
      <c r="AD18" s="3" t="s">
        <v>50</v>
      </c>
      <c r="AE18" s="3" t="s">
        <v>66</v>
      </c>
      <c r="AF18" s="6" t="s">
        <v>1</v>
      </c>
      <c r="AG18" s="6" t="s">
        <v>2</v>
      </c>
      <c r="AH18" s="8"/>
      <c r="AI18" s="3" t="s">
        <v>0</v>
      </c>
      <c r="AJ18" s="3" t="s">
        <v>3</v>
      </c>
      <c r="AK18" s="3" t="s">
        <v>4</v>
      </c>
      <c r="AL18" s="3" t="s">
        <v>5</v>
      </c>
      <c r="AM18" s="3" t="s">
        <v>65</v>
      </c>
      <c r="AN18" s="3" t="s">
        <v>7</v>
      </c>
      <c r="AO18" s="3" t="s">
        <v>8</v>
      </c>
      <c r="AP18" s="3" t="s">
        <v>9</v>
      </c>
      <c r="AQ18" s="3" t="s">
        <v>10</v>
      </c>
      <c r="AR18" s="3" t="s">
        <v>11</v>
      </c>
      <c r="AS18" s="3" t="s">
        <v>12</v>
      </c>
      <c r="AT18" s="3" t="s">
        <v>50</v>
      </c>
      <c r="AU18" s="3" t="s">
        <v>66</v>
      </c>
      <c r="AV18" s="3" t="s">
        <v>1</v>
      </c>
      <c r="AW18" s="3" t="s">
        <v>2</v>
      </c>
    </row>
    <row r="19" spans="2:49" x14ac:dyDescent="0.3">
      <c r="B19" s="95"/>
      <c r="C19" s="3">
        <v>0</v>
      </c>
      <c r="D19" s="6">
        <v>1.226</v>
      </c>
      <c r="E19" s="6">
        <v>3.9449999999999998</v>
      </c>
      <c r="F19" s="6">
        <v>3.8889999999999998</v>
      </c>
      <c r="G19" s="6">
        <v>4.71</v>
      </c>
      <c r="H19" s="6">
        <v>3.157</v>
      </c>
      <c r="I19" s="6">
        <v>2.831</v>
      </c>
      <c r="J19" s="6">
        <v>3.4569999999999999</v>
      </c>
      <c r="K19" s="6">
        <v>1.7809999999999999</v>
      </c>
      <c r="L19" s="6">
        <v>24.908000000000001</v>
      </c>
      <c r="M19" s="6">
        <v>2.222</v>
      </c>
      <c r="N19" s="6">
        <v>5.0940000000000003</v>
      </c>
      <c r="O19" s="6">
        <v>3.1459999999999999</v>
      </c>
      <c r="P19" s="6">
        <f>AVERAGE(D19:O19)</f>
        <v>5.0305</v>
      </c>
      <c r="Q19" s="6">
        <f>STDEV(D19:O19)/SQRT(12)</f>
        <v>1.8360846001998141</v>
      </c>
      <c r="R19" s="8"/>
      <c r="S19" s="3">
        <v>0</v>
      </c>
      <c r="T19" s="6">
        <v>1.0819999999999999</v>
      </c>
      <c r="U19" s="6">
        <v>4.1453333333333333</v>
      </c>
      <c r="V19" s="6">
        <v>3.9180000000000001</v>
      </c>
      <c r="W19" s="6">
        <v>4.28</v>
      </c>
      <c r="X19" s="6">
        <v>10.073499999999999</v>
      </c>
      <c r="Y19" s="6">
        <v>2.8774999999999999</v>
      </c>
      <c r="Z19" s="6">
        <v>3.3985000000000003</v>
      </c>
      <c r="AA19" s="6">
        <v>1.8744999999999998</v>
      </c>
      <c r="AB19" s="6">
        <v>11.850000000000001</v>
      </c>
      <c r="AC19" s="6">
        <v>2.0449999999999999</v>
      </c>
      <c r="AD19" s="6">
        <v>7.7744999999999997</v>
      </c>
      <c r="AE19" s="6">
        <v>2.9704999999999999</v>
      </c>
      <c r="AF19" s="6">
        <f>AVERAGE(T19:AE19)</f>
        <v>4.6907777777777788</v>
      </c>
      <c r="AG19" s="6">
        <f>STDEV(T19:AE19)/SQRT(12)</f>
        <v>0.97961452305315211</v>
      </c>
      <c r="AH19" s="8"/>
      <c r="AI19" s="3">
        <v>0</v>
      </c>
      <c r="AJ19" s="6">
        <v>1.4385000000000001</v>
      </c>
      <c r="AK19" s="6">
        <v>5.2679999999999998</v>
      </c>
      <c r="AL19" s="6">
        <v>3.7663333333333333</v>
      </c>
      <c r="AM19" s="6">
        <v>5.6151666666666671</v>
      </c>
      <c r="AN19" s="6">
        <v>3.4473333333333334</v>
      </c>
      <c r="AO19" s="6">
        <v>2.7443333333333335</v>
      </c>
      <c r="AP19" s="6">
        <v>3.6896666666666662</v>
      </c>
      <c r="AQ19" s="6">
        <v>1.5679999999999998</v>
      </c>
      <c r="AR19" s="6">
        <v>27.199000000000002</v>
      </c>
      <c r="AS19" s="6">
        <v>2.1969999999999996</v>
      </c>
      <c r="AT19" s="6">
        <v>4.9143999999999997</v>
      </c>
      <c r="AU19" s="6">
        <v>3.7421428571428579</v>
      </c>
      <c r="AV19" s="6">
        <f>AVERAGE(AJ19:AU19)</f>
        <v>5.4658230158730161</v>
      </c>
      <c r="AW19" s="6">
        <f>STDEV(AJ19:AU19)/SQRT(12)</f>
        <v>2.0137574596329078</v>
      </c>
    </row>
    <row r="20" spans="2:49" x14ac:dyDescent="0.3">
      <c r="C20" s="3">
        <v>0.5</v>
      </c>
      <c r="D20" s="6">
        <v>1.7070000000000001</v>
      </c>
      <c r="E20" s="6">
        <v>4.056</v>
      </c>
      <c r="F20" s="6">
        <v>4.093</v>
      </c>
      <c r="G20" s="6">
        <v>5.0039999999999996</v>
      </c>
      <c r="H20" s="6">
        <v>3.9079999999999999</v>
      </c>
      <c r="I20" s="6">
        <v>4.2309999999999999</v>
      </c>
      <c r="J20" s="6">
        <v>4.4640000000000004</v>
      </c>
      <c r="K20" s="6">
        <v>2.21</v>
      </c>
      <c r="L20" s="6">
        <v>27.858000000000001</v>
      </c>
      <c r="M20" s="6">
        <v>6.6539999999999999</v>
      </c>
      <c r="N20" s="6">
        <v>10.795</v>
      </c>
      <c r="O20" s="6">
        <v>11.648999999999999</v>
      </c>
      <c r="P20" s="6">
        <f>AVERAGE(D20:O20)</f>
        <v>7.2190833333333337</v>
      </c>
      <c r="Q20" s="6">
        <f>STDEV(D20:O20)/SQRT(12)</f>
        <v>2.0713339409238753</v>
      </c>
      <c r="R20" s="8"/>
      <c r="S20" s="3">
        <v>0.5</v>
      </c>
      <c r="T20" s="6">
        <v>2.1005000000000003</v>
      </c>
      <c r="U20" s="6">
        <v>4.4103333333333339</v>
      </c>
      <c r="V20" s="6">
        <v>4.2345000000000006</v>
      </c>
      <c r="W20" s="6">
        <v>4.9619999999999997</v>
      </c>
      <c r="X20" s="6">
        <v>10.946999999999999</v>
      </c>
      <c r="Y20" s="6">
        <v>4.9165000000000001</v>
      </c>
      <c r="Z20" s="6">
        <v>4.609</v>
      </c>
      <c r="AA20" s="6">
        <v>2.8529999999999998</v>
      </c>
      <c r="AB20" s="6">
        <v>21.674500000000002</v>
      </c>
      <c r="AC20" s="6">
        <v>15.3645</v>
      </c>
      <c r="AD20" s="6">
        <v>19.561499999999999</v>
      </c>
      <c r="AE20" s="6">
        <v>15.249000000000001</v>
      </c>
      <c r="AF20" s="6">
        <f>AVERAGE(T20:AE20)</f>
        <v>9.2401944444444428</v>
      </c>
      <c r="AG20" s="6">
        <f>STDEV(T20:AE20)/SQRT(12)</f>
        <v>2.0155994280170817</v>
      </c>
      <c r="AH20" s="8"/>
      <c r="AI20" s="3">
        <v>0.5</v>
      </c>
      <c r="AJ20" s="6">
        <v>2.2632500000000002</v>
      </c>
      <c r="AK20" s="6">
        <v>5.5255000000000001</v>
      </c>
      <c r="AL20" s="6">
        <v>4.2053333333333329</v>
      </c>
      <c r="AM20" s="6">
        <v>5.7920000000000007</v>
      </c>
      <c r="AN20" s="6">
        <v>4.6643333333333326</v>
      </c>
      <c r="AO20" s="6">
        <v>8.0513333333333339</v>
      </c>
      <c r="AP20" s="6">
        <v>6.8780000000000001</v>
      </c>
      <c r="AQ20" s="6">
        <v>2.0470000000000002</v>
      </c>
      <c r="AR20" s="6">
        <v>28.632799999999996</v>
      </c>
      <c r="AS20" s="6">
        <v>38.856000000000002</v>
      </c>
      <c r="AT20" s="6">
        <v>12.555200000000003</v>
      </c>
      <c r="AU20" s="6">
        <v>16.125285714285713</v>
      </c>
      <c r="AV20" s="6">
        <f>AVERAGE(AJ20:AU20)</f>
        <v>11.299669642857141</v>
      </c>
      <c r="AW20" s="6">
        <f>STDEV(AJ20:AU20)/SQRT(12)</f>
        <v>3.3029555863818865</v>
      </c>
    </row>
    <row r="21" spans="2:49" x14ac:dyDescent="0.3">
      <c r="C21" s="3">
        <v>1.0009999999999999</v>
      </c>
      <c r="D21" s="6">
        <v>2.2749999999999999</v>
      </c>
      <c r="E21" s="6">
        <v>5.08</v>
      </c>
      <c r="F21" s="6">
        <v>4.5389999999999997</v>
      </c>
      <c r="G21" s="6">
        <v>8.1150000000000002</v>
      </c>
      <c r="H21" s="6">
        <v>4.9329999999999998</v>
      </c>
      <c r="I21" s="6">
        <v>6.1120000000000001</v>
      </c>
      <c r="J21" s="6">
        <v>5.9320000000000004</v>
      </c>
      <c r="K21" s="6">
        <v>4.4080000000000004</v>
      </c>
      <c r="L21" s="6">
        <v>30.890999999999998</v>
      </c>
      <c r="M21" s="6">
        <v>9.577</v>
      </c>
      <c r="N21" s="6">
        <v>15.888</v>
      </c>
      <c r="O21" s="6">
        <v>21.904</v>
      </c>
      <c r="P21" s="6">
        <f>AVERAGE(D21:O21)</f>
        <v>9.971166666666667</v>
      </c>
      <c r="Q21" s="6">
        <f>STDEV(D21:O21)/SQRT(12)</f>
        <v>2.4906560010681056</v>
      </c>
      <c r="R21" s="8"/>
      <c r="S21" s="3">
        <v>1.0009999999999999</v>
      </c>
      <c r="T21" s="6">
        <v>3.0694999999999997</v>
      </c>
      <c r="U21" s="6">
        <v>5.3186666666666662</v>
      </c>
      <c r="V21" s="6">
        <v>5.3955000000000002</v>
      </c>
      <c r="W21" s="6">
        <v>10.715</v>
      </c>
      <c r="X21" s="6">
        <v>12.677</v>
      </c>
      <c r="Y21" s="6">
        <v>7.8970000000000002</v>
      </c>
      <c r="Z21" s="6">
        <v>6.3324999999999996</v>
      </c>
      <c r="AA21" s="6">
        <v>6.8685</v>
      </c>
      <c r="AB21" s="6">
        <v>32.280500000000004</v>
      </c>
      <c r="AC21" s="6">
        <v>24.917000000000002</v>
      </c>
      <c r="AD21" s="6">
        <v>28.42</v>
      </c>
      <c r="AE21" s="6">
        <v>27.214500000000001</v>
      </c>
      <c r="AF21" s="6">
        <f>AVERAGE(T21:AE21)</f>
        <v>14.258805555555554</v>
      </c>
      <c r="AG21" s="6">
        <f>STDEV(T21:AE21)/SQRT(12)</f>
        <v>3.0937731035652898</v>
      </c>
      <c r="AH21" s="8"/>
      <c r="AI21" s="3">
        <v>1.0009999999999999</v>
      </c>
      <c r="AJ21" s="6">
        <v>3.3515000000000001</v>
      </c>
      <c r="AK21" s="6">
        <v>6.048</v>
      </c>
      <c r="AL21" s="6">
        <v>4.9969999999999999</v>
      </c>
      <c r="AM21" s="6">
        <v>11.113999999999999</v>
      </c>
      <c r="AN21" s="6">
        <v>6.9153333333333329</v>
      </c>
      <c r="AO21" s="6">
        <v>18.226666666666663</v>
      </c>
      <c r="AP21" s="6">
        <v>11.755666666666668</v>
      </c>
      <c r="AQ21" s="6">
        <v>5.4039999999999999</v>
      </c>
      <c r="AR21" s="6">
        <v>31.463000000000001</v>
      </c>
      <c r="AS21" s="6">
        <v>65.096000000000004</v>
      </c>
      <c r="AT21" s="6">
        <v>20.056999999999999</v>
      </c>
      <c r="AU21" s="6">
        <v>33.017714285714291</v>
      </c>
      <c r="AV21" s="6">
        <f>AVERAGE(AJ21:AU21)</f>
        <v>18.12049007936508</v>
      </c>
      <c r="AW21" s="6">
        <f>STDEV(AJ21:AU21)/SQRT(12)</f>
        <v>5.166449421854983</v>
      </c>
    </row>
    <row r="22" spans="2:49" x14ac:dyDescent="0.3">
      <c r="C22" s="3">
        <v>1.5009999999999999</v>
      </c>
      <c r="D22" s="6">
        <v>2.7879999999999998</v>
      </c>
      <c r="E22" s="6">
        <v>6.0369999999999999</v>
      </c>
      <c r="F22" s="6">
        <v>5.0019999999999998</v>
      </c>
      <c r="G22" s="6">
        <v>11.913</v>
      </c>
      <c r="H22" s="6">
        <v>5.5369999999999999</v>
      </c>
      <c r="I22" s="6">
        <v>8.17</v>
      </c>
      <c r="J22" s="6">
        <v>7.8220000000000001</v>
      </c>
      <c r="K22" s="6">
        <v>6.2080000000000002</v>
      </c>
      <c r="L22" s="6">
        <v>32.228999999999999</v>
      </c>
      <c r="M22" s="6">
        <v>11.154</v>
      </c>
      <c r="N22" s="6">
        <v>19.565000000000001</v>
      </c>
      <c r="O22" s="6">
        <v>34.286999999999999</v>
      </c>
      <c r="P22" s="6">
        <f>AVERAGE(D22:O22)</f>
        <v>12.559333333333333</v>
      </c>
      <c r="Q22" s="6">
        <f>STDEV(D22:O22)/SQRT(12)</f>
        <v>3.0611861543717289</v>
      </c>
      <c r="R22" s="8"/>
      <c r="S22" s="3">
        <v>1.5009999999999999</v>
      </c>
      <c r="T22" s="6">
        <v>4.0049999999999999</v>
      </c>
      <c r="U22" s="6">
        <v>6.4763333333333337</v>
      </c>
      <c r="V22" s="6">
        <v>6.2155000000000005</v>
      </c>
      <c r="W22" s="6">
        <v>18.381499999999999</v>
      </c>
      <c r="X22" s="6">
        <v>14.452499999999999</v>
      </c>
      <c r="Y22" s="6">
        <v>10.631499999999999</v>
      </c>
      <c r="Z22" s="6">
        <v>9.5629999999999988</v>
      </c>
      <c r="AA22" s="6">
        <v>10.612500000000001</v>
      </c>
      <c r="AB22" s="6">
        <v>37.666499999999999</v>
      </c>
      <c r="AC22" s="6">
        <v>30.833500000000001</v>
      </c>
      <c r="AD22" s="6">
        <v>35.761499999999998</v>
      </c>
      <c r="AE22" s="6">
        <v>43.076999999999998</v>
      </c>
      <c r="AF22" s="6">
        <f>AVERAGE(T22:AE22)</f>
        <v>18.973027777777776</v>
      </c>
      <c r="AG22" s="6">
        <f>STDEV(T22:AE22)/SQRT(12)</f>
        <v>4.0308920113713365</v>
      </c>
      <c r="AH22" s="8"/>
      <c r="AI22" s="3">
        <v>1.5009999999999999</v>
      </c>
      <c r="AJ22" s="6">
        <v>4.2734999999999994</v>
      </c>
      <c r="AK22" s="6">
        <v>6.3229999999999995</v>
      </c>
      <c r="AL22" s="6">
        <v>7.2946666666666671</v>
      </c>
      <c r="AM22" s="6">
        <v>16.050666666666665</v>
      </c>
      <c r="AN22" s="6">
        <v>7.5373333333333328</v>
      </c>
      <c r="AO22" s="6">
        <v>27.223666666666663</v>
      </c>
      <c r="AP22" s="6">
        <v>17.985333333333333</v>
      </c>
      <c r="AQ22" s="6">
        <v>6.7920000000000007</v>
      </c>
      <c r="AR22" s="6">
        <v>33.185200000000002</v>
      </c>
      <c r="AS22" s="6">
        <v>75.340333333333334</v>
      </c>
      <c r="AT22" s="6">
        <v>24.117599999999999</v>
      </c>
      <c r="AU22" s="6">
        <v>49.812142857142859</v>
      </c>
      <c r="AV22" s="6">
        <f>AVERAGE(AJ22:AU22)</f>
        <v>22.994620238095237</v>
      </c>
      <c r="AW22" s="6">
        <f>STDEV(AJ22:AU22)/SQRT(12)</f>
        <v>6.1741904793913189</v>
      </c>
    </row>
    <row r="23" spans="2:49" x14ac:dyDescent="0.3">
      <c r="C23" s="3">
        <v>2.0009999999999999</v>
      </c>
      <c r="D23" s="6">
        <v>3.13</v>
      </c>
      <c r="E23" s="6">
        <v>6.6779999999999999</v>
      </c>
      <c r="F23" s="6">
        <v>5.1779999999999999</v>
      </c>
      <c r="G23" s="6">
        <v>14.984</v>
      </c>
      <c r="H23" s="6">
        <v>7.6180000000000003</v>
      </c>
      <c r="I23" s="6">
        <v>9.4570000000000007</v>
      </c>
      <c r="J23" s="6">
        <v>8.99</v>
      </c>
      <c r="K23" s="6">
        <v>7.7119999999999997</v>
      </c>
      <c r="L23" s="6">
        <v>34.090000000000003</v>
      </c>
      <c r="M23" s="6">
        <v>12.819000000000001</v>
      </c>
      <c r="N23" s="6">
        <v>22.369</v>
      </c>
      <c r="O23" s="6">
        <v>44.142000000000003</v>
      </c>
      <c r="P23" s="6">
        <f>AVERAGE(D23:O23)</f>
        <v>14.763916666666667</v>
      </c>
      <c r="Q23" s="6">
        <f>STDEV(D23:O23)/SQRT(12)</f>
        <v>3.6443737281707005</v>
      </c>
      <c r="R23" s="8"/>
      <c r="S23" s="3">
        <v>2.0009999999999999</v>
      </c>
      <c r="T23" s="6">
        <v>4.7595000000000001</v>
      </c>
      <c r="U23" s="6">
        <v>7.1036666666666664</v>
      </c>
      <c r="V23" s="6">
        <v>6.4375</v>
      </c>
      <c r="W23" s="6">
        <v>24.103000000000002</v>
      </c>
      <c r="X23" s="6">
        <v>16.369499999999999</v>
      </c>
      <c r="Y23" s="6">
        <v>12.749500000000001</v>
      </c>
      <c r="Z23" s="6">
        <v>11.360000000000001</v>
      </c>
      <c r="AA23" s="6">
        <v>13.558499999999999</v>
      </c>
      <c r="AB23" s="6">
        <v>42.966499999999996</v>
      </c>
      <c r="AC23" s="6">
        <v>35.118499999999997</v>
      </c>
      <c r="AD23" s="6">
        <v>40.128</v>
      </c>
      <c r="AE23" s="6">
        <v>55.827500000000001</v>
      </c>
      <c r="AF23" s="6">
        <f>AVERAGE(T23:AE23)</f>
        <v>22.540138888888887</v>
      </c>
      <c r="AG23" s="6">
        <f>STDEV(T23:AE23)/SQRT(12)</f>
        <v>4.8839600716438447</v>
      </c>
      <c r="AH23" s="8"/>
      <c r="AI23" s="3">
        <v>2.0009999999999999</v>
      </c>
      <c r="AJ23" s="6">
        <v>6.2822499999999994</v>
      </c>
      <c r="AK23" s="6">
        <v>6.7592499999999998</v>
      </c>
      <c r="AL23" s="6">
        <v>9.1773333333333333</v>
      </c>
      <c r="AM23" s="6">
        <v>20.878</v>
      </c>
      <c r="AN23" s="6">
        <v>8.0650000000000013</v>
      </c>
      <c r="AO23" s="6">
        <v>32.322000000000003</v>
      </c>
      <c r="AP23" s="6">
        <v>20.503333333333334</v>
      </c>
      <c r="AQ23" s="6">
        <v>8.391</v>
      </c>
      <c r="AR23" s="6">
        <v>36.246799999999993</v>
      </c>
      <c r="AS23" s="6">
        <v>84.705333333333328</v>
      </c>
      <c r="AT23" s="6">
        <v>27.839799999999997</v>
      </c>
      <c r="AU23" s="6">
        <v>62.422428571428568</v>
      </c>
      <c r="AV23" s="6">
        <f>AVERAGE(AJ23:AU23)</f>
        <v>26.966044047619047</v>
      </c>
      <c r="AW23" s="6">
        <f>STDEV(AJ23:AU23)/SQRT(12)</f>
        <v>7.0925951589532499</v>
      </c>
    </row>
    <row r="24" spans="2:49" x14ac:dyDescent="0.3">
      <c r="C24" s="3">
        <v>2.5009999999999999</v>
      </c>
      <c r="D24" s="6">
        <v>3.569</v>
      </c>
      <c r="E24" s="6">
        <v>7.2030000000000003</v>
      </c>
      <c r="F24" s="6">
        <v>5.3380000000000001</v>
      </c>
      <c r="G24" s="6">
        <v>17.812999999999999</v>
      </c>
      <c r="H24" s="6">
        <v>9.4640000000000004</v>
      </c>
      <c r="I24" s="6">
        <v>11.05</v>
      </c>
      <c r="J24" s="6">
        <v>10.586</v>
      </c>
      <c r="K24" s="6">
        <v>9.1199999999999992</v>
      </c>
      <c r="L24" s="6">
        <v>35.246000000000002</v>
      </c>
      <c r="M24" s="6">
        <v>14.699</v>
      </c>
      <c r="N24" s="6">
        <v>23.933</v>
      </c>
      <c r="O24" s="6">
        <v>51.470999999999997</v>
      </c>
      <c r="P24" s="6">
        <f>AVERAGE(D24:O24)</f>
        <v>16.624333333333336</v>
      </c>
      <c r="Q24" s="6">
        <f>STDEV(D24:O24)/SQRT(12)</f>
        <v>4.0650931972121125</v>
      </c>
      <c r="R24" s="8"/>
      <c r="S24" s="3">
        <v>2.5009999999999999</v>
      </c>
      <c r="T24" s="6">
        <v>5.5575000000000001</v>
      </c>
      <c r="U24" s="6">
        <v>7.8296666666666672</v>
      </c>
      <c r="V24" s="6">
        <v>6.9414999999999996</v>
      </c>
      <c r="W24" s="6">
        <v>30.198999999999998</v>
      </c>
      <c r="X24" s="6">
        <v>16.356999999999999</v>
      </c>
      <c r="Y24" s="6">
        <v>15.2775</v>
      </c>
      <c r="Z24" s="6">
        <v>12.9415</v>
      </c>
      <c r="AA24" s="6">
        <v>16.298999999999999</v>
      </c>
      <c r="AB24" s="6">
        <v>48.755499999999998</v>
      </c>
      <c r="AC24" s="6">
        <v>41.111499999999999</v>
      </c>
      <c r="AD24" s="6">
        <v>42.255499999999998</v>
      </c>
      <c r="AE24" s="6">
        <v>67.567999999999998</v>
      </c>
      <c r="AF24" s="6">
        <f>AVERAGE(T24:AE24)</f>
        <v>25.924430555555556</v>
      </c>
      <c r="AG24" s="6">
        <f>STDEV(T24:AE24)/SQRT(12)</f>
        <v>5.7338374355352766</v>
      </c>
      <c r="AH24" s="8"/>
      <c r="AI24" s="3">
        <v>2.5009999999999999</v>
      </c>
      <c r="AJ24" s="6">
        <v>7.5789999999999997</v>
      </c>
      <c r="AK24" s="6">
        <v>6.9397500000000001</v>
      </c>
      <c r="AL24" s="6">
        <v>11.040333333333331</v>
      </c>
      <c r="AM24" s="6">
        <v>25.153833333333335</v>
      </c>
      <c r="AN24" s="6">
        <v>8.4993333333333325</v>
      </c>
      <c r="AO24" s="6">
        <v>38.516666666666673</v>
      </c>
      <c r="AP24" s="6">
        <v>28.580000000000002</v>
      </c>
      <c r="AQ24" s="6">
        <v>9.8656666666666677</v>
      </c>
      <c r="AR24" s="6">
        <v>36.467200000000005</v>
      </c>
      <c r="AS24" s="6">
        <v>82.521000000000001</v>
      </c>
      <c r="AT24" s="6">
        <v>32.220000000000006</v>
      </c>
      <c r="AU24" s="6">
        <v>72.610142857142847</v>
      </c>
      <c r="AV24" s="6">
        <f>AVERAGE(AJ24:AU24)</f>
        <v>29.999410515873024</v>
      </c>
      <c r="AW24" s="6">
        <f>STDEV(AJ24:AU24)/SQRT(12)</f>
        <v>7.2720320961132359</v>
      </c>
    </row>
    <row r="25" spans="2:49" x14ac:dyDescent="0.3">
      <c r="C25" s="3">
        <v>3.0009999999999999</v>
      </c>
      <c r="D25" s="6">
        <v>3.8330000000000002</v>
      </c>
      <c r="E25" s="6">
        <v>8.0790000000000006</v>
      </c>
      <c r="F25" s="6">
        <v>5.65</v>
      </c>
      <c r="G25" s="6">
        <v>19.893999999999998</v>
      </c>
      <c r="H25" s="6">
        <v>9.4410000000000007</v>
      </c>
      <c r="I25" s="6">
        <v>13.378</v>
      </c>
      <c r="J25" s="6">
        <v>12.113</v>
      </c>
      <c r="K25" s="6">
        <v>10.351000000000001</v>
      </c>
      <c r="L25" s="6">
        <v>36.783000000000001</v>
      </c>
      <c r="M25" s="6">
        <v>15.561</v>
      </c>
      <c r="N25" s="6">
        <v>24.169</v>
      </c>
      <c r="O25" s="6">
        <v>57.683</v>
      </c>
      <c r="P25" s="6">
        <f>AVERAGE(D25:O25)</f>
        <v>18.077916666666667</v>
      </c>
      <c r="Q25" s="6">
        <f>STDEV(D25:O25)/SQRT(12)</f>
        <v>4.4504827869847432</v>
      </c>
      <c r="R25" s="8"/>
      <c r="S25" s="3">
        <v>3.0009999999999999</v>
      </c>
      <c r="T25" s="6">
        <v>6.5975000000000001</v>
      </c>
      <c r="U25" s="6">
        <v>8.8153333333333332</v>
      </c>
      <c r="V25" s="6">
        <v>7.0590000000000002</v>
      </c>
      <c r="W25" s="6">
        <v>34.527999999999999</v>
      </c>
      <c r="X25" s="6">
        <v>17.047499999999999</v>
      </c>
      <c r="Y25" s="6">
        <v>18.316499999999998</v>
      </c>
      <c r="Z25" s="6">
        <v>15.491499999999998</v>
      </c>
      <c r="AA25" s="6">
        <v>18.393000000000001</v>
      </c>
      <c r="AB25" s="6">
        <v>54.953500000000005</v>
      </c>
      <c r="AC25" s="6">
        <v>45.618000000000002</v>
      </c>
      <c r="AD25" s="6">
        <v>42.539499999999997</v>
      </c>
      <c r="AE25" s="6">
        <v>76.540999999999997</v>
      </c>
      <c r="AF25" s="6">
        <f>AVERAGE(T25:AE25)</f>
        <v>28.825027777777777</v>
      </c>
      <c r="AG25" s="6">
        <f>STDEV(T25:AE25)/SQRT(12)</f>
        <v>6.375905125050906</v>
      </c>
      <c r="AH25" s="8"/>
      <c r="AI25" s="3">
        <v>3.0009999999999999</v>
      </c>
      <c r="AJ25" s="6">
        <v>7.168000000000001</v>
      </c>
      <c r="AK25" s="6">
        <v>7.3550000000000004</v>
      </c>
      <c r="AL25" s="6">
        <v>8.1373333333333324</v>
      </c>
      <c r="AM25" s="6">
        <v>28.677166666666665</v>
      </c>
      <c r="AN25" s="6">
        <v>9.4069999999999983</v>
      </c>
      <c r="AO25" s="6">
        <v>45.660333333333334</v>
      </c>
      <c r="AP25" s="6">
        <v>37.501333333333335</v>
      </c>
      <c r="AQ25" s="6">
        <v>11.995333333333335</v>
      </c>
      <c r="AR25" s="6">
        <v>37.463399999999993</v>
      </c>
      <c r="AS25" s="6">
        <v>90.911333333333332</v>
      </c>
      <c r="AT25" s="6">
        <v>30.570000000000004</v>
      </c>
      <c r="AU25" s="6">
        <v>82.343857142857132</v>
      </c>
      <c r="AV25" s="6">
        <f>AVERAGE(AJ25:AU25)</f>
        <v>33.099174206349204</v>
      </c>
      <c r="AW25" s="6">
        <f>STDEV(AJ25:AU25)/SQRT(12)</f>
        <v>8.2362910079521523</v>
      </c>
    </row>
    <row r="26" spans="2:49" x14ac:dyDescent="0.3">
      <c r="C26" s="3">
        <v>3.5019999999999998</v>
      </c>
      <c r="D26" s="6">
        <v>3.8719999999999999</v>
      </c>
      <c r="E26" s="6">
        <v>8.4730000000000008</v>
      </c>
      <c r="F26" s="6">
        <v>5.899</v>
      </c>
      <c r="G26" s="6">
        <v>21.776</v>
      </c>
      <c r="H26" s="6">
        <v>9.9849999999999994</v>
      </c>
      <c r="I26" s="6">
        <v>14.512</v>
      </c>
      <c r="J26" s="6">
        <v>13.051</v>
      </c>
      <c r="K26" s="6">
        <v>11.368</v>
      </c>
      <c r="L26" s="6">
        <v>37.372999999999998</v>
      </c>
      <c r="M26" s="6">
        <v>16.681000000000001</v>
      </c>
      <c r="N26" s="6">
        <v>25.483000000000001</v>
      </c>
      <c r="O26" s="6">
        <v>63.113999999999997</v>
      </c>
      <c r="P26" s="6">
        <f>AVERAGE(D26:O26)</f>
        <v>19.298916666666667</v>
      </c>
      <c r="Q26" s="6">
        <f>STDEV(D26:O26)/SQRT(12)</f>
        <v>4.8021569056350479</v>
      </c>
      <c r="R26" s="8"/>
      <c r="S26" s="3">
        <v>3.5019999999999998</v>
      </c>
      <c r="T26" s="6">
        <v>7.1085000000000003</v>
      </c>
      <c r="U26" s="6">
        <v>9.4949999999999992</v>
      </c>
      <c r="V26" s="6">
        <v>7.3594999999999997</v>
      </c>
      <c r="W26" s="6">
        <v>38.1205</v>
      </c>
      <c r="X26" s="6">
        <v>18.027000000000001</v>
      </c>
      <c r="Y26" s="6">
        <v>19.852</v>
      </c>
      <c r="Z26" s="6">
        <v>16.4985</v>
      </c>
      <c r="AA26" s="6">
        <v>20.149000000000001</v>
      </c>
      <c r="AB26" s="6">
        <v>57.975999999999999</v>
      </c>
      <c r="AC26" s="6">
        <v>50.522500000000001</v>
      </c>
      <c r="AD26" s="6">
        <v>43.989000000000004</v>
      </c>
      <c r="AE26" s="6">
        <v>85.070999999999998</v>
      </c>
      <c r="AF26" s="6">
        <f>AVERAGE(T26:AE26)</f>
        <v>31.180708333333332</v>
      </c>
      <c r="AG26" s="6">
        <f>STDEV(T26:AE26)/SQRT(12)</f>
        <v>6.9979898478653864</v>
      </c>
      <c r="AH26" s="8"/>
      <c r="AI26" s="3">
        <v>3.5019999999999998</v>
      </c>
      <c r="AJ26" s="6">
        <v>6.9550000000000001</v>
      </c>
      <c r="AK26" s="6">
        <v>7.55375</v>
      </c>
      <c r="AL26" s="6">
        <v>9.1553333333333331</v>
      </c>
      <c r="AM26" s="6">
        <v>32.520999999999994</v>
      </c>
      <c r="AN26" s="6">
        <v>10.572666666666667</v>
      </c>
      <c r="AO26" s="6">
        <v>51.536333333333339</v>
      </c>
      <c r="AP26" s="6">
        <v>37.79</v>
      </c>
      <c r="AQ26" s="6">
        <v>12.027333333333333</v>
      </c>
      <c r="AR26" s="6">
        <v>38.558400000000006</v>
      </c>
      <c r="AS26" s="6">
        <v>99.184999999999988</v>
      </c>
      <c r="AT26" s="6">
        <v>31.886000000000003</v>
      </c>
      <c r="AU26" s="6">
        <v>86.69142857142856</v>
      </c>
      <c r="AV26" s="6">
        <f>AVERAGE(AJ26:AU26)</f>
        <v>35.369353769841268</v>
      </c>
      <c r="AW26" s="6">
        <f>STDEV(AJ26:AU26)/SQRT(12)</f>
        <v>8.8899089458590819</v>
      </c>
    </row>
    <row r="27" spans="2:49" x14ac:dyDescent="0.3">
      <c r="C27" s="3">
        <v>4.0019999999999998</v>
      </c>
      <c r="D27" s="6">
        <v>4.0730000000000004</v>
      </c>
      <c r="E27" s="6">
        <v>8.9760000000000009</v>
      </c>
      <c r="F27" s="6">
        <v>5.9820000000000002</v>
      </c>
      <c r="G27" s="6">
        <v>23.19</v>
      </c>
      <c r="H27" s="6">
        <v>10.436</v>
      </c>
      <c r="I27" s="6">
        <v>15.106999999999999</v>
      </c>
      <c r="J27" s="6">
        <v>13.278</v>
      </c>
      <c r="K27" s="6">
        <v>13.211</v>
      </c>
      <c r="L27" s="6">
        <v>38.412999999999997</v>
      </c>
      <c r="M27" s="6">
        <v>17.526</v>
      </c>
      <c r="N27" s="6">
        <v>27.954999999999998</v>
      </c>
      <c r="O27" s="6">
        <v>68.852000000000004</v>
      </c>
      <c r="P27" s="6">
        <f>AVERAGE(D27:O27)</f>
        <v>20.58325</v>
      </c>
      <c r="Q27" s="6">
        <f>STDEV(D27:O27)/SQRT(12)</f>
        <v>5.2073976271597022</v>
      </c>
      <c r="R27" s="8"/>
      <c r="S27" s="3">
        <v>4.0019999999999998</v>
      </c>
      <c r="T27" s="6">
        <v>9.0075000000000003</v>
      </c>
      <c r="U27" s="6">
        <v>10.315</v>
      </c>
      <c r="V27" s="6">
        <v>8.0924999999999994</v>
      </c>
      <c r="W27" s="6">
        <v>41.480500000000006</v>
      </c>
      <c r="X27" s="6">
        <v>18.172499999999999</v>
      </c>
      <c r="Y27" s="6">
        <v>21.385999999999999</v>
      </c>
      <c r="Z27" s="6">
        <v>17.8795</v>
      </c>
      <c r="AA27" s="6">
        <v>24.122500000000002</v>
      </c>
      <c r="AB27" s="6">
        <v>61.595500000000001</v>
      </c>
      <c r="AC27" s="6">
        <v>57.660000000000004</v>
      </c>
      <c r="AD27" s="6">
        <v>48.985999999999997</v>
      </c>
      <c r="AE27" s="6">
        <v>100.9115</v>
      </c>
      <c r="AF27" s="6">
        <f>AVERAGE(T27:AE27)</f>
        <v>34.967416666666665</v>
      </c>
      <c r="AG27" s="6">
        <f>STDEV(T27:AE27)/SQRT(12)</f>
        <v>8.1145326537492384</v>
      </c>
      <c r="AH27" s="8"/>
      <c r="AI27" s="3">
        <v>4.0019999999999998</v>
      </c>
      <c r="AJ27" s="6">
        <v>6.0074999999999994</v>
      </c>
      <c r="AK27" s="6">
        <v>7.4405000000000001</v>
      </c>
      <c r="AL27" s="6">
        <v>8.3096666666666668</v>
      </c>
      <c r="AM27" s="6">
        <v>34.457999999999998</v>
      </c>
      <c r="AN27" s="6">
        <v>10.914</v>
      </c>
      <c r="AO27" s="6">
        <v>53.574666666666666</v>
      </c>
      <c r="AP27" s="6">
        <v>37.639000000000003</v>
      </c>
      <c r="AQ27" s="6">
        <v>13.603666666666667</v>
      </c>
      <c r="AR27" s="6">
        <v>41.061799999999998</v>
      </c>
      <c r="AS27" s="6">
        <v>100.13099999999999</v>
      </c>
      <c r="AT27" s="6">
        <v>35.678799999999995</v>
      </c>
      <c r="AU27" s="6">
        <v>90.205714285714279</v>
      </c>
      <c r="AV27" s="6">
        <f>AVERAGE(AJ27:AU27)</f>
        <v>36.585359523809522</v>
      </c>
      <c r="AW27" s="6">
        <f>STDEV(AJ27:AU27)/SQRT(12)</f>
        <v>9.1284784380798261</v>
      </c>
    </row>
    <row r="28" spans="2:49" x14ac:dyDescent="0.3">
      <c r="C28" s="3">
        <v>4.5019999999999998</v>
      </c>
      <c r="D28" s="6">
        <v>4.4349999999999996</v>
      </c>
      <c r="E28" s="6">
        <v>9.984</v>
      </c>
      <c r="F28" s="6">
        <v>6.431</v>
      </c>
      <c r="G28" s="6">
        <v>24.515999999999998</v>
      </c>
      <c r="H28" s="6">
        <v>11.606</v>
      </c>
      <c r="I28" s="6">
        <v>17.297000000000001</v>
      </c>
      <c r="J28" s="6">
        <v>12.920999999999999</v>
      </c>
      <c r="K28" s="6">
        <v>14.253</v>
      </c>
      <c r="L28" s="6">
        <v>39.488999999999997</v>
      </c>
      <c r="M28" s="6">
        <v>17.925999999999998</v>
      </c>
      <c r="N28" s="6">
        <v>28.407</v>
      </c>
      <c r="O28" s="6">
        <v>72.796000000000006</v>
      </c>
      <c r="P28" s="6">
        <f>AVERAGE(D28:O28)</f>
        <v>21.671749999999999</v>
      </c>
      <c r="Q28" s="6">
        <f>STDEV(D28:O28)/SQRT(12)</f>
        <v>5.4471900444799832</v>
      </c>
      <c r="R28" s="8"/>
      <c r="S28" s="3">
        <v>4.5019999999999998</v>
      </c>
      <c r="T28" s="6">
        <v>10.3735</v>
      </c>
      <c r="U28" s="6">
        <v>11.433999999999999</v>
      </c>
      <c r="V28" s="6">
        <v>8.5254999999999992</v>
      </c>
      <c r="W28" s="6">
        <v>43.888499999999993</v>
      </c>
      <c r="X28" s="6">
        <v>19.876000000000001</v>
      </c>
      <c r="Y28" s="6">
        <v>25.131500000000003</v>
      </c>
      <c r="Z28" s="6">
        <v>17.578499999999998</v>
      </c>
      <c r="AA28" s="6">
        <v>25.997500000000002</v>
      </c>
      <c r="AB28" s="6">
        <v>66.347499999999997</v>
      </c>
      <c r="AC28" s="6">
        <v>61.697999999999993</v>
      </c>
      <c r="AD28" s="6">
        <v>49.640500000000003</v>
      </c>
      <c r="AE28" s="6">
        <v>108.5575</v>
      </c>
      <c r="AF28" s="6">
        <f>AVERAGE(T28:AE28)</f>
        <v>37.42070833333333</v>
      </c>
      <c r="AG28" s="6">
        <f>STDEV(T28:AE28)/SQRT(12)</f>
        <v>8.6613836629190821</v>
      </c>
      <c r="AH28" s="8"/>
      <c r="AI28" s="3">
        <v>4.5019999999999998</v>
      </c>
      <c r="AJ28" s="6">
        <v>7.2167500000000002</v>
      </c>
      <c r="AK28" s="6">
        <v>7.5009999999999994</v>
      </c>
      <c r="AL28" s="6">
        <v>11.026666666666666</v>
      </c>
      <c r="AM28" s="6">
        <v>37.206166666666668</v>
      </c>
      <c r="AN28" s="6">
        <v>12.432</v>
      </c>
      <c r="AO28" s="6">
        <v>57.091666666666669</v>
      </c>
      <c r="AP28" s="6">
        <v>39.196666666666665</v>
      </c>
      <c r="AQ28" s="6">
        <v>15.436000000000002</v>
      </c>
      <c r="AR28" s="6">
        <v>41.555</v>
      </c>
      <c r="AS28" s="6">
        <v>90.700333333333333</v>
      </c>
      <c r="AT28" s="6">
        <v>33.934999999999995</v>
      </c>
      <c r="AU28" s="6">
        <v>94.672142857142845</v>
      </c>
      <c r="AV28" s="6">
        <f>AVERAGE(AJ28:AU28)</f>
        <v>37.330782738095238</v>
      </c>
      <c r="AW28" s="6">
        <f>STDEV(AJ28:AU28)/SQRT(12)</f>
        <v>8.7678881090266412</v>
      </c>
    </row>
    <row r="29" spans="2:49" x14ac:dyDescent="0.3">
      <c r="C29" s="3">
        <v>5.0030000000000001</v>
      </c>
      <c r="D29" s="6">
        <v>4.5990000000000002</v>
      </c>
      <c r="E29" s="6">
        <v>10.901999999999999</v>
      </c>
      <c r="F29" s="6">
        <v>6.9219999999999997</v>
      </c>
      <c r="G29" s="6">
        <v>26.835000000000001</v>
      </c>
      <c r="H29" s="6">
        <v>12.198</v>
      </c>
      <c r="I29" s="6">
        <v>18.190999999999999</v>
      </c>
      <c r="J29" s="6">
        <v>13.935</v>
      </c>
      <c r="K29" s="6">
        <v>16.466999999999999</v>
      </c>
      <c r="L29" s="6">
        <v>40.664999999999999</v>
      </c>
      <c r="M29" s="6">
        <v>19.297000000000001</v>
      </c>
      <c r="N29" s="6">
        <v>28.381</v>
      </c>
      <c r="O29" s="6">
        <v>77.551000000000002</v>
      </c>
      <c r="P29" s="6">
        <f>AVERAGE(D29:O29)</f>
        <v>22.995249999999999</v>
      </c>
      <c r="Q29" s="6">
        <f>STDEV(D29:O29)/SQRT(12)</f>
        <v>5.7428233462942631</v>
      </c>
      <c r="R29" s="8"/>
      <c r="S29" s="3">
        <v>5.0030000000000001</v>
      </c>
      <c r="T29" s="6">
        <v>10.486000000000001</v>
      </c>
      <c r="U29" s="6">
        <v>12.200333333333333</v>
      </c>
      <c r="V29" s="6">
        <v>9.2444999999999986</v>
      </c>
      <c r="W29" s="6">
        <v>49.079500000000003</v>
      </c>
      <c r="X29" s="6">
        <v>21.384999999999998</v>
      </c>
      <c r="Y29" s="6">
        <v>25.694499999999998</v>
      </c>
      <c r="Z29" s="6">
        <v>17.965499999999999</v>
      </c>
      <c r="AA29" s="6">
        <v>30.389499999999998</v>
      </c>
      <c r="AB29" s="6">
        <v>71.1755</v>
      </c>
      <c r="AC29" s="6">
        <v>66.679000000000002</v>
      </c>
      <c r="AD29" s="6">
        <v>48.607500000000002</v>
      </c>
      <c r="AE29" s="6">
        <v>120.7855</v>
      </c>
      <c r="AF29" s="6">
        <f>AVERAGE(T29:AE29)</f>
        <v>40.307694444444444</v>
      </c>
      <c r="AG29" s="6">
        <f>STDEV(T29:AE29)/SQRT(12)</f>
        <v>9.5680232182768776</v>
      </c>
      <c r="AH29" s="8"/>
      <c r="AI29" s="3">
        <v>5.0030000000000001</v>
      </c>
      <c r="AJ29" s="6">
        <v>8.2592500000000015</v>
      </c>
      <c r="AK29" s="6">
        <v>8.7012499999999999</v>
      </c>
      <c r="AL29" s="6">
        <v>13.188666666666668</v>
      </c>
      <c r="AM29" s="6">
        <v>41.861833333333344</v>
      </c>
      <c r="AN29" s="6">
        <v>13.649666666666667</v>
      </c>
      <c r="AO29" s="6">
        <v>60.250999999999998</v>
      </c>
      <c r="AP29" s="6">
        <v>42.779333333333334</v>
      </c>
      <c r="AQ29" s="6">
        <v>19.441999999999997</v>
      </c>
      <c r="AR29" s="6">
        <v>43.613399999999999</v>
      </c>
      <c r="AS29" s="6">
        <v>102.60866666666668</v>
      </c>
      <c r="AT29" s="6">
        <v>33.151200000000003</v>
      </c>
      <c r="AU29" s="6">
        <v>99.829285714285703</v>
      </c>
      <c r="AV29" s="6">
        <f>AVERAGE(AJ29:AU29)</f>
        <v>40.611296031746036</v>
      </c>
      <c r="AW29" s="6">
        <f>STDEV(AJ29:AU29)/SQRT(12)</f>
        <v>9.4544631131124994</v>
      </c>
    </row>
    <row r="30" spans="2:49" x14ac:dyDescent="0.3">
      <c r="C30" s="3">
        <v>5.5030000000000001</v>
      </c>
      <c r="D30" s="6">
        <v>4.8970000000000002</v>
      </c>
      <c r="E30" s="6">
        <v>13.587</v>
      </c>
      <c r="F30" s="6">
        <v>7.7569999999999997</v>
      </c>
      <c r="G30" s="6">
        <v>29.050999999999998</v>
      </c>
      <c r="H30" s="6">
        <v>11.92</v>
      </c>
      <c r="I30" s="6">
        <v>19.524000000000001</v>
      </c>
      <c r="J30" s="6">
        <v>14.538</v>
      </c>
      <c r="K30" s="6">
        <v>19.117000000000001</v>
      </c>
      <c r="L30" s="6">
        <v>40.86</v>
      </c>
      <c r="M30" s="6">
        <v>18.579000000000001</v>
      </c>
      <c r="N30" s="6">
        <v>28.882999999999999</v>
      </c>
      <c r="O30" s="6">
        <v>83.188000000000002</v>
      </c>
      <c r="P30" s="6">
        <f>AVERAGE(D30:O30)</f>
        <v>24.325083333333335</v>
      </c>
      <c r="Q30" s="6">
        <f>STDEV(D30:O30)/SQRT(12)</f>
        <v>6.081192230668127</v>
      </c>
      <c r="R30" s="8"/>
      <c r="S30" s="3">
        <v>5.5030000000000001</v>
      </c>
      <c r="T30" s="6">
        <v>10.876000000000001</v>
      </c>
      <c r="U30" s="6">
        <v>16.709333333333333</v>
      </c>
      <c r="V30" s="6">
        <v>9.9730000000000008</v>
      </c>
      <c r="W30" s="6">
        <v>53.772000000000006</v>
      </c>
      <c r="X30" s="6">
        <v>19.9175</v>
      </c>
      <c r="Y30" s="6">
        <v>28.961500000000001</v>
      </c>
      <c r="Z30" s="6">
        <v>20.014000000000003</v>
      </c>
      <c r="AA30" s="6">
        <v>35.085000000000001</v>
      </c>
      <c r="AB30" s="6">
        <v>73.886499999999998</v>
      </c>
      <c r="AC30" s="6">
        <v>65.876999999999995</v>
      </c>
      <c r="AD30" s="6">
        <v>50.901499999999999</v>
      </c>
      <c r="AE30" s="6">
        <v>138.774</v>
      </c>
      <c r="AF30" s="6">
        <f>AVERAGE(T30:AE30)</f>
        <v>43.728944444444444</v>
      </c>
      <c r="AG30" s="6">
        <f>STDEV(T30:AE30)/SQRT(12)</f>
        <v>10.644711100219057</v>
      </c>
      <c r="AH30" s="8"/>
      <c r="AI30" s="3">
        <v>5.5030000000000001</v>
      </c>
      <c r="AJ30" s="6">
        <v>7.9595000000000002</v>
      </c>
      <c r="AK30" s="6">
        <v>9.4262499999999996</v>
      </c>
      <c r="AL30" s="6">
        <v>14.014666666666665</v>
      </c>
      <c r="AM30" s="6">
        <v>45.162666666666667</v>
      </c>
      <c r="AN30" s="6">
        <v>16.458000000000002</v>
      </c>
      <c r="AO30" s="6">
        <v>62.098000000000006</v>
      </c>
      <c r="AP30" s="6">
        <v>41.693666666666672</v>
      </c>
      <c r="AQ30" s="6">
        <v>21.973666666666663</v>
      </c>
      <c r="AR30" s="6">
        <v>45.430599999999998</v>
      </c>
      <c r="AS30" s="6">
        <v>96.937000000000012</v>
      </c>
      <c r="AT30" s="6">
        <v>34.4116</v>
      </c>
      <c r="AU30" s="6">
        <v>100.76828571428571</v>
      </c>
      <c r="AV30" s="6">
        <f>AVERAGE(AJ30:AU30)</f>
        <v>41.361158531746035</v>
      </c>
      <c r="AW30" s="6">
        <f>STDEV(AJ30:AU30)/SQRT(12)</f>
        <v>9.1314882251009628</v>
      </c>
    </row>
    <row r="31" spans="2:49" x14ac:dyDescent="0.3">
      <c r="C31" s="3">
        <v>6.0030000000000001</v>
      </c>
      <c r="D31" s="6">
        <v>5.4870000000000001</v>
      </c>
      <c r="E31" s="6">
        <v>23.39</v>
      </c>
      <c r="F31" s="6">
        <v>8.0920000000000005</v>
      </c>
      <c r="G31" s="6">
        <v>30.387</v>
      </c>
      <c r="H31" s="6">
        <v>12.275</v>
      </c>
      <c r="I31" s="6">
        <v>20.712</v>
      </c>
      <c r="J31" s="6">
        <v>14.259</v>
      </c>
      <c r="K31" s="6">
        <v>21.466999999999999</v>
      </c>
      <c r="L31" s="6">
        <v>41.194000000000003</v>
      </c>
      <c r="M31" s="6">
        <v>20.8</v>
      </c>
      <c r="N31" s="6">
        <v>28.966000000000001</v>
      </c>
      <c r="O31" s="6">
        <v>86.706999999999994</v>
      </c>
      <c r="P31" s="6">
        <f>AVERAGE(D31:O31)</f>
        <v>26.144666666666669</v>
      </c>
      <c r="Q31" s="6">
        <f>STDEV(D31:O31)/SQRT(12)</f>
        <v>6.2121939840896454</v>
      </c>
      <c r="R31" s="8"/>
      <c r="S31" s="3">
        <v>6.0030000000000001</v>
      </c>
      <c r="T31" s="6">
        <v>12.339500000000001</v>
      </c>
      <c r="U31" s="6">
        <v>32.701999999999998</v>
      </c>
      <c r="V31" s="6">
        <v>10.817500000000001</v>
      </c>
      <c r="W31" s="6">
        <v>57.201499999999996</v>
      </c>
      <c r="X31" s="6">
        <v>20.545999999999999</v>
      </c>
      <c r="Y31" s="6">
        <v>31.166499999999999</v>
      </c>
      <c r="Z31" s="6">
        <v>19.477</v>
      </c>
      <c r="AA31" s="6">
        <v>39.538499999999999</v>
      </c>
      <c r="AB31" s="6">
        <v>73.820999999999998</v>
      </c>
      <c r="AC31" s="6">
        <v>77.801999999999992</v>
      </c>
      <c r="AD31" s="6">
        <v>50.638999999999996</v>
      </c>
      <c r="AE31" s="6">
        <v>151.19</v>
      </c>
      <c r="AF31" s="6">
        <f>AVERAGE(T31:AE31)</f>
        <v>48.103374999999993</v>
      </c>
      <c r="AG31" s="6">
        <f>STDEV(T31:AE31)/SQRT(12)</f>
        <v>11.383483766551976</v>
      </c>
      <c r="AH31" s="8"/>
      <c r="AI31" s="3">
        <v>6.0030000000000001</v>
      </c>
      <c r="AJ31" s="6">
        <v>10.076999999999998</v>
      </c>
      <c r="AK31" s="6">
        <v>16.841250000000002</v>
      </c>
      <c r="AL31" s="6">
        <v>14.497</v>
      </c>
      <c r="AM31" s="6">
        <v>46.668166666666671</v>
      </c>
      <c r="AN31" s="6">
        <v>18.969666666666665</v>
      </c>
      <c r="AO31" s="6">
        <v>63.335666666666668</v>
      </c>
      <c r="AP31" s="6">
        <v>43.777999999999999</v>
      </c>
      <c r="AQ31" s="6">
        <v>26.574999999999999</v>
      </c>
      <c r="AR31" s="6">
        <v>47.699200000000005</v>
      </c>
      <c r="AS31" s="6">
        <v>94.74766666666666</v>
      </c>
      <c r="AT31" s="6">
        <v>32.676200000000001</v>
      </c>
      <c r="AU31" s="6">
        <v>103.71542857142856</v>
      </c>
      <c r="AV31" s="6">
        <f>AVERAGE(AJ31:AU31)</f>
        <v>43.298353769841263</v>
      </c>
      <c r="AW31" s="6">
        <f>STDEV(AJ31:AU31)/SQRT(12)</f>
        <v>8.8537109894659913</v>
      </c>
    </row>
    <row r="32" spans="2:49" x14ac:dyDescent="0.3">
      <c r="C32" s="3">
        <v>6.5030000000000001</v>
      </c>
      <c r="D32" s="6">
        <v>6.4080000000000004</v>
      </c>
      <c r="E32" s="6">
        <v>37.262</v>
      </c>
      <c r="F32" s="6">
        <v>9.1869999999999994</v>
      </c>
      <c r="G32" s="6">
        <v>30.509</v>
      </c>
      <c r="H32" s="6">
        <v>12.613</v>
      </c>
      <c r="I32" s="6">
        <v>21.268000000000001</v>
      </c>
      <c r="J32" s="6">
        <v>14.83</v>
      </c>
      <c r="K32" s="6">
        <v>23.97</v>
      </c>
      <c r="L32" s="6">
        <v>40.704999999999998</v>
      </c>
      <c r="M32" s="6">
        <v>21.478000000000002</v>
      </c>
      <c r="N32" s="6">
        <v>30.035</v>
      </c>
      <c r="O32" s="6">
        <v>91.322999999999993</v>
      </c>
      <c r="P32" s="6">
        <f>AVERAGE(D32:O32)</f>
        <v>28.299000000000003</v>
      </c>
      <c r="Q32" s="6">
        <f>STDEV(D32:O32)/SQRT(12)</f>
        <v>6.5138644688220086</v>
      </c>
      <c r="R32" s="8"/>
      <c r="S32" s="3">
        <v>6.5030000000000001</v>
      </c>
      <c r="T32" s="6">
        <v>14.173</v>
      </c>
      <c r="U32" s="6">
        <v>55.035666666666664</v>
      </c>
      <c r="V32" s="6">
        <v>11.921500000000002</v>
      </c>
      <c r="W32" s="6">
        <v>58.956000000000003</v>
      </c>
      <c r="X32" s="6">
        <v>20.110499999999998</v>
      </c>
      <c r="Y32" s="6">
        <v>31.205999999999996</v>
      </c>
      <c r="Z32" s="6">
        <v>21.2715</v>
      </c>
      <c r="AA32" s="6">
        <v>44.716000000000001</v>
      </c>
      <c r="AB32" s="6">
        <v>73.289000000000001</v>
      </c>
      <c r="AC32" s="6">
        <v>80.850000000000009</v>
      </c>
      <c r="AD32" s="6">
        <v>52.17</v>
      </c>
      <c r="AE32" s="6">
        <v>169.28449999999998</v>
      </c>
      <c r="AF32" s="6">
        <f>AVERAGE(T32:AE32)</f>
        <v>52.748638888888884</v>
      </c>
      <c r="AG32" s="6">
        <f>STDEV(T32:AE32)/SQRT(12)</f>
        <v>12.485111937726989</v>
      </c>
      <c r="AH32" s="8"/>
      <c r="AI32" s="3">
        <v>6.5030000000000001</v>
      </c>
      <c r="AJ32" s="6">
        <v>11.531750000000001</v>
      </c>
      <c r="AK32" s="6">
        <v>26.421749999999999</v>
      </c>
      <c r="AL32" s="6">
        <v>16.999333333333333</v>
      </c>
      <c r="AM32" s="6">
        <v>45.61249999999999</v>
      </c>
      <c r="AN32" s="6">
        <v>19.460666666666668</v>
      </c>
      <c r="AO32" s="6">
        <v>62.179666666666662</v>
      </c>
      <c r="AP32" s="6">
        <v>49.189</v>
      </c>
      <c r="AQ32" s="6">
        <v>28.063000000000002</v>
      </c>
      <c r="AR32" s="6">
        <v>47.572200000000002</v>
      </c>
      <c r="AS32" s="6">
        <v>97.645666666666671</v>
      </c>
      <c r="AT32" s="6">
        <v>34.941800000000001</v>
      </c>
      <c r="AU32" s="6">
        <v>113.79771428571428</v>
      </c>
      <c r="AV32" s="6">
        <f>AVERAGE(AJ32:AU32)</f>
        <v>46.11792063492063</v>
      </c>
      <c r="AW32" s="6">
        <f>STDEV(AJ32:AU32)/SQRT(12)</f>
        <v>9.1696857932878295</v>
      </c>
    </row>
    <row r="33" spans="3:49" x14ac:dyDescent="0.3">
      <c r="C33" s="3">
        <v>7.0030000000000001</v>
      </c>
      <c r="D33" s="6">
        <v>7.6529999999999996</v>
      </c>
      <c r="E33" s="6">
        <v>53.433999999999997</v>
      </c>
      <c r="F33" s="6">
        <v>9.8710000000000004</v>
      </c>
      <c r="G33" s="6">
        <v>31.099</v>
      </c>
      <c r="H33" s="6">
        <v>13.196</v>
      </c>
      <c r="I33" s="6">
        <v>22.088999999999999</v>
      </c>
      <c r="J33" s="6">
        <v>15.46</v>
      </c>
      <c r="K33" s="6">
        <v>26.361999999999998</v>
      </c>
      <c r="L33" s="6">
        <v>40.505000000000003</v>
      </c>
      <c r="M33" s="6">
        <v>22.658000000000001</v>
      </c>
      <c r="N33" s="6">
        <v>29.933</v>
      </c>
      <c r="O33" s="6">
        <v>95.558000000000007</v>
      </c>
      <c r="P33" s="6">
        <f>AVERAGE(D33:O33)</f>
        <v>30.651499999999999</v>
      </c>
      <c r="Q33" s="6">
        <f>STDEV(D33:O33)/SQRT(12)</f>
        <v>7.0073298220398099</v>
      </c>
      <c r="R33" s="8"/>
      <c r="S33" s="3">
        <v>7.0030000000000001</v>
      </c>
      <c r="T33" s="6">
        <v>19.097999999999999</v>
      </c>
      <c r="U33" s="6">
        <v>78.572999999999993</v>
      </c>
      <c r="V33" s="6">
        <v>11.9505</v>
      </c>
      <c r="W33" s="6">
        <v>60.138000000000005</v>
      </c>
      <c r="X33" s="6">
        <v>22.671999999999997</v>
      </c>
      <c r="Y33" s="6">
        <v>32.140500000000003</v>
      </c>
      <c r="Z33" s="6">
        <v>23.5365</v>
      </c>
      <c r="AA33" s="6">
        <v>51.454000000000001</v>
      </c>
      <c r="AB33" s="6">
        <v>73.510500000000008</v>
      </c>
      <c r="AC33" s="6">
        <v>85.145499999999998</v>
      </c>
      <c r="AD33" s="6">
        <v>50.217500000000001</v>
      </c>
      <c r="AE33" s="6">
        <v>182.89350000000002</v>
      </c>
      <c r="AF33" s="6">
        <f>AVERAGE(T33:AE33)</f>
        <v>57.610791666666664</v>
      </c>
      <c r="AG33" s="6">
        <f>STDEV(T33:AE33)/SQRT(12)</f>
        <v>13.440016947147614</v>
      </c>
      <c r="AH33" s="8"/>
      <c r="AI33" s="3">
        <v>7.0030000000000001</v>
      </c>
      <c r="AJ33" s="6">
        <v>13.867750000000001</v>
      </c>
      <c r="AK33" s="6">
        <v>40.313000000000002</v>
      </c>
      <c r="AL33" s="6">
        <v>15.998333333333333</v>
      </c>
      <c r="AM33" s="6">
        <v>45.841833333333334</v>
      </c>
      <c r="AN33" s="6">
        <v>20.89</v>
      </c>
      <c r="AO33" s="6">
        <v>60.582333333333338</v>
      </c>
      <c r="AP33" s="6">
        <v>48.613333333333323</v>
      </c>
      <c r="AQ33" s="6">
        <v>30.209666666666664</v>
      </c>
      <c r="AR33" s="6">
        <v>50.102400000000003</v>
      </c>
      <c r="AS33" s="6">
        <v>101.95566666666666</v>
      </c>
      <c r="AT33" s="6">
        <v>36.418400000000005</v>
      </c>
      <c r="AU33" s="6">
        <v>115.98828571428571</v>
      </c>
      <c r="AV33" s="6">
        <f>AVERAGE(AJ33:AU33)</f>
        <v>48.398416865079362</v>
      </c>
      <c r="AW33" s="6">
        <f>STDEV(AJ33:AU33)/SQRT(12)</f>
        <v>9.1838436175195852</v>
      </c>
    </row>
    <row r="34" spans="3:49" x14ac:dyDescent="0.3">
      <c r="C34" s="3">
        <v>7.5030000000000001</v>
      </c>
      <c r="D34" s="6">
        <v>8.8819999999999997</v>
      </c>
      <c r="E34" s="6">
        <v>70.134</v>
      </c>
      <c r="F34" s="6">
        <v>11.057</v>
      </c>
      <c r="G34" s="6">
        <v>31.866</v>
      </c>
      <c r="H34" s="6">
        <v>14.587</v>
      </c>
      <c r="I34" s="6">
        <v>23.888000000000002</v>
      </c>
      <c r="J34" s="6">
        <v>15.631</v>
      </c>
      <c r="K34" s="6">
        <v>28.129000000000001</v>
      </c>
      <c r="L34" s="6">
        <v>41.030999999999999</v>
      </c>
      <c r="M34" s="6">
        <v>23.009</v>
      </c>
      <c r="N34" s="6">
        <v>28.824000000000002</v>
      </c>
      <c r="O34" s="6">
        <v>98.707999999999998</v>
      </c>
      <c r="P34" s="6">
        <f>AVERAGE(D34:O34)</f>
        <v>32.978833333333334</v>
      </c>
      <c r="Q34" s="6">
        <f>STDEV(D34:O34)/SQRT(12)</f>
        <v>7.6327449020584348</v>
      </c>
      <c r="R34" s="8"/>
      <c r="S34" s="3">
        <v>7.5030000000000001</v>
      </c>
      <c r="T34" s="6">
        <v>23.162499999999998</v>
      </c>
      <c r="U34" s="6">
        <v>103.36733333333335</v>
      </c>
      <c r="V34" s="6">
        <v>13.4315</v>
      </c>
      <c r="W34" s="6">
        <v>62.393500000000003</v>
      </c>
      <c r="X34" s="6">
        <v>23.331499999999998</v>
      </c>
      <c r="Y34" s="6">
        <v>35.1325</v>
      </c>
      <c r="Z34" s="6">
        <v>26.091000000000001</v>
      </c>
      <c r="AA34" s="6">
        <v>54.8095</v>
      </c>
      <c r="AB34" s="6">
        <v>77.66</v>
      </c>
      <c r="AC34" s="6">
        <v>89</v>
      </c>
      <c r="AD34" s="6">
        <v>47.119</v>
      </c>
      <c r="AE34" s="6">
        <v>191.08850000000001</v>
      </c>
      <c r="AF34" s="6">
        <f>AVERAGE(T34:AE34)</f>
        <v>62.215569444444462</v>
      </c>
      <c r="AG34" s="6">
        <f>STDEV(T34:AE34)/SQRT(12)</f>
        <v>14.300852824388565</v>
      </c>
      <c r="AH34" s="8"/>
      <c r="AI34" s="3">
        <v>7.5030000000000001</v>
      </c>
      <c r="AJ34" s="6">
        <v>14.77225</v>
      </c>
      <c r="AK34" s="6">
        <v>59.283249999999995</v>
      </c>
      <c r="AL34" s="6">
        <v>19.792666666666666</v>
      </c>
      <c r="AM34" s="6">
        <v>47.168833333333332</v>
      </c>
      <c r="AN34" s="6">
        <v>22.359333333333336</v>
      </c>
      <c r="AO34" s="6">
        <v>68.096666666666678</v>
      </c>
      <c r="AP34" s="6">
        <v>43.039999999999992</v>
      </c>
      <c r="AQ34" s="6">
        <v>33.18</v>
      </c>
      <c r="AR34" s="6">
        <v>50.022599999999997</v>
      </c>
      <c r="AS34" s="6">
        <v>97.60766666666666</v>
      </c>
      <c r="AT34" s="6">
        <v>33.601800000000004</v>
      </c>
      <c r="AU34" s="6">
        <v>118.82857142857142</v>
      </c>
      <c r="AV34" s="6">
        <f>AVERAGE(AJ34:AU34)</f>
        <v>50.646136507936511</v>
      </c>
      <c r="AW34" s="6">
        <f>STDEV(AJ34:AU34)/SQRT(12)</f>
        <v>9.1030610595659383</v>
      </c>
    </row>
    <row r="35" spans="3:49" x14ac:dyDescent="0.3">
      <c r="C35" s="3">
        <v>8.0039999999999996</v>
      </c>
      <c r="D35" s="6">
        <v>10.305999999999999</v>
      </c>
      <c r="E35" s="6">
        <v>84.927000000000007</v>
      </c>
      <c r="F35" s="6">
        <v>11.433</v>
      </c>
      <c r="G35" s="6">
        <v>32.738999999999997</v>
      </c>
      <c r="H35" s="6">
        <v>18.12</v>
      </c>
      <c r="I35" s="6">
        <v>25.495000000000001</v>
      </c>
      <c r="J35" s="6">
        <v>16.417999999999999</v>
      </c>
      <c r="K35" s="6">
        <v>28.251000000000001</v>
      </c>
      <c r="L35" s="6">
        <v>41.677</v>
      </c>
      <c r="M35" s="6">
        <v>22.382999999999999</v>
      </c>
      <c r="N35" s="6">
        <v>29.452999999999999</v>
      </c>
      <c r="O35" s="6">
        <v>101.307</v>
      </c>
      <c r="P35" s="6">
        <f>AVERAGE(D35:O35)</f>
        <v>35.209083333333332</v>
      </c>
      <c r="Q35" s="6">
        <f>STDEV(D35:O35)/SQRT(12)</f>
        <v>8.2846003592813737</v>
      </c>
      <c r="R35" s="8"/>
      <c r="S35" s="3">
        <v>8.0039999999999996</v>
      </c>
      <c r="T35" s="6">
        <v>26.0715</v>
      </c>
      <c r="U35" s="6">
        <v>124.79866666666665</v>
      </c>
      <c r="V35" s="6">
        <v>13.814499999999999</v>
      </c>
      <c r="W35" s="6">
        <v>64.704499999999996</v>
      </c>
      <c r="X35" s="6">
        <v>24.642499999999998</v>
      </c>
      <c r="Y35" s="6">
        <v>38.114000000000004</v>
      </c>
      <c r="Z35" s="6">
        <v>28.605</v>
      </c>
      <c r="AA35" s="6">
        <v>54.918999999999997</v>
      </c>
      <c r="AB35" s="6">
        <v>80.077500000000001</v>
      </c>
      <c r="AC35" s="6">
        <v>83.737500000000011</v>
      </c>
      <c r="AD35" s="6">
        <v>47.573499999999996</v>
      </c>
      <c r="AE35" s="6">
        <v>202.30450000000002</v>
      </c>
      <c r="AF35" s="6">
        <f>AVERAGE(T35:AE35)</f>
        <v>65.780222222222221</v>
      </c>
      <c r="AG35" s="6">
        <f>STDEV(T35:AE35)/SQRT(12)</f>
        <v>15.37818391288366</v>
      </c>
      <c r="AH35" s="8"/>
      <c r="AI35" s="3">
        <v>8.0039999999999996</v>
      </c>
      <c r="AJ35" s="6">
        <v>16.817250000000001</v>
      </c>
      <c r="AK35" s="6">
        <v>72.541249999999991</v>
      </c>
      <c r="AL35" s="6">
        <v>18.953333333333333</v>
      </c>
      <c r="AM35" s="6">
        <v>47.562999999999995</v>
      </c>
      <c r="AN35" s="6">
        <v>21.34566666666667</v>
      </c>
      <c r="AO35" s="6">
        <v>55.768666666666661</v>
      </c>
      <c r="AP35" s="6">
        <v>40.35</v>
      </c>
      <c r="AQ35" s="6">
        <v>32.715000000000003</v>
      </c>
      <c r="AR35" s="6">
        <v>49.866400000000006</v>
      </c>
      <c r="AS35" s="6">
        <v>107.73899999999998</v>
      </c>
      <c r="AT35" s="6">
        <v>33.035199999999996</v>
      </c>
      <c r="AU35" s="6">
        <v>112.68957142857141</v>
      </c>
      <c r="AV35" s="6">
        <f>AVERAGE(AJ35:AU35)</f>
        <v>50.78202817460317</v>
      </c>
      <c r="AW35" s="6">
        <f>STDEV(AJ35:AU35)/SQRT(12)</f>
        <v>9.2807789912043166</v>
      </c>
    </row>
    <row r="36" spans="3:49" x14ac:dyDescent="0.3">
      <c r="C36" s="3">
        <v>8.5039999999999996</v>
      </c>
      <c r="D36" s="6">
        <v>11.532</v>
      </c>
      <c r="E36" s="6">
        <v>100.387</v>
      </c>
      <c r="F36" s="6">
        <v>12.429</v>
      </c>
      <c r="G36" s="6">
        <v>33.023000000000003</v>
      </c>
      <c r="H36" s="6">
        <v>22.663</v>
      </c>
      <c r="I36" s="6">
        <v>26.780999999999999</v>
      </c>
      <c r="J36" s="6">
        <v>17.012</v>
      </c>
      <c r="K36" s="6">
        <v>30.713000000000001</v>
      </c>
      <c r="L36" s="6">
        <v>41.353999999999999</v>
      </c>
      <c r="M36" s="6">
        <v>23.437999999999999</v>
      </c>
      <c r="N36" s="6">
        <v>28.390999999999998</v>
      </c>
      <c r="O36" s="6">
        <v>104.901</v>
      </c>
      <c r="P36" s="6">
        <f>AVERAGE(D36:O36)</f>
        <v>37.718666666666671</v>
      </c>
      <c r="Q36" s="6">
        <f>STDEV(D36:O36)/SQRT(12)</f>
        <v>9.0939763058029257</v>
      </c>
      <c r="R36" s="8"/>
      <c r="S36" s="3">
        <v>8.5039999999999996</v>
      </c>
      <c r="T36" s="6">
        <v>30.022500000000001</v>
      </c>
      <c r="U36" s="6">
        <v>149.274</v>
      </c>
      <c r="V36" s="6">
        <v>16.151499999999999</v>
      </c>
      <c r="W36" s="6">
        <v>66.128</v>
      </c>
      <c r="X36" s="6">
        <v>23.905000000000001</v>
      </c>
      <c r="Y36" s="6">
        <v>41.566000000000003</v>
      </c>
      <c r="Z36" s="6">
        <v>29.4635</v>
      </c>
      <c r="AA36" s="6">
        <v>60.65</v>
      </c>
      <c r="AB36" s="6">
        <v>81.981500000000011</v>
      </c>
      <c r="AC36" s="6">
        <v>88.729500000000002</v>
      </c>
      <c r="AD36" s="6">
        <v>45.5</v>
      </c>
      <c r="AE36" s="6">
        <v>211.9075</v>
      </c>
      <c r="AF36" s="6">
        <f>AVERAGE(T36:AE36)</f>
        <v>70.439916666666676</v>
      </c>
      <c r="AG36" s="6">
        <f>STDEV(T36:AE36)/SQRT(12)</f>
        <v>16.672220903396205</v>
      </c>
      <c r="AH36" s="8"/>
      <c r="AI36" s="3">
        <v>8.5039999999999996</v>
      </c>
      <c r="AJ36" s="6">
        <v>21.138999999999999</v>
      </c>
      <c r="AK36" s="6">
        <v>86.455250000000007</v>
      </c>
      <c r="AL36" s="6">
        <v>21.99733333333333</v>
      </c>
      <c r="AM36" s="6">
        <v>49.988500000000009</v>
      </c>
      <c r="AN36" s="6">
        <v>23.931999999999999</v>
      </c>
      <c r="AO36" s="6">
        <v>67.163666666666657</v>
      </c>
      <c r="AP36" s="6">
        <v>39.856333333333332</v>
      </c>
      <c r="AQ36" s="6">
        <v>33.471333333333334</v>
      </c>
      <c r="AR36" s="6">
        <v>53.426599999999993</v>
      </c>
      <c r="AS36" s="6">
        <v>116.884</v>
      </c>
      <c r="AT36" s="6">
        <v>34.046599999999998</v>
      </c>
      <c r="AU36" s="6">
        <v>118.79271428571428</v>
      </c>
      <c r="AV36" s="6">
        <f>AVERAGE(AJ36:AU36)</f>
        <v>55.596110912698414</v>
      </c>
      <c r="AW36" s="6">
        <f>STDEV(AJ36:AU36)/SQRT(12)</f>
        <v>10.072719301475125</v>
      </c>
    </row>
    <row r="37" spans="3:49" x14ac:dyDescent="0.3">
      <c r="C37" s="3">
        <v>9.0039999999999996</v>
      </c>
      <c r="D37" s="6">
        <v>13.243</v>
      </c>
      <c r="E37" s="6">
        <v>117.532</v>
      </c>
      <c r="F37" s="6">
        <v>13.781000000000001</v>
      </c>
      <c r="G37" s="6">
        <v>33.627000000000002</v>
      </c>
      <c r="H37" s="6">
        <v>27.038</v>
      </c>
      <c r="I37" s="6">
        <v>27.062999999999999</v>
      </c>
      <c r="J37" s="6">
        <v>17.949000000000002</v>
      </c>
      <c r="K37" s="6">
        <v>31.579000000000001</v>
      </c>
      <c r="L37" s="6">
        <v>41.982999999999997</v>
      </c>
      <c r="M37" s="6">
        <v>23.86</v>
      </c>
      <c r="N37" s="6">
        <v>28.35</v>
      </c>
      <c r="O37" s="6">
        <v>108.794</v>
      </c>
      <c r="P37" s="6">
        <f>AVERAGE(D37:O37)</f>
        <v>40.39991666666667</v>
      </c>
      <c r="Q37" s="6">
        <f>STDEV(D37:O37)/SQRT(12)</f>
        <v>10.104974788520819</v>
      </c>
      <c r="R37" s="8"/>
      <c r="S37" s="3">
        <v>9.0039999999999996</v>
      </c>
      <c r="T37" s="6">
        <v>36.9375</v>
      </c>
      <c r="U37" s="6">
        <v>173.95866666666666</v>
      </c>
      <c r="V37" s="6">
        <v>16.813500000000001</v>
      </c>
      <c r="W37" s="6">
        <v>68.328499999999991</v>
      </c>
      <c r="X37" s="6">
        <v>25.228000000000002</v>
      </c>
      <c r="Y37" s="6">
        <v>42.593000000000004</v>
      </c>
      <c r="Z37" s="6">
        <v>32.801499999999997</v>
      </c>
      <c r="AA37" s="6">
        <v>63.186000000000007</v>
      </c>
      <c r="AB37" s="6">
        <v>83.858499999999992</v>
      </c>
      <c r="AC37" s="6">
        <v>91.323999999999998</v>
      </c>
      <c r="AD37" s="6">
        <v>42.822499999999998</v>
      </c>
      <c r="AE37" s="6">
        <v>228.5335</v>
      </c>
      <c r="AF37" s="6">
        <f>AVERAGE(T37:AE37)</f>
        <v>75.53209722222222</v>
      </c>
      <c r="AG37" s="6">
        <f>STDEV(T37:AE37)/SQRT(12)</f>
        <v>18.477868526590605</v>
      </c>
      <c r="AH37" s="8"/>
      <c r="AI37" s="3">
        <v>9.0039999999999996</v>
      </c>
      <c r="AJ37" s="6">
        <v>24.122499999999999</v>
      </c>
      <c r="AK37" s="6">
        <v>98.536750000000012</v>
      </c>
      <c r="AL37" s="6">
        <v>20.516666666666666</v>
      </c>
      <c r="AM37" s="6">
        <v>49.445666666666675</v>
      </c>
      <c r="AN37" s="6">
        <v>27.97066666666667</v>
      </c>
      <c r="AO37" s="6">
        <v>63.164666666666676</v>
      </c>
      <c r="AP37" s="6">
        <v>40.198333333333331</v>
      </c>
      <c r="AQ37" s="6">
        <v>35.460666666666668</v>
      </c>
      <c r="AR37" s="6">
        <v>49.755200000000002</v>
      </c>
      <c r="AS37" s="6">
        <v>115.61166666666666</v>
      </c>
      <c r="AT37" s="6">
        <v>34.222799999999999</v>
      </c>
      <c r="AU37" s="6">
        <v>119.82528571428573</v>
      </c>
      <c r="AV37" s="6">
        <f>AVERAGE(AJ37:AU37)</f>
        <v>56.56923908730159</v>
      </c>
      <c r="AW37" s="6">
        <f>STDEV(AJ37:AU37)/SQRT(12)</f>
        <v>10.214622118815232</v>
      </c>
    </row>
    <row r="38" spans="3:49" x14ac:dyDescent="0.3">
      <c r="C38" s="3">
        <v>9.5039999999999996</v>
      </c>
      <c r="D38" s="6">
        <v>14.76</v>
      </c>
      <c r="E38" s="6">
        <v>136.96700000000001</v>
      </c>
      <c r="F38" s="6">
        <v>15.227</v>
      </c>
      <c r="G38" s="6">
        <v>33.933999999999997</v>
      </c>
      <c r="H38" s="6">
        <v>32.298000000000002</v>
      </c>
      <c r="I38" s="6">
        <v>29.492000000000001</v>
      </c>
      <c r="J38" s="6">
        <v>18.308</v>
      </c>
      <c r="K38" s="6">
        <v>33.027000000000001</v>
      </c>
      <c r="L38" s="6">
        <v>42.813000000000002</v>
      </c>
      <c r="M38" s="6">
        <v>25.097000000000001</v>
      </c>
      <c r="N38" s="6">
        <v>28.428999999999998</v>
      </c>
      <c r="O38" s="6">
        <v>110.92</v>
      </c>
      <c r="P38" s="6">
        <f>AVERAGE(D38:O38)</f>
        <v>43.43933333333333</v>
      </c>
      <c r="Q38" s="6">
        <f>STDEV(D38:O38)/SQRT(12)</f>
        <v>11.224519186795822</v>
      </c>
      <c r="R38" s="8"/>
      <c r="S38" s="3">
        <v>9.5039999999999996</v>
      </c>
      <c r="T38" s="6">
        <v>41.919999999999995</v>
      </c>
      <c r="U38" s="6">
        <v>200.52466666666669</v>
      </c>
      <c r="V38" s="6">
        <v>19.146999999999998</v>
      </c>
      <c r="W38" s="6">
        <v>69.611500000000007</v>
      </c>
      <c r="X38" s="6">
        <v>24.490000000000002</v>
      </c>
      <c r="Y38" s="6">
        <v>49.56</v>
      </c>
      <c r="Z38" s="6">
        <v>33.878999999999998</v>
      </c>
      <c r="AA38" s="6">
        <v>64.638999999999996</v>
      </c>
      <c r="AB38" s="6">
        <v>86.6845</v>
      </c>
      <c r="AC38" s="6">
        <v>96.082999999999998</v>
      </c>
      <c r="AD38" s="6">
        <v>42.124499999999998</v>
      </c>
      <c r="AE38" s="6">
        <v>234.345</v>
      </c>
      <c r="AF38" s="6">
        <f>AVERAGE(T38:AE38)</f>
        <v>80.250680555555562</v>
      </c>
      <c r="AG38" s="6">
        <f>STDEV(T38:AE38)/SQRT(12)</f>
        <v>19.793991042579343</v>
      </c>
      <c r="AH38" s="8"/>
      <c r="AI38" s="3">
        <v>9.5039999999999996</v>
      </c>
      <c r="AJ38" s="6">
        <v>25.118000000000002</v>
      </c>
      <c r="AK38" s="6">
        <v>120.39700000000001</v>
      </c>
      <c r="AL38" s="6">
        <v>21.243666666666666</v>
      </c>
      <c r="AM38" s="6">
        <v>47.730500000000006</v>
      </c>
      <c r="AN38" s="6">
        <v>30.135666666666665</v>
      </c>
      <c r="AO38" s="6">
        <v>53.036333333333339</v>
      </c>
      <c r="AP38" s="6">
        <v>37.379333333333335</v>
      </c>
      <c r="AQ38" s="6">
        <v>40.722333333333331</v>
      </c>
      <c r="AR38" s="6">
        <v>51.455000000000005</v>
      </c>
      <c r="AS38" s="6">
        <v>126.09133333333334</v>
      </c>
      <c r="AT38" s="6">
        <v>35.269999999999996</v>
      </c>
      <c r="AU38" s="6">
        <v>122.03357142857143</v>
      </c>
      <c r="AV38" s="6">
        <f>AVERAGE(AJ38:AU38)</f>
        <v>59.217728174603174</v>
      </c>
      <c r="AW38" s="6">
        <f>STDEV(AJ38:AU38)/SQRT(12)</f>
        <v>11.426416246878505</v>
      </c>
    </row>
    <row r="39" spans="3:49" x14ac:dyDescent="0.3">
      <c r="C39" s="3">
        <v>10.005000000000001</v>
      </c>
      <c r="D39" s="6">
        <v>16.54</v>
      </c>
      <c r="E39" s="6">
        <v>155.154</v>
      </c>
      <c r="F39" s="6">
        <v>16.388000000000002</v>
      </c>
      <c r="G39" s="6">
        <v>34.320999999999998</v>
      </c>
      <c r="H39" s="6">
        <v>37.512</v>
      </c>
      <c r="I39" s="6">
        <v>29.126000000000001</v>
      </c>
      <c r="J39" s="6">
        <v>18.352</v>
      </c>
      <c r="K39" s="6">
        <v>33.847000000000001</v>
      </c>
      <c r="L39" s="6">
        <v>42.804000000000002</v>
      </c>
      <c r="M39" s="6">
        <v>26.143999999999998</v>
      </c>
      <c r="N39" s="6">
        <v>27.56</v>
      </c>
      <c r="O39" s="6">
        <v>113.819</v>
      </c>
      <c r="P39" s="6">
        <f>AVERAGE(D39:O39)</f>
        <v>45.963916666666655</v>
      </c>
      <c r="Q39" s="6">
        <f>STDEV(D39:O39)/SQRT(12)</f>
        <v>12.434236741972919</v>
      </c>
      <c r="R39" s="8"/>
      <c r="S39" s="3">
        <v>10.005000000000001</v>
      </c>
      <c r="T39" s="6">
        <v>47.268000000000001</v>
      </c>
      <c r="U39" s="6">
        <v>227.37800000000004</v>
      </c>
      <c r="V39" s="6">
        <v>21.96</v>
      </c>
      <c r="W39" s="6">
        <v>69.551000000000002</v>
      </c>
      <c r="X39" s="6">
        <v>26.36</v>
      </c>
      <c r="Y39" s="6">
        <v>49.573999999999998</v>
      </c>
      <c r="Z39" s="6">
        <v>33.579499999999996</v>
      </c>
      <c r="AA39" s="6">
        <v>69.067000000000007</v>
      </c>
      <c r="AB39" s="6">
        <v>87.366500000000002</v>
      </c>
      <c r="AC39" s="6">
        <v>102.9105</v>
      </c>
      <c r="AD39" s="6">
        <v>41.055</v>
      </c>
      <c r="AE39" s="6">
        <v>241.74799999999999</v>
      </c>
      <c r="AF39" s="6">
        <f>AVERAGE(T39:AE39)</f>
        <v>84.818124999999995</v>
      </c>
      <c r="AG39" s="6">
        <f>STDEV(T39:AE39)/SQRT(12)</f>
        <v>21.378015331098581</v>
      </c>
      <c r="AH39" s="8"/>
      <c r="AI39" s="3">
        <v>10.005000000000001</v>
      </c>
      <c r="AJ39" s="6">
        <v>26.823499999999999</v>
      </c>
      <c r="AK39" s="6">
        <v>139.04449999999997</v>
      </c>
      <c r="AL39" s="6">
        <v>22.774000000000001</v>
      </c>
      <c r="AM39" s="6">
        <v>49.153333333333336</v>
      </c>
      <c r="AN39" s="6">
        <v>36.084333333333326</v>
      </c>
      <c r="AO39" s="6">
        <v>46.216000000000001</v>
      </c>
      <c r="AP39" s="6">
        <v>41.958999999999996</v>
      </c>
      <c r="AQ39" s="6">
        <v>39.759</v>
      </c>
      <c r="AR39" s="6">
        <v>52.726399999999998</v>
      </c>
      <c r="AS39" s="6">
        <v>121.29433333333333</v>
      </c>
      <c r="AT39" s="6">
        <v>33.113</v>
      </c>
      <c r="AU39" s="6">
        <v>127.01100000000001</v>
      </c>
      <c r="AV39" s="6">
        <f>AVERAGE(AJ39:AU39)</f>
        <v>61.329866666666668</v>
      </c>
      <c r="AW39" s="6">
        <f>STDEV(AJ39:AU39)/SQRT(12)</f>
        <v>12.107890871156224</v>
      </c>
    </row>
    <row r="40" spans="3:49" x14ac:dyDescent="0.3">
      <c r="C40" s="3">
        <v>10.505000000000001</v>
      </c>
      <c r="D40" s="6">
        <v>18.815999999999999</v>
      </c>
      <c r="E40" s="6">
        <v>172.44800000000001</v>
      </c>
      <c r="F40" s="6">
        <v>19.306000000000001</v>
      </c>
      <c r="G40" s="6">
        <v>34.460999999999999</v>
      </c>
      <c r="H40" s="6">
        <v>42.491</v>
      </c>
      <c r="I40" s="6">
        <v>32.043999999999997</v>
      </c>
      <c r="J40" s="6">
        <v>18.884</v>
      </c>
      <c r="K40" s="6">
        <v>34.58</v>
      </c>
      <c r="L40" s="6">
        <v>42.674999999999997</v>
      </c>
      <c r="M40" s="6">
        <v>23.533999999999999</v>
      </c>
      <c r="N40" s="6">
        <v>28.001999999999999</v>
      </c>
      <c r="O40" s="6">
        <v>116.741</v>
      </c>
      <c r="P40" s="6">
        <f>AVERAGE(D40:O40)</f>
        <v>48.665166666666664</v>
      </c>
      <c r="Q40" s="6">
        <f>STDEV(D40:O40)/SQRT(12)</f>
        <v>13.597381124761496</v>
      </c>
      <c r="R40" s="8"/>
      <c r="S40" s="3">
        <v>10.505000000000001</v>
      </c>
      <c r="T40" s="6">
        <v>57.386000000000003</v>
      </c>
      <c r="U40" s="6">
        <v>257.65533333333332</v>
      </c>
      <c r="V40" s="6">
        <v>26.215</v>
      </c>
      <c r="W40" s="6">
        <v>72.193000000000012</v>
      </c>
      <c r="X40" s="6">
        <v>26.785</v>
      </c>
      <c r="Y40" s="6">
        <v>56.659499999999994</v>
      </c>
      <c r="Z40" s="6">
        <v>35.847499999999997</v>
      </c>
      <c r="AA40" s="6">
        <v>69.945999999999998</v>
      </c>
      <c r="AB40" s="6">
        <v>86.657499999999999</v>
      </c>
      <c r="AC40" s="6">
        <v>91.46050000000001</v>
      </c>
      <c r="AD40" s="6">
        <v>42.942999999999998</v>
      </c>
      <c r="AE40" s="6">
        <v>255.267</v>
      </c>
      <c r="AF40" s="6">
        <f>AVERAGE(T40:AE40)</f>
        <v>89.917944444444458</v>
      </c>
      <c r="AG40" s="6">
        <f>STDEV(T40:AE40)/SQRT(12)</f>
        <v>23.280364289190793</v>
      </c>
      <c r="AH40" s="8"/>
      <c r="AI40" s="3">
        <v>10.505000000000001</v>
      </c>
      <c r="AJ40" s="6">
        <v>29.713499999999996</v>
      </c>
      <c r="AK40" s="6">
        <v>153.39025000000001</v>
      </c>
      <c r="AL40" s="6">
        <v>25.505666666666666</v>
      </c>
      <c r="AM40" s="6">
        <v>49.654499999999992</v>
      </c>
      <c r="AN40" s="6">
        <v>28.247</v>
      </c>
      <c r="AO40" s="6">
        <v>48.07833333333334</v>
      </c>
      <c r="AP40" s="6">
        <v>45.897666666666659</v>
      </c>
      <c r="AQ40" s="6">
        <v>38.910333333333341</v>
      </c>
      <c r="AR40" s="6">
        <v>52.753999999999998</v>
      </c>
      <c r="AS40" s="6">
        <v>90.237000000000009</v>
      </c>
      <c r="AT40" s="6">
        <v>32.915999999999997</v>
      </c>
      <c r="AU40" s="6">
        <v>133.05985714285711</v>
      </c>
      <c r="AV40" s="6">
        <f>AVERAGE(AJ40:AU40)</f>
        <v>60.697008928571421</v>
      </c>
      <c r="AW40" s="6">
        <f>STDEV(AJ40:AU40)/SQRT(12)</f>
        <v>12.235741510055099</v>
      </c>
    </row>
    <row r="41" spans="3:49" x14ac:dyDescent="0.3">
      <c r="C41" s="3">
        <v>11.005000000000001</v>
      </c>
      <c r="D41" s="6">
        <v>20.347000000000001</v>
      </c>
      <c r="E41" s="6">
        <v>188.73599999999999</v>
      </c>
      <c r="F41" s="6">
        <v>21.593</v>
      </c>
      <c r="G41" s="6">
        <v>34.642000000000003</v>
      </c>
      <c r="H41" s="6">
        <v>46.959000000000003</v>
      </c>
      <c r="I41" s="6">
        <v>33.658999999999999</v>
      </c>
      <c r="J41" s="6">
        <v>18.373999999999999</v>
      </c>
      <c r="K41" s="6">
        <v>36.195</v>
      </c>
      <c r="L41" s="6">
        <v>42.959000000000003</v>
      </c>
      <c r="M41" s="6">
        <v>24.431999999999999</v>
      </c>
      <c r="N41" s="6">
        <v>27.48</v>
      </c>
      <c r="O41" s="6">
        <v>118.274</v>
      </c>
      <c r="P41" s="6">
        <f>AVERAGE(D41:O41)</f>
        <v>51.13750000000001</v>
      </c>
      <c r="Q41" s="6">
        <f>STDEV(D41:O41)/SQRT(12)</f>
        <v>14.692072353927141</v>
      </c>
      <c r="R41" s="8"/>
      <c r="S41" s="3">
        <v>11.005000000000001</v>
      </c>
      <c r="T41" s="6">
        <v>60.658000000000001</v>
      </c>
      <c r="U41" s="6">
        <v>281.89733333333334</v>
      </c>
      <c r="V41" s="6">
        <v>31.279000000000003</v>
      </c>
      <c r="W41" s="6">
        <v>70.887500000000003</v>
      </c>
      <c r="X41" s="6">
        <v>28.598999999999997</v>
      </c>
      <c r="Y41" s="6">
        <v>58.99</v>
      </c>
      <c r="Z41" s="6">
        <v>32.283500000000004</v>
      </c>
      <c r="AA41" s="6">
        <v>74.087000000000003</v>
      </c>
      <c r="AB41" s="6">
        <v>86.151499999999999</v>
      </c>
      <c r="AC41" s="6">
        <v>95.926999999999992</v>
      </c>
      <c r="AD41" s="6">
        <v>40.381</v>
      </c>
      <c r="AE41" s="6">
        <v>264.40250000000003</v>
      </c>
      <c r="AF41" s="6">
        <f>AVERAGE(T41:AE41)</f>
        <v>93.795277777777798</v>
      </c>
      <c r="AG41" s="6">
        <f>STDEV(T41:AE41)/SQRT(12)</f>
        <v>25.010675249798794</v>
      </c>
      <c r="AH41" s="8"/>
      <c r="AI41" s="3">
        <v>11.005000000000001</v>
      </c>
      <c r="AJ41" s="6">
        <v>33.053749999999994</v>
      </c>
      <c r="AK41" s="6">
        <v>178.3485</v>
      </c>
      <c r="AL41" s="6">
        <v>23.352</v>
      </c>
      <c r="AM41" s="6">
        <v>48.400000000000006</v>
      </c>
      <c r="AN41" s="6">
        <v>34.332999999999998</v>
      </c>
      <c r="AO41" s="6">
        <v>57.618333333333339</v>
      </c>
      <c r="AP41" s="6">
        <v>43.922333333333334</v>
      </c>
      <c r="AQ41" s="6">
        <v>43.028333333333336</v>
      </c>
      <c r="AR41" s="6">
        <v>52.6952</v>
      </c>
      <c r="AS41" s="6">
        <v>93.802999999999997</v>
      </c>
      <c r="AT41" s="6">
        <v>31.575399999999995</v>
      </c>
      <c r="AU41" s="6">
        <v>139.28228571428571</v>
      </c>
      <c r="AV41" s="6">
        <f>AVERAGE(AJ41:AU41)</f>
        <v>64.951011309523793</v>
      </c>
      <c r="AW41" s="6">
        <f>STDEV(AJ41:AU41)/SQRT(12)</f>
        <v>13.876236301664054</v>
      </c>
    </row>
    <row r="42" spans="3:49" x14ac:dyDescent="0.3">
      <c r="C42" s="3">
        <v>11.505000000000001</v>
      </c>
      <c r="D42" s="6">
        <v>22.81</v>
      </c>
      <c r="E42" s="6">
        <v>202.34700000000001</v>
      </c>
      <c r="F42" s="6">
        <v>24.116</v>
      </c>
      <c r="G42" s="6">
        <v>34.722000000000001</v>
      </c>
      <c r="H42" s="6">
        <v>52.41</v>
      </c>
      <c r="I42" s="6">
        <v>34.646999999999998</v>
      </c>
      <c r="J42" s="6">
        <v>18.363</v>
      </c>
      <c r="K42" s="6">
        <v>36.774999999999999</v>
      </c>
      <c r="L42" s="6">
        <v>42.945</v>
      </c>
      <c r="M42" s="6">
        <v>24.748000000000001</v>
      </c>
      <c r="N42" s="6">
        <v>27.847000000000001</v>
      </c>
      <c r="O42" s="6">
        <v>122.31100000000001</v>
      </c>
      <c r="P42" s="6">
        <f>AVERAGE(D42:O42)</f>
        <v>53.670083333333331</v>
      </c>
      <c r="Q42" s="6">
        <f>STDEV(D42:O42)/SQRT(12)</f>
        <v>15.694784134294302</v>
      </c>
      <c r="R42" s="8"/>
      <c r="S42" s="3">
        <v>11.505000000000001</v>
      </c>
      <c r="T42" s="6">
        <v>71.0625</v>
      </c>
      <c r="U42" s="6">
        <v>312.39466666666664</v>
      </c>
      <c r="V42" s="6">
        <v>37.200499999999998</v>
      </c>
      <c r="W42" s="6">
        <v>72.680000000000007</v>
      </c>
      <c r="X42" s="6">
        <v>32.9495</v>
      </c>
      <c r="Y42" s="6">
        <v>64.492500000000007</v>
      </c>
      <c r="Z42" s="6">
        <v>33.055999999999997</v>
      </c>
      <c r="AA42" s="6">
        <v>78.502499999999998</v>
      </c>
      <c r="AB42" s="6">
        <v>89.584000000000003</v>
      </c>
      <c r="AC42" s="6">
        <v>97.814499999999995</v>
      </c>
      <c r="AD42" s="6">
        <v>42.006500000000003</v>
      </c>
      <c r="AE42" s="6">
        <v>274.7355</v>
      </c>
      <c r="AF42" s="6">
        <f>AVERAGE(T42:AE42)</f>
        <v>100.53988888888888</v>
      </c>
      <c r="AG42" s="6">
        <f>STDEV(T42:AE42)/SQRT(12)</f>
        <v>26.875800113853735</v>
      </c>
      <c r="AH42" s="8"/>
      <c r="AI42" s="3">
        <v>11.505000000000001</v>
      </c>
      <c r="AJ42" s="6">
        <v>33.547249999999998</v>
      </c>
      <c r="AK42" s="6">
        <v>192.56200000000001</v>
      </c>
      <c r="AL42" s="6">
        <v>28.489000000000001</v>
      </c>
      <c r="AM42" s="6">
        <v>47.727499999999999</v>
      </c>
      <c r="AN42" s="6">
        <v>44.094333333333331</v>
      </c>
      <c r="AO42" s="6">
        <v>51.645333333333326</v>
      </c>
      <c r="AP42" s="6">
        <v>42.865666666666662</v>
      </c>
      <c r="AQ42" s="6">
        <v>41.972000000000001</v>
      </c>
      <c r="AR42" s="6">
        <v>54.768600000000006</v>
      </c>
      <c r="AS42" s="6">
        <v>100.598</v>
      </c>
      <c r="AT42" s="6">
        <v>33.653600000000004</v>
      </c>
      <c r="AU42" s="6">
        <v>142.81928571428571</v>
      </c>
      <c r="AV42" s="6">
        <f>AVERAGE(AJ42:AU42)</f>
        <v>67.895214087301582</v>
      </c>
      <c r="AW42" s="6">
        <f>STDEV(AJ42:AU42)/SQRT(12)</f>
        <v>14.780744337149939</v>
      </c>
    </row>
    <row r="43" spans="3:49" x14ac:dyDescent="0.3">
      <c r="C43" s="3">
        <v>12.005000000000001</v>
      </c>
      <c r="D43" s="6">
        <v>25.091000000000001</v>
      </c>
      <c r="E43" s="6">
        <v>215.155</v>
      </c>
      <c r="F43" s="6">
        <v>27.042000000000002</v>
      </c>
      <c r="G43" s="6">
        <v>34.28</v>
      </c>
      <c r="H43" s="6">
        <v>55.232999999999997</v>
      </c>
      <c r="I43" s="6">
        <v>35.149000000000001</v>
      </c>
      <c r="J43" s="6">
        <v>19.248999999999999</v>
      </c>
      <c r="K43" s="6">
        <v>37.713000000000001</v>
      </c>
      <c r="L43" s="6">
        <v>43.468000000000004</v>
      </c>
      <c r="M43" s="6">
        <v>25.652999999999999</v>
      </c>
      <c r="N43" s="6">
        <v>28.960999999999999</v>
      </c>
      <c r="O43" s="6">
        <v>124.684</v>
      </c>
      <c r="P43" s="6">
        <f>AVERAGE(D43:O43)</f>
        <v>55.973166666666664</v>
      </c>
      <c r="Q43" s="6">
        <f>STDEV(D43:O43)/SQRT(12)</f>
        <v>16.570096628269912</v>
      </c>
      <c r="R43" s="8"/>
      <c r="S43" s="3">
        <v>12.005000000000001</v>
      </c>
      <c r="T43" s="6">
        <v>79.317499999999995</v>
      </c>
      <c r="U43" s="6">
        <v>333.20200000000006</v>
      </c>
      <c r="V43" s="6">
        <v>42.917500000000004</v>
      </c>
      <c r="W43" s="6">
        <v>70.724500000000006</v>
      </c>
      <c r="X43" s="6">
        <v>43.268500000000003</v>
      </c>
      <c r="Y43" s="6">
        <v>66.125500000000002</v>
      </c>
      <c r="Z43" s="6">
        <v>34.1965</v>
      </c>
      <c r="AA43" s="6">
        <v>77.627499999999998</v>
      </c>
      <c r="AB43" s="6">
        <v>91.141500000000008</v>
      </c>
      <c r="AC43" s="6">
        <v>102.099</v>
      </c>
      <c r="AD43" s="6">
        <v>44.305499999999995</v>
      </c>
      <c r="AE43" s="6">
        <v>290.74450000000002</v>
      </c>
      <c r="AF43" s="6">
        <f>AVERAGE(T43:AE43)</f>
        <v>106.30583333333334</v>
      </c>
      <c r="AG43" s="6">
        <f>STDEV(T43:AE43)/SQRT(12)</f>
        <v>28.4996062643146</v>
      </c>
      <c r="AH43" s="8"/>
      <c r="AI43" s="3">
        <v>12.005000000000001</v>
      </c>
      <c r="AJ43" s="6">
        <v>37.33625</v>
      </c>
      <c r="AK43" s="6">
        <v>201.69225</v>
      </c>
      <c r="AL43" s="6">
        <v>30.37766666666667</v>
      </c>
      <c r="AM43" s="6">
        <v>47.246833333333335</v>
      </c>
      <c r="AN43" s="6">
        <v>50.613</v>
      </c>
      <c r="AO43" s="6">
        <v>48.650333333333329</v>
      </c>
      <c r="AP43" s="6">
        <v>44.193666666666665</v>
      </c>
      <c r="AQ43" s="6">
        <v>43.298333333333325</v>
      </c>
      <c r="AR43" s="6">
        <v>56.02579999999999</v>
      </c>
      <c r="AS43" s="6">
        <v>99.330666666666673</v>
      </c>
      <c r="AT43" s="6">
        <v>38.246200000000002</v>
      </c>
      <c r="AU43" s="6">
        <v>146.73871428571428</v>
      </c>
      <c r="AV43" s="6">
        <f>AVERAGE(AJ43:AU43)</f>
        <v>70.31247619047619</v>
      </c>
      <c r="AW43" s="6">
        <f>STDEV(AJ43:AU43)/SQRT(12)</f>
        <v>15.240382885588019</v>
      </c>
    </row>
    <row r="44" spans="3:49" x14ac:dyDescent="0.3">
      <c r="C44" s="3">
        <v>12.506</v>
      </c>
      <c r="D44" s="6">
        <v>27.096</v>
      </c>
      <c r="E44" s="6">
        <v>228.44300000000001</v>
      </c>
      <c r="F44" s="6">
        <v>29.265000000000001</v>
      </c>
      <c r="G44" s="6">
        <v>34.427999999999997</v>
      </c>
      <c r="H44" s="6">
        <v>60.777999999999999</v>
      </c>
      <c r="I44" s="6">
        <v>36.360999999999997</v>
      </c>
      <c r="J44" s="6">
        <v>20.035</v>
      </c>
      <c r="K44" s="6">
        <v>38.362000000000002</v>
      </c>
      <c r="L44" s="6">
        <v>42.731000000000002</v>
      </c>
      <c r="M44" s="6">
        <v>25.864999999999998</v>
      </c>
      <c r="N44" s="6">
        <v>28.536999999999999</v>
      </c>
      <c r="O44" s="6">
        <v>127.932</v>
      </c>
      <c r="P44" s="6">
        <f>AVERAGE(D44:O44)</f>
        <v>58.319416666666683</v>
      </c>
      <c r="Q44" s="6">
        <f>STDEV(D44:O44)/SQRT(12)</f>
        <v>17.562291302095854</v>
      </c>
      <c r="R44" s="8"/>
      <c r="S44" s="3">
        <v>12.506</v>
      </c>
      <c r="T44" s="6">
        <v>87.700500000000005</v>
      </c>
      <c r="U44" s="6">
        <v>354.41466666666662</v>
      </c>
      <c r="V44" s="6">
        <v>48.826000000000001</v>
      </c>
      <c r="W44" s="6">
        <v>71.368499999999997</v>
      </c>
      <c r="X44" s="6">
        <v>57.254499999999993</v>
      </c>
      <c r="Y44" s="6">
        <v>69.433999999999997</v>
      </c>
      <c r="Z44" s="6">
        <v>36.595499999999994</v>
      </c>
      <c r="AA44" s="6">
        <v>78.343999999999994</v>
      </c>
      <c r="AB44" s="6">
        <v>88.869500000000002</v>
      </c>
      <c r="AC44" s="6">
        <v>103.39400000000001</v>
      </c>
      <c r="AD44" s="6">
        <v>42.777000000000001</v>
      </c>
      <c r="AE44" s="6">
        <v>310.72050000000002</v>
      </c>
      <c r="AF44" s="6">
        <f>AVERAGE(T44:AE44)</f>
        <v>112.47488888888888</v>
      </c>
      <c r="AG44" s="6">
        <f>STDEV(T44:AE44)/SQRT(12)</f>
        <v>30.340585173953912</v>
      </c>
      <c r="AH44" s="8"/>
      <c r="AI44" s="3">
        <v>12.506</v>
      </c>
      <c r="AJ44" s="6">
        <v>39.616500000000002</v>
      </c>
      <c r="AK44" s="6">
        <v>217.74925000000002</v>
      </c>
      <c r="AL44" s="6">
        <v>34.212666666666671</v>
      </c>
      <c r="AM44" s="6">
        <v>48.417333333333339</v>
      </c>
      <c r="AN44" s="6">
        <v>52.902333333333338</v>
      </c>
      <c r="AO44" s="6">
        <v>58.343333333333334</v>
      </c>
      <c r="AP44" s="6">
        <v>48.535000000000004</v>
      </c>
      <c r="AQ44" s="6">
        <v>42.00266666666667</v>
      </c>
      <c r="AR44" s="6">
        <v>55.924400000000006</v>
      </c>
      <c r="AS44" s="6">
        <v>102.87733333333334</v>
      </c>
      <c r="AT44" s="6">
        <v>41.088000000000001</v>
      </c>
      <c r="AU44" s="6">
        <v>152.45271428571431</v>
      </c>
      <c r="AV44" s="6">
        <f>AVERAGE(AJ44:AU44)</f>
        <v>74.51012757936509</v>
      </c>
      <c r="AW44" s="6">
        <f>STDEV(AJ44:AU44)/SQRT(12)</f>
        <v>16.246595924931242</v>
      </c>
    </row>
    <row r="45" spans="3:49" x14ac:dyDescent="0.3">
      <c r="C45" s="3">
        <v>13.006</v>
      </c>
      <c r="D45" s="6">
        <v>29.100999999999999</v>
      </c>
      <c r="E45" s="6">
        <v>239.51499999999999</v>
      </c>
      <c r="F45" s="6">
        <v>32.862000000000002</v>
      </c>
      <c r="G45" s="6">
        <v>33.81</v>
      </c>
      <c r="H45" s="6">
        <v>64.745999999999995</v>
      </c>
      <c r="I45" s="6">
        <v>36.978000000000002</v>
      </c>
      <c r="J45" s="6">
        <v>20.524999999999999</v>
      </c>
      <c r="K45" s="6">
        <v>38.210999999999999</v>
      </c>
      <c r="L45" s="6">
        <v>42.832000000000001</v>
      </c>
      <c r="M45" s="6">
        <v>25.335000000000001</v>
      </c>
      <c r="N45" s="6">
        <v>28.913</v>
      </c>
      <c r="O45" s="6">
        <v>129.679</v>
      </c>
      <c r="P45" s="6">
        <f>AVERAGE(D45:O45)</f>
        <v>60.208916666666674</v>
      </c>
      <c r="Q45" s="6">
        <f>STDEV(D45:O45)/SQRT(12)</f>
        <v>18.362054710428314</v>
      </c>
      <c r="R45" s="8"/>
      <c r="S45" s="3">
        <v>13.006</v>
      </c>
      <c r="T45" s="6">
        <v>96.246499999999997</v>
      </c>
      <c r="U45" s="6">
        <v>384.00966666666665</v>
      </c>
      <c r="V45" s="6">
        <v>55.902000000000001</v>
      </c>
      <c r="W45" s="6">
        <v>69.897000000000006</v>
      </c>
      <c r="X45" s="6">
        <v>69.510999999999996</v>
      </c>
      <c r="Y45" s="6">
        <v>76.933499999999995</v>
      </c>
      <c r="Z45" s="6">
        <v>35.513500000000001</v>
      </c>
      <c r="AA45" s="6">
        <v>78.887499999999989</v>
      </c>
      <c r="AB45" s="6">
        <v>90.776499999999999</v>
      </c>
      <c r="AC45" s="6">
        <v>102.5735</v>
      </c>
      <c r="AD45" s="6">
        <v>45.500500000000002</v>
      </c>
      <c r="AE45" s="6">
        <v>315.89649999999995</v>
      </c>
      <c r="AF45" s="6">
        <f>AVERAGE(T45:AE45)</f>
        <v>118.4706388888889</v>
      </c>
      <c r="AG45" s="6">
        <f>STDEV(T45:AE45)/SQRT(12)</f>
        <v>32.000415323127022</v>
      </c>
      <c r="AH45" s="8"/>
      <c r="AI45" s="3">
        <v>13.006</v>
      </c>
      <c r="AJ45" s="6">
        <v>42.869250000000001</v>
      </c>
      <c r="AK45" s="6">
        <v>209.41475</v>
      </c>
      <c r="AL45" s="6">
        <v>38.936</v>
      </c>
      <c r="AM45" s="6">
        <v>47.145666666666671</v>
      </c>
      <c r="AN45" s="6">
        <v>70.403333333333322</v>
      </c>
      <c r="AO45" s="6">
        <v>44.458333333333336</v>
      </c>
      <c r="AP45" s="6">
        <v>47.529666666666664</v>
      </c>
      <c r="AQ45" s="6">
        <v>43.978000000000002</v>
      </c>
      <c r="AR45" s="6">
        <v>54.084399999999995</v>
      </c>
      <c r="AS45" s="6">
        <v>89.725333333333325</v>
      </c>
      <c r="AT45" s="6">
        <v>42.082400000000007</v>
      </c>
      <c r="AU45" s="6">
        <v>154.60371428571426</v>
      </c>
      <c r="AV45" s="6">
        <f>AVERAGE(AJ45:AU45)</f>
        <v>73.769237301587282</v>
      </c>
      <c r="AW45" s="6">
        <f>STDEV(AJ45:AU45)/SQRT(12)</f>
        <v>15.54649251594447</v>
      </c>
    </row>
    <row r="46" spans="3:49" x14ac:dyDescent="0.3">
      <c r="C46" s="3">
        <v>13.506</v>
      </c>
      <c r="D46" s="6">
        <v>31.734000000000002</v>
      </c>
      <c r="E46" s="6">
        <v>252.577</v>
      </c>
      <c r="F46" s="6">
        <v>35.332000000000001</v>
      </c>
      <c r="G46" s="6">
        <v>33.462000000000003</v>
      </c>
      <c r="H46" s="6">
        <v>68.790000000000006</v>
      </c>
      <c r="I46" s="6">
        <v>37.427</v>
      </c>
      <c r="J46" s="6">
        <v>21.812000000000001</v>
      </c>
      <c r="K46" s="6">
        <v>39.225999999999999</v>
      </c>
      <c r="L46" s="6">
        <v>42.682000000000002</v>
      </c>
      <c r="M46" s="6">
        <v>24.684000000000001</v>
      </c>
      <c r="N46" s="6">
        <v>28.943000000000001</v>
      </c>
      <c r="O46" s="6">
        <v>131.82400000000001</v>
      </c>
      <c r="P46" s="6">
        <f>AVERAGE(D46:O46)</f>
        <v>62.374416666666662</v>
      </c>
      <c r="Q46" s="6">
        <f>STDEV(D46:O46)/SQRT(12)</f>
        <v>19.321254028117995</v>
      </c>
      <c r="R46" s="8"/>
      <c r="S46" s="3">
        <v>13.506</v>
      </c>
      <c r="T46" s="6">
        <v>105.9845</v>
      </c>
      <c r="U46" s="6">
        <v>398.80533333333329</v>
      </c>
      <c r="V46" s="6">
        <v>61.499000000000002</v>
      </c>
      <c r="W46" s="6">
        <v>69.3065</v>
      </c>
      <c r="X46" s="6">
        <v>77.201999999999998</v>
      </c>
      <c r="Y46" s="6">
        <v>79.441499999999991</v>
      </c>
      <c r="Z46" s="6">
        <v>40.593499999999999</v>
      </c>
      <c r="AA46" s="6">
        <v>82.002999999999986</v>
      </c>
      <c r="AB46" s="6">
        <v>89.39500000000001</v>
      </c>
      <c r="AC46" s="6">
        <v>99.720999999999989</v>
      </c>
      <c r="AD46" s="6">
        <v>45.706000000000003</v>
      </c>
      <c r="AE46" s="6">
        <v>325.39499999999998</v>
      </c>
      <c r="AF46" s="6">
        <f>AVERAGE(T46:AE46)</f>
        <v>122.92102777777775</v>
      </c>
      <c r="AG46" s="6">
        <f>STDEV(T46:AE46)/SQRT(12)</f>
        <v>33.040275072201375</v>
      </c>
      <c r="AH46" s="8"/>
      <c r="AI46" s="3">
        <v>13.506</v>
      </c>
      <c r="AJ46" s="6">
        <v>47.881749999999997</v>
      </c>
      <c r="AK46" s="6">
        <v>230.12825000000001</v>
      </c>
      <c r="AL46" s="6">
        <v>35.913666666666664</v>
      </c>
      <c r="AM46" s="6">
        <v>47.767500000000005</v>
      </c>
      <c r="AN46" s="6">
        <v>61.441666666666663</v>
      </c>
      <c r="AO46" s="6">
        <v>45.380666666666663</v>
      </c>
      <c r="AP46" s="6">
        <v>50.130666666666677</v>
      </c>
      <c r="AQ46" s="6">
        <v>44.754666666666672</v>
      </c>
      <c r="AR46" s="6">
        <v>53.376200000000004</v>
      </c>
      <c r="AS46" s="6">
        <v>85.13066666666667</v>
      </c>
      <c r="AT46" s="6">
        <v>44.664400000000001</v>
      </c>
      <c r="AU46" s="6">
        <v>160.45457142857143</v>
      </c>
      <c r="AV46" s="6">
        <f>AVERAGE(AJ46:AU46)</f>
        <v>75.585389285714285</v>
      </c>
      <c r="AW46" s="6">
        <f>STDEV(AJ46:AU46)/SQRT(12)</f>
        <v>17.067770564846377</v>
      </c>
    </row>
    <row r="47" spans="3:49" x14ac:dyDescent="0.3">
      <c r="C47" s="3">
        <v>14.006</v>
      </c>
      <c r="D47" s="6">
        <v>33.587000000000003</v>
      </c>
      <c r="E47" s="6">
        <v>263.16000000000003</v>
      </c>
      <c r="F47" s="6">
        <v>38.814</v>
      </c>
      <c r="G47" s="6">
        <v>33.03</v>
      </c>
      <c r="H47" s="6">
        <v>72.691999999999993</v>
      </c>
      <c r="I47" s="6">
        <v>35.975999999999999</v>
      </c>
      <c r="J47" s="6">
        <v>22.576000000000001</v>
      </c>
      <c r="K47" s="6">
        <v>41.098999999999997</v>
      </c>
      <c r="L47" s="6">
        <v>42.49</v>
      </c>
      <c r="M47" s="6">
        <v>24.952000000000002</v>
      </c>
      <c r="N47" s="6">
        <v>29.027000000000001</v>
      </c>
      <c r="O47" s="6">
        <v>134.36099999999999</v>
      </c>
      <c r="P47" s="6">
        <f>AVERAGE(D47:O47)</f>
        <v>64.313666666666677</v>
      </c>
      <c r="Q47" s="6">
        <f>STDEV(D47:O47)/SQRT(12)</f>
        <v>20.121686155674794</v>
      </c>
      <c r="R47" s="8"/>
      <c r="S47" s="3">
        <v>14.006</v>
      </c>
      <c r="T47" s="6">
        <v>113.7045</v>
      </c>
      <c r="U47" s="6">
        <v>423.1106666666667</v>
      </c>
      <c r="V47" s="6">
        <v>68.864499999999992</v>
      </c>
      <c r="W47" s="6">
        <v>68.983999999999995</v>
      </c>
      <c r="X47" s="6">
        <v>99.831500000000005</v>
      </c>
      <c r="Y47" s="6">
        <v>74.983000000000004</v>
      </c>
      <c r="Z47" s="6">
        <v>42.231500000000004</v>
      </c>
      <c r="AA47" s="6">
        <v>88.135999999999996</v>
      </c>
      <c r="AB47" s="6">
        <v>90.225999999999999</v>
      </c>
      <c r="AC47" s="6">
        <v>99.984499999999997</v>
      </c>
      <c r="AD47" s="6">
        <v>46.875999999999998</v>
      </c>
      <c r="AE47" s="6">
        <v>332.11400000000003</v>
      </c>
      <c r="AF47" s="6">
        <f>AVERAGE(T47:AE47)</f>
        <v>129.08718055555556</v>
      </c>
      <c r="AG47" s="6">
        <f>STDEV(T47:AE47)/SQRT(12)</f>
        <v>34.51672754731436</v>
      </c>
      <c r="AH47" s="8"/>
      <c r="AI47" s="3">
        <v>14.006</v>
      </c>
      <c r="AJ47" s="6">
        <v>52.231750000000005</v>
      </c>
      <c r="AK47" s="6">
        <v>235.50274999999999</v>
      </c>
      <c r="AL47" s="6">
        <v>40.127333333333333</v>
      </c>
      <c r="AM47" s="6">
        <v>45.325499999999998</v>
      </c>
      <c r="AN47" s="6">
        <v>78.581666666666663</v>
      </c>
      <c r="AO47" s="6">
        <v>51.116999999999997</v>
      </c>
      <c r="AP47" s="6">
        <v>49.757000000000005</v>
      </c>
      <c r="AQ47" s="6">
        <v>45.948333333333331</v>
      </c>
      <c r="AR47" s="6">
        <v>58.559000000000005</v>
      </c>
      <c r="AS47" s="6">
        <v>81.763666666666666</v>
      </c>
      <c r="AT47" s="6">
        <v>45.14</v>
      </c>
      <c r="AU47" s="6">
        <v>160.70242857142856</v>
      </c>
      <c r="AV47" s="6">
        <f>AVERAGE(AJ47:AU47)</f>
        <v>78.729702380952375</v>
      </c>
      <c r="AW47" s="6">
        <f>STDEV(AJ47:AU47)/SQRT(12)</f>
        <v>17.150468360764801</v>
      </c>
    </row>
    <row r="48" spans="3:49" x14ac:dyDescent="0.3">
      <c r="C48" s="3">
        <v>14.507</v>
      </c>
      <c r="D48" s="6">
        <v>36.161999999999999</v>
      </c>
      <c r="E48" s="6">
        <v>273.97899999999998</v>
      </c>
      <c r="F48" s="6">
        <v>41.914999999999999</v>
      </c>
      <c r="G48" s="6">
        <v>32.488999999999997</v>
      </c>
      <c r="H48" s="6">
        <v>76.397000000000006</v>
      </c>
      <c r="I48" s="6">
        <v>34.279000000000003</v>
      </c>
      <c r="J48" s="6">
        <v>24.576000000000001</v>
      </c>
      <c r="K48" s="6">
        <v>43.143999999999998</v>
      </c>
      <c r="L48" s="6">
        <v>43.496000000000002</v>
      </c>
      <c r="M48" s="6">
        <v>25.091000000000001</v>
      </c>
      <c r="N48" s="6">
        <v>30.178000000000001</v>
      </c>
      <c r="O48" s="6">
        <v>136.57300000000001</v>
      </c>
      <c r="P48" s="6">
        <f>AVERAGE(D48:O48)</f>
        <v>66.52324999999999</v>
      </c>
      <c r="Q48" s="6">
        <f>STDEV(D48:O48)/SQRT(12)</f>
        <v>20.896890412474885</v>
      </c>
      <c r="R48" s="8"/>
      <c r="S48" s="3">
        <v>14.507</v>
      </c>
      <c r="T48" s="6">
        <v>125.53400000000001</v>
      </c>
      <c r="U48" s="6">
        <v>440.65333333333336</v>
      </c>
      <c r="V48" s="6">
        <v>76.503500000000003</v>
      </c>
      <c r="W48" s="6">
        <v>66.794499999999999</v>
      </c>
      <c r="X48" s="6">
        <v>114.43300000000001</v>
      </c>
      <c r="Y48" s="6">
        <v>76.424499999999995</v>
      </c>
      <c r="Z48" s="6">
        <v>48.646999999999998</v>
      </c>
      <c r="AA48" s="6">
        <v>93.557500000000005</v>
      </c>
      <c r="AB48" s="6">
        <v>92.587500000000006</v>
      </c>
      <c r="AC48" s="6">
        <v>101.3275</v>
      </c>
      <c r="AD48" s="6">
        <v>50.1205</v>
      </c>
      <c r="AE48" s="6">
        <v>343.96000000000004</v>
      </c>
      <c r="AF48" s="6">
        <f>AVERAGE(T48:AE48)</f>
        <v>135.87856944444448</v>
      </c>
      <c r="AG48" s="6">
        <f>STDEV(T48:AE48)/SQRT(12)</f>
        <v>35.718598637877903</v>
      </c>
      <c r="AH48" s="8"/>
      <c r="AI48" s="3">
        <v>14.507</v>
      </c>
      <c r="AJ48" s="6">
        <v>57.367000000000004</v>
      </c>
      <c r="AK48" s="6">
        <v>247.76650000000001</v>
      </c>
      <c r="AL48" s="6">
        <v>43.588333333333331</v>
      </c>
      <c r="AM48" s="6">
        <v>45.217500000000001</v>
      </c>
      <c r="AN48" s="6">
        <v>98.431666666666672</v>
      </c>
      <c r="AO48" s="6">
        <v>42.048333333333339</v>
      </c>
      <c r="AP48" s="6">
        <v>50.964666666666666</v>
      </c>
      <c r="AQ48" s="6">
        <v>51.208666666666666</v>
      </c>
      <c r="AR48" s="6">
        <v>59.219200000000001</v>
      </c>
      <c r="AS48" s="6">
        <v>76.62133333333334</v>
      </c>
      <c r="AT48" s="6">
        <v>48.877600000000008</v>
      </c>
      <c r="AU48" s="6">
        <v>155.91885714285718</v>
      </c>
      <c r="AV48" s="6">
        <f>AVERAGE(AJ48:AU48)</f>
        <v>81.435804761904777</v>
      </c>
      <c r="AW48" s="6">
        <f>STDEV(AJ48:AU48)/SQRT(12)</f>
        <v>17.794348150992523</v>
      </c>
    </row>
    <row r="49" spans="3:49" x14ac:dyDescent="0.3">
      <c r="C49" s="3">
        <v>15.007</v>
      </c>
      <c r="D49" s="6">
        <v>37.113</v>
      </c>
      <c r="E49" s="6">
        <v>282.11599999999999</v>
      </c>
      <c r="F49" s="6">
        <v>44.222000000000001</v>
      </c>
      <c r="G49" s="6">
        <v>32.360999999999997</v>
      </c>
      <c r="H49" s="6">
        <v>78.861000000000004</v>
      </c>
      <c r="I49" s="6">
        <v>31.585999999999999</v>
      </c>
      <c r="J49" s="6">
        <v>26.814</v>
      </c>
      <c r="K49" s="6">
        <v>42.633000000000003</v>
      </c>
      <c r="L49" s="6">
        <v>43.491999999999997</v>
      </c>
      <c r="M49" s="6">
        <v>24.495999999999999</v>
      </c>
      <c r="N49" s="6">
        <v>31.547000000000001</v>
      </c>
      <c r="O49" s="6">
        <v>135.50399999999999</v>
      </c>
      <c r="P49" s="6">
        <f>AVERAGE(D49:O49)</f>
        <v>67.562083333333334</v>
      </c>
      <c r="Q49" s="6">
        <f>STDEV(D49:O49)/SQRT(12)</f>
        <v>21.460933832113138</v>
      </c>
      <c r="R49" s="8"/>
      <c r="S49" s="3">
        <v>15.007</v>
      </c>
      <c r="T49" s="6">
        <v>129.101</v>
      </c>
      <c r="U49" s="6">
        <v>460.55733333333336</v>
      </c>
      <c r="V49" s="6">
        <v>81.210499999999996</v>
      </c>
      <c r="W49" s="6">
        <v>66.510000000000005</v>
      </c>
      <c r="X49" s="6">
        <v>131.13999999999999</v>
      </c>
      <c r="Y49" s="6">
        <v>69.777999999999992</v>
      </c>
      <c r="Z49" s="6">
        <v>55.390999999999998</v>
      </c>
      <c r="AA49" s="6">
        <v>92.995000000000005</v>
      </c>
      <c r="AB49" s="6">
        <v>90.991</v>
      </c>
      <c r="AC49" s="6">
        <v>99.312999999999988</v>
      </c>
      <c r="AD49" s="6">
        <v>53.785499999999999</v>
      </c>
      <c r="AE49" s="6">
        <v>347.40700000000004</v>
      </c>
      <c r="AF49" s="6">
        <f>AVERAGE(T49:AE49)</f>
        <v>139.84827777777778</v>
      </c>
      <c r="AG49" s="6">
        <f>STDEV(T49:AE49)/SQRT(12)</f>
        <v>36.990805658266154</v>
      </c>
      <c r="AH49" s="8"/>
      <c r="AI49" s="3">
        <v>15.007</v>
      </c>
      <c r="AJ49" s="6">
        <v>57.053750000000001</v>
      </c>
      <c r="AK49" s="6">
        <v>253.94949999999997</v>
      </c>
      <c r="AL49" s="6">
        <v>42.55233333333333</v>
      </c>
      <c r="AM49" s="6">
        <v>45.682333333333332</v>
      </c>
      <c r="AN49" s="6">
        <v>96.546000000000006</v>
      </c>
      <c r="AO49" s="6">
        <v>38.818666666666665</v>
      </c>
      <c r="AP49" s="6">
        <v>56.699000000000005</v>
      </c>
      <c r="AQ49" s="6">
        <v>46.728000000000002</v>
      </c>
      <c r="AR49" s="6">
        <v>59.290599999999998</v>
      </c>
      <c r="AS49" s="6">
        <v>63.091333333333331</v>
      </c>
      <c r="AT49" s="6">
        <v>51.384400000000007</v>
      </c>
      <c r="AU49" s="6">
        <v>157.40914285714283</v>
      </c>
      <c r="AV49" s="6">
        <f>AVERAGE(AJ49:AU49)</f>
        <v>80.767088293650772</v>
      </c>
      <c r="AW49" s="6">
        <f>STDEV(AJ49:AU49)/SQRT(12)</f>
        <v>18.361556711808106</v>
      </c>
    </row>
    <row r="50" spans="3:49" x14ac:dyDescent="0.3">
      <c r="C50" s="14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4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</row>
    <row r="51" spans="3:49" x14ac:dyDescent="0.3">
      <c r="C51" s="14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14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</row>
    <row r="52" spans="3:49" x14ac:dyDescent="0.3">
      <c r="C52" s="102" t="s">
        <v>441</v>
      </c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2"/>
      <c r="R52" s="8"/>
      <c r="S52" s="102" t="s">
        <v>440</v>
      </c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8"/>
      <c r="AH52" s="8"/>
      <c r="AI52" s="102" t="s">
        <v>439</v>
      </c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8"/>
    </row>
    <row r="53" spans="3:49" x14ac:dyDescent="0.3">
      <c r="C53" s="3" t="s">
        <v>0</v>
      </c>
      <c r="D53" s="3" t="s">
        <v>3</v>
      </c>
      <c r="E53" s="3" t="s">
        <v>4</v>
      </c>
      <c r="F53" s="3" t="s">
        <v>5</v>
      </c>
      <c r="G53" s="3" t="s">
        <v>65</v>
      </c>
      <c r="H53" s="3" t="s">
        <v>7</v>
      </c>
      <c r="I53" s="3" t="s">
        <v>8</v>
      </c>
      <c r="J53" s="3" t="s">
        <v>9</v>
      </c>
      <c r="K53" s="3" t="s">
        <v>10</v>
      </c>
      <c r="L53" s="3" t="s">
        <v>11</v>
      </c>
      <c r="M53" s="3" t="s">
        <v>12</v>
      </c>
      <c r="N53" s="3" t="s">
        <v>50</v>
      </c>
      <c r="O53" s="3" t="s">
        <v>1</v>
      </c>
      <c r="P53" s="3" t="s">
        <v>2</v>
      </c>
      <c r="Q53" s="14"/>
      <c r="R53" s="14"/>
      <c r="S53" s="3" t="s">
        <v>0</v>
      </c>
      <c r="T53" s="3" t="s">
        <v>3</v>
      </c>
      <c r="U53" s="3" t="s">
        <v>4</v>
      </c>
      <c r="V53" s="3" t="s">
        <v>5</v>
      </c>
      <c r="W53" s="3" t="s">
        <v>65</v>
      </c>
      <c r="X53" s="3" t="s">
        <v>7</v>
      </c>
      <c r="Y53" s="3" t="s">
        <v>8</v>
      </c>
      <c r="Z53" s="3" t="s">
        <v>9</v>
      </c>
      <c r="AA53" s="3" t="s">
        <v>10</v>
      </c>
      <c r="AB53" s="3" t="s">
        <v>11</v>
      </c>
      <c r="AC53" s="3" t="s">
        <v>12</v>
      </c>
      <c r="AD53" s="3" t="s">
        <v>50</v>
      </c>
      <c r="AE53" s="3" t="s">
        <v>1</v>
      </c>
      <c r="AF53" s="3" t="s">
        <v>2</v>
      </c>
      <c r="AG53" s="14"/>
      <c r="AH53" s="14"/>
      <c r="AI53" s="3" t="s">
        <v>0</v>
      </c>
      <c r="AJ53" s="3" t="s">
        <v>3</v>
      </c>
      <c r="AK53" s="3" t="s">
        <v>4</v>
      </c>
      <c r="AL53" s="3" t="s">
        <v>5</v>
      </c>
      <c r="AM53" s="3" t="s">
        <v>65</v>
      </c>
      <c r="AN53" s="3" t="s">
        <v>7</v>
      </c>
      <c r="AO53" s="3" t="s">
        <v>8</v>
      </c>
      <c r="AP53" s="3" t="s">
        <v>9</v>
      </c>
      <c r="AQ53" s="3" t="s">
        <v>10</v>
      </c>
      <c r="AR53" s="3" t="s">
        <v>11</v>
      </c>
      <c r="AS53" s="3" t="s">
        <v>12</v>
      </c>
      <c r="AT53" s="3" t="s">
        <v>50</v>
      </c>
      <c r="AU53" s="3" t="s">
        <v>1</v>
      </c>
      <c r="AV53" s="3" t="s">
        <v>2</v>
      </c>
      <c r="AW53" s="14"/>
    </row>
    <row r="54" spans="3:49" x14ac:dyDescent="0.3">
      <c r="C54" s="3">
        <v>0</v>
      </c>
      <c r="D54" s="6">
        <v>4.484</v>
      </c>
      <c r="E54" s="6">
        <v>5.1749999999999998</v>
      </c>
      <c r="F54" s="6">
        <v>6.2789999999999999</v>
      </c>
      <c r="G54" s="6">
        <v>3.0489999999999999</v>
      </c>
      <c r="H54" s="6">
        <v>4.2069999999999999</v>
      </c>
      <c r="I54" s="6">
        <v>2.7360000000000002</v>
      </c>
      <c r="J54" s="6">
        <v>3.1739999999999999</v>
      </c>
      <c r="K54" s="6">
        <v>3.4769999999999999</v>
      </c>
      <c r="L54" s="6">
        <v>3.177</v>
      </c>
      <c r="M54" s="6">
        <v>1.591</v>
      </c>
      <c r="N54" s="6">
        <v>2.6920000000000002</v>
      </c>
      <c r="O54" s="6">
        <f>AVERAGE(D54:N54)</f>
        <v>3.6400909090909086</v>
      </c>
      <c r="P54" s="6">
        <f>STDEV(D54:N54)/SQRT(11)</f>
        <v>0.39400123337475323</v>
      </c>
      <c r="Q54" s="8"/>
      <c r="R54" s="8"/>
      <c r="S54" s="3">
        <v>0</v>
      </c>
      <c r="T54" s="6">
        <v>3.1964999999999995</v>
      </c>
      <c r="U54" s="6">
        <v>4.33</v>
      </c>
      <c r="V54" s="6">
        <v>4.3440000000000003</v>
      </c>
      <c r="W54" s="6">
        <v>2.976</v>
      </c>
      <c r="X54" s="6">
        <v>3.8079999999999998</v>
      </c>
      <c r="Y54" s="6">
        <v>2.7244999999999999</v>
      </c>
      <c r="Z54" s="6">
        <v>3.645</v>
      </c>
      <c r="AA54" s="6">
        <v>4.1859999999999999</v>
      </c>
      <c r="AB54" s="6">
        <v>2.9489999999999998</v>
      </c>
      <c r="AC54" s="6">
        <v>1.5150000000000001</v>
      </c>
      <c r="AD54" s="6">
        <v>2.5745</v>
      </c>
      <c r="AE54" s="6">
        <f>AVERAGE(T54:AD54)</f>
        <v>3.2953181818181818</v>
      </c>
      <c r="AF54" s="6">
        <f>STDEV(T54:AD54)/SQRT(11)</f>
        <v>0.26277097937806176</v>
      </c>
      <c r="AG54" s="8"/>
      <c r="AH54" s="8"/>
      <c r="AI54" s="3">
        <v>0</v>
      </c>
      <c r="AJ54" s="6">
        <v>4.1875</v>
      </c>
      <c r="AK54" s="6">
        <v>6.0041999999999991</v>
      </c>
      <c r="AL54" s="6">
        <v>7.218</v>
      </c>
      <c r="AM54" s="6">
        <v>2.8126666666666669</v>
      </c>
      <c r="AN54" s="6">
        <v>4.3256666666666668</v>
      </c>
      <c r="AO54" s="6">
        <v>2.8873333333333338</v>
      </c>
      <c r="AP54" s="6">
        <v>3.0466666666666669</v>
      </c>
      <c r="AQ54" s="6">
        <v>3.8369999999999997</v>
      </c>
      <c r="AR54" s="6">
        <v>3.1703333333333332</v>
      </c>
      <c r="AS54" s="6">
        <v>1.8435000000000001</v>
      </c>
      <c r="AT54" s="6">
        <v>2.80525</v>
      </c>
      <c r="AU54" s="6">
        <f>AVERAGE(AJ54:AT54)</f>
        <v>3.830737878787879</v>
      </c>
      <c r="AV54" s="6">
        <f>STDEV(AJ54:AT54)/SQRT(11)</f>
        <v>0.47240081148038643</v>
      </c>
      <c r="AW54" s="8"/>
    </row>
    <row r="55" spans="3:49" x14ac:dyDescent="0.3">
      <c r="C55" s="3">
        <v>0.5</v>
      </c>
      <c r="D55" s="6">
        <v>5.077</v>
      </c>
      <c r="E55" s="6">
        <v>6.3849999999999998</v>
      </c>
      <c r="F55" s="6">
        <v>6.7869999999999999</v>
      </c>
      <c r="G55" s="6">
        <v>3.0870000000000002</v>
      </c>
      <c r="H55" s="6">
        <v>4.5190000000000001</v>
      </c>
      <c r="I55" s="6">
        <v>3.052</v>
      </c>
      <c r="J55" s="6">
        <v>3.54</v>
      </c>
      <c r="K55" s="6">
        <v>3.681</v>
      </c>
      <c r="L55" s="6">
        <v>3.72</v>
      </c>
      <c r="M55" s="6">
        <v>1.8779999999999999</v>
      </c>
      <c r="N55" s="6">
        <v>2.8650000000000002</v>
      </c>
      <c r="O55" s="6">
        <f>AVERAGE(D55:N55)</f>
        <v>4.0537272727272722</v>
      </c>
      <c r="P55" s="6">
        <f>STDEV(D55:N55)/SQRT(11)</f>
        <v>0.45495528433440791</v>
      </c>
      <c r="Q55" s="8"/>
      <c r="R55" s="8"/>
      <c r="S55" s="3">
        <v>0.5</v>
      </c>
      <c r="T55" s="6">
        <v>3.67</v>
      </c>
      <c r="U55" s="6">
        <v>5.27</v>
      </c>
      <c r="V55" s="6">
        <v>4.8520000000000003</v>
      </c>
      <c r="W55" s="6">
        <v>2.9859999999999998</v>
      </c>
      <c r="X55" s="6">
        <v>4.2469999999999999</v>
      </c>
      <c r="Y55" s="6">
        <v>3.0594999999999999</v>
      </c>
      <c r="Z55" s="6">
        <v>4.1005000000000003</v>
      </c>
      <c r="AA55" s="6">
        <v>4.2995000000000001</v>
      </c>
      <c r="AB55" s="6">
        <v>3.601</v>
      </c>
      <c r="AC55" s="6">
        <v>2.0714999999999999</v>
      </c>
      <c r="AD55" s="6">
        <v>2.8534999999999999</v>
      </c>
      <c r="AE55" s="6">
        <f>AVERAGE(T55:AD55)</f>
        <v>3.7282272727272723</v>
      </c>
      <c r="AF55" s="6">
        <f>STDEV(T55:AD55)/SQRT(11)</f>
        <v>0.28447017229512894</v>
      </c>
      <c r="AG55" s="8"/>
      <c r="AH55" s="8"/>
      <c r="AI55" s="3">
        <v>0.5</v>
      </c>
      <c r="AJ55" s="6">
        <v>5.1749999999999998</v>
      </c>
      <c r="AK55" s="6">
        <v>6.7542</v>
      </c>
      <c r="AL55" s="6">
        <v>8.1300000000000008</v>
      </c>
      <c r="AM55" s="6">
        <v>3.0269999999999997</v>
      </c>
      <c r="AN55" s="6">
        <v>3.9036666666666666</v>
      </c>
      <c r="AO55" s="6">
        <v>3.0733333333333328</v>
      </c>
      <c r="AP55" s="6">
        <v>3.2880000000000003</v>
      </c>
      <c r="AQ55" s="6">
        <v>3.6790000000000003</v>
      </c>
      <c r="AR55" s="6">
        <v>3.4659999999999997</v>
      </c>
      <c r="AS55" s="6">
        <v>1.5814999999999999</v>
      </c>
      <c r="AT55" s="6">
        <v>2.5834999999999999</v>
      </c>
      <c r="AU55" s="6">
        <f>AVERAGE(AJ55:AT55)</f>
        <v>4.0601090909090916</v>
      </c>
      <c r="AV55" s="6">
        <f>STDEV(AJ55:AT55)/SQRT(11)</f>
        <v>0.57642214826630089</v>
      </c>
      <c r="AW55" s="8"/>
    </row>
    <row r="56" spans="3:49" x14ac:dyDescent="0.3">
      <c r="C56" s="3">
        <v>1.0009999999999999</v>
      </c>
      <c r="D56" s="6">
        <v>5.1319999999999997</v>
      </c>
      <c r="E56" s="6">
        <v>5.9660000000000002</v>
      </c>
      <c r="F56" s="6">
        <v>7.3040000000000003</v>
      </c>
      <c r="G56" s="6">
        <v>3.7410000000000001</v>
      </c>
      <c r="H56" s="6">
        <v>4.8639999999999999</v>
      </c>
      <c r="I56" s="6">
        <v>3.234</v>
      </c>
      <c r="J56" s="6">
        <v>3.91</v>
      </c>
      <c r="K56" s="6">
        <v>3.972</v>
      </c>
      <c r="L56" s="6">
        <v>5.1609999999999996</v>
      </c>
      <c r="M56" s="6">
        <v>2.8620000000000001</v>
      </c>
      <c r="N56" s="6">
        <v>3.1989999999999998</v>
      </c>
      <c r="O56" s="6">
        <f>AVERAGE(D56:N56)</f>
        <v>4.4859090909090904</v>
      </c>
      <c r="P56" s="6">
        <f>STDEV(D56:N56)/SQRT(11)</f>
        <v>0.40630927437886655</v>
      </c>
      <c r="Q56" s="8"/>
      <c r="R56" s="8"/>
      <c r="S56" s="3">
        <v>1.0009999999999999</v>
      </c>
      <c r="T56" s="6">
        <v>3.6425000000000001</v>
      </c>
      <c r="U56" s="6">
        <v>4.9935</v>
      </c>
      <c r="V56" s="6">
        <v>5.3125</v>
      </c>
      <c r="W56" s="6">
        <v>3.6955</v>
      </c>
      <c r="X56" s="6">
        <v>4.5994999999999999</v>
      </c>
      <c r="Y56" s="6">
        <v>3.1764999999999999</v>
      </c>
      <c r="Z56" s="6">
        <v>4.9695</v>
      </c>
      <c r="AA56" s="6">
        <v>4.4354999999999993</v>
      </c>
      <c r="AB56" s="6">
        <v>4.9049999999999994</v>
      </c>
      <c r="AC56" s="6">
        <v>3.8984999999999999</v>
      </c>
      <c r="AD56" s="6">
        <v>3.0374999999999996</v>
      </c>
      <c r="AE56" s="6">
        <f>AVERAGE(T56:AD56)</f>
        <v>4.2423636363636357</v>
      </c>
      <c r="AF56" s="6">
        <f>STDEV(T56:AD56)/SQRT(11)</f>
        <v>0.23754348971111039</v>
      </c>
      <c r="AG56" s="8"/>
      <c r="AH56" s="8"/>
      <c r="AI56" s="3">
        <v>1.0009999999999999</v>
      </c>
      <c r="AJ56" s="6">
        <v>5.0460000000000003</v>
      </c>
      <c r="AK56" s="6">
        <v>6.6158000000000001</v>
      </c>
      <c r="AL56" s="6">
        <v>8.6470000000000002</v>
      </c>
      <c r="AM56" s="6">
        <v>3.178666666666667</v>
      </c>
      <c r="AN56" s="6">
        <v>4.3553333333333333</v>
      </c>
      <c r="AO56" s="6">
        <v>2.8566666666666669</v>
      </c>
      <c r="AP56" s="6">
        <v>3.7806666666666668</v>
      </c>
      <c r="AQ56" s="6">
        <v>4.0816666666666661</v>
      </c>
      <c r="AR56" s="6">
        <v>4.2656666666666672</v>
      </c>
      <c r="AS56" s="6">
        <v>1.6072500000000001</v>
      </c>
      <c r="AT56" s="6">
        <v>3.0482500000000003</v>
      </c>
      <c r="AU56" s="6">
        <f>AVERAGE(AJ56:AT56)</f>
        <v>4.3166333333333338</v>
      </c>
      <c r="AV56" s="6">
        <f>STDEV(AJ56:AT56)/SQRT(11)</f>
        <v>0.58225899100057732</v>
      </c>
      <c r="AW56" s="8"/>
    </row>
    <row r="57" spans="3:49" x14ac:dyDescent="0.3">
      <c r="C57" s="3">
        <v>1.5009999999999999</v>
      </c>
      <c r="D57" s="6">
        <v>5.49</v>
      </c>
      <c r="E57" s="6">
        <v>6.0049999999999999</v>
      </c>
      <c r="F57" s="6">
        <v>7.3179999999999996</v>
      </c>
      <c r="G57" s="6">
        <v>4.1950000000000003</v>
      </c>
      <c r="H57" s="6">
        <v>5.0949999999999998</v>
      </c>
      <c r="I57" s="6">
        <v>3.5369999999999999</v>
      </c>
      <c r="J57" s="6">
        <v>4.319</v>
      </c>
      <c r="K57" s="6">
        <v>4.3559999999999999</v>
      </c>
      <c r="L57" s="6">
        <v>5.7450000000000001</v>
      </c>
      <c r="M57" s="6">
        <v>3.1309999999999998</v>
      </c>
      <c r="N57" s="6">
        <v>3.173</v>
      </c>
      <c r="O57" s="6">
        <f>AVERAGE(D57:N57)</f>
        <v>4.7603636363636364</v>
      </c>
      <c r="P57" s="6">
        <f>STDEV(D57:N57)/SQRT(11)</f>
        <v>0.39374193839313842</v>
      </c>
      <c r="Q57" s="8"/>
      <c r="R57" s="8"/>
      <c r="S57" s="3">
        <v>1.5009999999999999</v>
      </c>
      <c r="T57" s="6">
        <v>3.87</v>
      </c>
      <c r="U57" s="6">
        <v>5.0604999999999993</v>
      </c>
      <c r="V57" s="6">
        <v>5.2439999999999998</v>
      </c>
      <c r="W57" s="6">
        <v>4.0765000000000002</v>
      </c>
      <c r="X57" s="6">
        <v>4.4465000000000003</v>
      </c>
      <c r="Y57" s="6">
        <v>3.6665000000000001</v>
      </c>
      <c r="Z57" s="6">
        <v>5.915</v>
      </c>
      <c r="AA57" s="6">
        <v>4.8774999999999995</v>
      </c>
      <c r="AB57" s="6">
        <v>5.633</v>
      </c>
      <c r="AC57" s="6">
        <v>4.6724999999999994</v>
      </c>
      <c r="AD57" s="6">
        <v>3.1234999999999999</v>
      </c>
      <c r="AE57" s="6">
        <f>AVERAGE(T57:AD57)</f>
        <v>4.5986818181818174</v>
      </c>
      <c r="AF57" s="6">
        <f>STDEV(T57:AD57)/SQRT(11)</f>
        <v>0.25914795065865209</v>
      </c>
      <c r="AG57" s="8"/>
      <c r="AH57" s="8"/>
      <c r="AI57" s="3">
        <v>1.5009999999999999</v>
      </c>
      <c r="AJ57" s="6">
        <v>5.8610000000000007</v>
      </c>
      <c r="AK57" s="6">
        <v>6.6138000000000003</v>
      </c>
      <c r="AL57" s="6">
        <v>8.1077500000000011</v>
      </c>
      <c r="AM57" s="6">
        <v>3.1346666666666665</v>
      </c>
      <c r="AN57" s="6">
        <v>3.9683333333333333</v>
      </c>
      <c r="AO57" s="6">
        <v>2.6806666666666668</v>
      </c>
      <c r="AP57" s="6">
        <v>4.3009999999999993</v>
      </c>
      <c r="AQ57" s="6">
        <v>4.2389999999999999</v>
      </c>
      <c r="AR57" s="6">
        <v>4.673</v>
      </c>
      <c r="AS57" s="6">
        <v>1.56775</v>
      </c>
      <c r="AT57" s="6">
        <v>3.0105</v>
      </c>
      <c r="AU57" s="6">
        <f>AVERAGE(AJ57:AT57)</f>
        <v>4.3779515151515156</v>
      </c>
      <c r="AV57" s="6">
        <f>STDEV(AJ57:AT57)/SQRT(11)</f>
        <v>0.56875947136282601</v>
      </c>
      <c r="AW57" s="8"/>
    </row>
    <row r="58" spans="3:49" x14ac:dyDescent="0.3">
      <c r="C58" s="3">
        <v>2.0009999999999999</v>
      </c>
      <c r="D58" s="6">
        <v>5.6470000000000002</v>
      </c>
      <c r="E58" s="6">
        <v>6.242</v>
      </c>
      <c r="F58" s="6">
        <v>7.383</v>
      </c>
      <c r="G58" s="6">
        <v>5.03</v>
      </c>
      <c r="H58" s="6">
        <v>5.0810000000000004</v>
      </c>
      <c r="I58" s="6">
        <v>3.9409999999999998</v>
      </c>
      <c r="J58" s="6">
        <v>4.6180000000000003</v>
      </c>
      <c r="K58" s="6">
        <v>4.4249999999999998</v>
      </c>
      <c r="L58" s="6">
        <v>6.6230000000000002</v>
      </c>
      <c r="M58" s="6">
        <v>3.63</v>
      </c>
      <c r="N58" s="6">
        <v>3.6230000000000002</v>
      </c>
      <c r="O58" s="6">
        <f>AVERAGE(D58:N58)</f>
        <v>5.1129999999999995</v>
      </c>
      <c r="P58" s="6">
        <f>STDEV(D58:N58)/SQRT(11)</f>
        <v>0.3755245059186616</v>
      </c>
      <c r="Q58" s="8"/>
      <c r="R58" s="8"/>
      <c r="S58" s="3">
        <v>2.0009999999999999</v>
      </c>
      <c r="T58" s="6">
        <v>3.9470000000000001</v>
      </c>
      <c r="U58" s="6">
        <v>5.1485000000000003</v>
      </c>
      <c r="V58" s="6">
        <v>5.335</v>
      </c>
      <c r="W58" s="6">
        <v>5.3744999999999994</v>
      </c>
      <c r="X58" s="6">
        <v>4.4504999999999999</v>
      </c>
      <c r="Y58" s="6">
        <v>3.6034999999999999</v>
      </c>
      <c r="Z58" s="6">
        <v>6.7840000000000007</v>
      </c>
      <c r="AA58" s="6">
        <v>4.8055000000000003</v>
      </c>
      <c r="AB58" s="6">
        <v>6.3014999999999999</v>
      </c>
      <c r="AC58" s="6">
        <v>5.6524999999999999</v>
      </c>
      <c r="AD58" s="6">
        <v>3.391</v>
      </c>
      <c r="AE58" s="6">
        <f>AVERAGE(T58:AD58)</f>
        <v>4.9812272727272733</v>
      </c>
      <c r="AF58" s="6">
        <f>STDEV(T58:AD58)/SQRT(11)</f>
        <v>0.32418636870308415</v>
      </c>
      <c r="AG58" s="8"/>
      <c r="AH58" s="8"/>
      <c r="AI58" s="3">
        <v>2.0009999999999999</v>
      </c>
      <c r="AJ58" s="6">
        <v>6.1639999999999997</v>
      </c>
      <c r="AK58" s="6">
        <v>6.8867999999999991</v>
      </c>
      <c r="AL58" s="6">
        <v>7.9914999999999994</v>
      </c>
      <c r="AM58" s="6">
        <v>3.3136666666666663</v>
      </c>
      <c r="AN58" s="6">
        <v>4.4796666666666667</v>
      </c>
      <c r="AO58" s="6">
        <v>2.9333333333333336</v>
      </c>
      <c r="AP58" s="6">
        <v>5.2126666666666663</v>
      </c>
      <c r="AQ58" s="6">
        <v>4.078333333333334</v>
      </c>
      <c r="AR58" s="6">
        <v>4.8933333333333335</v>
      </c>
      <c r="AS58" s="6">
        <v>1.6792499999999999</v>
      </c>
      <c r="AT58" s="6">
        <v>3.173</v>
      </c>
      <c r="AU58" s="6">
        <f>AVERAGE(AJ58:AT58)</f>
        <v>4.6186863636363631</v>
      </c>
      <c r="AV58" s="6">
        <f>STDEV(AJ58:AT58)/SQRT(11)</f>
        <v>0.56344349885154521</v>
      </c>
      <c r="AW58" s="8"/>
    </row>
    <row r="59" spans="3:49" x14ac:dyDescent="0.3">
      <c r="C59" s="3">
        <v>2.5009999999999999</v>
      </c>
      <c r="D59" s="6">
        <v>5.5609999999999999</v>
      </c>
      <c r="E59" s="6">
        <v>6.3380000000000001</v>
      </c>
      <c r="F59" s="6">
        <v>7.5529999999999999</v>
      </c>
      <c r="G59" s="6">
        <v>5.3970000000000002</v>
      </c>
      <c r="H59" s="6">
        <v>5.34</v>
      </c>
      <c r="I59" s="6">
        <v>4.4130000000000003</v>
      </c>
      <c r="J59" s="6">
        <v>5.1550000000000002</v>
      </c>
      <c r="K59" s="6">
        <v>4.7279999999999998</v>
      </c>
      <c r="L59" s="6">
        <v>6.6829999999999998</v>
      </c>
      <c r="M59" s="6">
        <v>4.1310000000000002</v>
      </c>
      <c r="N59" s="6">
        <v>3.6230000000000002</v>
      </c>
      <c r="O59" s="6">
        <f>AVERAGE(D59:N59)</f>
        <v>5.3565454545454552</v>
      </c>
      <c r="P59" s="6">
        <f>STDEV(D59:N59)/SQRT(11)</f>
        <v>0.34933662753688299</v>
      </c>
      <c r="Q59" s="8"/>
      <c r="R59" s="8"/>
      <c r="S59" s="3">
        <v>2.5009999999999999</v>
      </c>
      <c r="T59" s="6">
        <v>3.8334999999999999</v>
      </c>
      <c r="U59" s="6">
        <v>5.3254999999999999</v>
      </c>
      <c r="V59" s="6">
        <v>5.5645000000000007</v>
      </c>
      <c r="W59" s="6">
        <v>6.1884999999999994</v>
      </c>
      <c r="X59" s="6">
        <v>4.4749999999999996</v>
      </c>
      <c r="Y59" s="6">
        <v>4.3289999999999997</v>
      </c>
      <c r="Z59" s="6">
        <v>8.0294999999999987</v>
      </c>
      <c r="AA59" s="6">
        <v>5.17</v>
      </c>
      <c r="AB59" s="6">
        <v>6.4024999999999999</v>
      </c>
      <c r="AC59" s="6">
        <v>6.3949999999999996</v>
      </c>
      <c r="AD59" s="6">
        <v>3.371</v>
      </c>
      <c r="AE59" s="6">
        <f>AVERAGE(T59:AD59)</f>
        <v>5.3712727272727268</v>
      </c>
      <c r="AF59" s="6">
        <f>STDEV(T59:AD59)/SQRT(11)</f>
        <v>0.40654750009649582</v>
      </c>
      <c r="AG59" s="8"/>
      <c r="AH59" s="8"/>
      <c r="AI59" s="3">
        <v>2.5009999999999999</v>
      </c>
      <c r="AJ59" s="6">
        <v>6.1245000000000003</v>
      </c>
      <c r="AK59" s="6">
        <v>7.2867999999999995</v>
      </c>
      <c r="AL59" s="6">
        <v>8.2344999999999988</v>
      </c>
      <c r="AM59" s="6">
        <v>3.0630000000000002</v>
      </c>
      <c r="AN59" s="6">
        <v>4.1456666666666671</v>
      </c>
      <c r="AO59" s="6">
        <v>3.2446666666666668</v>
      </c>
      <c r="AP59" s="6">
        <v>4.7689999999999992</v>
      </c>
      <c r="AQ59" s="6">
        <v>3.8913333333333338</v>
      </c>
      <c r="AR59" s="6">
        <v>4.5999999999999996</v>
      </c>
      <c r="AS59" s="6">
        <v>1.9005000000000001</v>
      </c>
      <c r="AT59" s="6">
        <v>3.2477499999999999</v>
      </c>
      <c r="AU59" s="6">
        <f>AVERAGE(AJ59:AT59)</f>
        <v>4.5916106060606063</v>
      </c>
      <c r="AV59" s="6">
        <f>STDEV(AJ59:AT59)/SQRT(11)</f>
        <v>0.5784318653828352</v>
      </c>
      <c r="AW59" s="8"/>
    </row>
    <row r="60" spans="3:49" x14ac:dyDescent="0.3">
      <c r="C60" s="3">
        <v>3.0009999999999999</v>
      </c>
      <c r="D60" s="6">
        <v>5.6710000000000003</v>
      </c>
      <c r="E60" s="6">
        <v>6.2240000000000002</v>
      </c>
      <c r="F60" s="6">
        <v>7.4630000000000001</v>
      </c>
      <c r="G60" s="6">
        <v>6.3140000000000001</v>
      </c>
      <c r="H60" s="6">
        <v>5.3419999999999996</v>
      </c>
      <c r="I60" s="6">
        <v>4.766</v>
      </c>
      <c r="J60" s="6">
        <v>5.4710000000000001</v>
      </c>
      <c r="K60" s="6">
        <v>4.976</v>
      </c>
      <c r="L60" s="6">
        <v>7.375</v>
      </c>
      <c r="M60" s="6">
        <v>4.2930000000000001</v>
      </c>
      <c r="N60" s="6">
        <v>3.9049999999999998</v>
      </c>
      <c r="O60" s="6">
        <f>AVERAGE(D60:N60)</f>
        <v>5.6181818181818182</v>
      </c>
      <c r="P60" s="6">
        <f>STDEV(D60:N60)/SQRT(11)</f>
        <v>0.34734553972513033</v>
      </c>
      <c r="Q60" s="8"/>
      <c r="R60" s="8"/>
      <c r="S60" s="3">
        <v>3.0009999999999999</v>
      </c>
      <c r="T60" s="6">
        <v>3.9184999999999999</v>
      </c>
      <c r="U60" s="6">
        <v>5.1315</v>
      </c>
      <c r="V60" s="6">
        <v>5.4209999999999994</v>
      </c>
      <c r="W60" s="6">
        <v>6.9834999999999994</v>
      </c>
      <c r="X60" s="6">
        <v>4.6385000000000005</v>
      </c>
      <c r="Y60" s="6">
        <v>4.4399999999999995</v>
      </c>
      <c r="Z60" s="6">
        <v>8.6389999999999993</v>
      </c>
      <c r="AA60" s="6">
        <v>5.1760000000000002</v>
      </c>
      <c r="AB60" s="6">
        <v>6.6364999999999998</v>
      </c>
      <c r="AC60" s="6">
        <v>6.7889999999999997</v>
      </c>
      <c r="AD60" s="6">
        <v>3.633</v>
      </c>
      <c r="AE60" s="6">
        <f>AVERAGE(T60:AD60)</f>
        <v>5.5824090909090911</v>
      </c>
      <c r="AF60" s="6">
        <f>STDEV(T60:AD60)/SQRT(11)</f>
        <v>0.45758422383297531</v>
      </c>
      <c r="AG60" s="8"/>
      <c r="AH60" s="8"/>
      <c r="AI60" s="3">
        <v>3.0009999999999999</v>
      </c>
      <c r="AJ60" s="6">
        <v>6.5202500000000008</v>
      </c>
      <c r="AK60" s="6">
        <v>6.7304000000000004</v>
      </c>
      <c r="AL60" s="6">
        <v>8.1567500000000006</v>
      </c>
      <c r="AM60" s="6">
        <v>3.5826666666666669</v>
      </c>
      <c r="AN60" s="6">
        <v>4.1719999999999997</v>
      </c>
      <c r="AO60" s="6">
        <v>3.4939999999999998</v>
      </c>
      <c r="AP60" s="6">
        <v>5.1676666666666664</v>
      </c>
      <c r="AQ60" s="6">
        <v>4.2710000000000008</v>
      </c>
      <c r="AR60" s="6">
        <v>4.8869999999999996</v>
      </c>
      <c r="AS60" s="6">
        <v>2.0262500000000001</v>
      </c>
      <c r="AT60" s="6">
        <v>3.1585000000000001</v>
      </c>
      <c r="AU60" s="6">
        <f>AVERAGE(AJ60:AT60)</f>
        <v>4.7424075757575768</v>
      </c>
      <c r="AV60" s="6">
        <f>STDEV(AJ60:AT60)/SQRT(11)</f>
        <v>0.54196368176785725</v>
      </c>
      <c r="AW60" s="8"/>
    </row>
    <row r="61" spans="3:49" x14ac:dyDescent="0.3">
      <c r="C61" s="3">
        <v>3.5019999999999998</v>
      </c>
      <c r="D61" s="6">
        <v>5.5510000000000002</v>
      </c>
      <c r="E61" s="6">
        <v>6.1440000000000001</v>
      </c>
      <c r="F61" s="6">
        <v>7.5629999999999997</v>
      </c>
      <c r="G61" s="6">
        <v>7.1539999999999999</v>
      </c>
      <c r="H61" s="6">
        <v>5.5890000000000004</v>
      </c>
      <c r="I61" s="6">
        <v>4.8689999999999998</v>
      </c>
      <c r="J61" s="6">
        <v>5.8129999999999997</v>
      </c>
      <c r="K61" s="6">
        <v>5.1360000000000001</v>
      </c>
      <c r="L61" s="6">
        <v>8.1059999999999999</v>
      </c>
      <c r="M61" s="6">
        <v>4.6719999999999997</v>
      </c>
      <c r="N61" s="6">
        <v>3.9569999999999999</v>
      </c>
      <c r="O61" s="6">
        <f>AVERAGE(D61:N61)</f>
        <v>5.8685454545454547</v>
      </c>
      <c r="P61" s="6">
        <f>STDEV(D61:N61)/SQRT(11)</f>
        <v>0.3862306744476634</v>
      </c>
      <c r="Q61" s="8"/>
      <c r="R61" s="8"/>
      <c r="S61" s="3">
        <v>3.5019999999999998</v>
      </c>
      <c r="T61" s="6">
        <v>3.8820000000000001</v>
      </c>
      <c r="U61" s="6">
        <v>5.0834999999999999</v>
      </c>
      <c r="V61" s="6">
        <v>5.5125000000000002</v>
      </c>
      <c r="W61" s="6">
        <v>7.5780000000000003</v>
      </c>
      <c r="X61" s="6">
        <v>4.7074999999999996</v>
      </c>
      <c r="Y61" s="6">
        <v>4.4329999999999998</v>
      </c>
      <c r="Z61" s="6">
        <v>9.4879999999999995</v>
      </c>
      <c r="AA61" s="6">
        <v>5.1440000000000001</v>
      </c>
      <c r="AB61" s="6">
        <v>6.9260000000000002</v>
      </c>
      <c r="AC61" s="6">
        <v>7.7904999999999998</v>
      </c>
      <c r="AD61" s="6">
        <v>3.6429999999999998</v>
      </c>
      <c r="AE61" s="6">
        <f>AVERAGE(T61:AD61)</f>
        <v>5.8352727272727272</v>
      </c>
      <c r="AF61" s="6">
        <f>STDEV(T61:AD61)/SQRT(11)</f>
        <v>0.55921122356582109</v>
      </c>
      <c r="AG61" s="8"/>
      <c r="AH61" s="8"/>
      <c r="AI61" s="3">
        <v>3.5019999999999998</v>
      </c>
      <c r="AJ61" s="6">
        <v>5.9137500000000003</v>
      </c>
      <c r="AK61" s="6">
        <v>6.7732000000000001</v>
      </c>
      <c r="AL61" s="6">
        <v>8.0247500000000009</v>
      </c>
      <c r="AM61" s="6">
        <v>3.609666666666667</v>
      </c>
      <c r="AN61" s="6">
        <v>4.6803333333333335</v>
      </c>
      <c r="AO61" s="6">
        <v>3.5030000000000001</v>
      </c>
      <c r="AP61" s="6">
        <v>5.2039999999999997</v>
      </c>
      <c r="AQ61" s="6">
        <v>4.6016666666666666</v>
      </c>
      <c r="AR61" s="6">
        <v>4.8813333333333331</v>
      </c>
      <c r="AS61" s="6">
        <v>1.998</v>
      </c>
      <c r="AT61" s="6">
        <v>3.3405</v>
      </c>
      <c r="AU61" s="6">
        <f>AVERAGE(AJ61:AT61)</f>
        <v>4.7754727272727271</v>
      </c>
      <c r="AV61" s="6">
        <f>STDEV(AJ61:AT61)/SQRT(11)</f>
        <v>0.51195069395575798</v>
      </c>
      <c r="AW61" s="8"/>
    </row>
    <row r="62" spans="3:49" x14ac:dyDescent="0.3">
      <c r="C62" s="3">
        <v>4.0019999999999998</v>
      </c>
      <c r="D62" s="6">
        <v>5.6669999999999998</v>
      </c>
      <c r="E62" s="6">
        <v>6.0430000000000001</v>
      </c>
      <c r="F62" s="6">
        <v>7.6349999999999998</v>
      </c>
      <c r="G62" s="6">
        <v>7.7080000000000002</v>
      </c>
      <c r="H62" s="6">
        <v>5.758</v>
      </c>
      <c r="I62" s="6">
        <v>5.8680000000000003</v>
      </c>
      <c r="J62" s="6">
        <v>6.1390000000000002</v>
      </c>
      <c r="K62" s="6">
        <v>5.15</v>
      </c>
      <c r="L62" s="6">
        <v>8.8219999999999992</v>
      </c>
      <c r="M62" s="6">
        <v>4.8380000000000001</v>
      </c>
      <c r="N62" s="6">
        <v>4.0469999999999997</v>
      </c>
      <c r="O62" s="6">
        <f>AVERAGE(D62:N62)</f>
        <v>6.1522727272727282</v>
      </c>
      <c r="P62" s="6">
        <f>STDEV(D62:N62)/SQRT(11)</f>
        <v>0.41989301864574541</v>
      </c>
      <c r="Q62" s="8"/>
      <c r="R62" s="8"/>
      <c r="S62" s="3">
        <v>4.0019999999999998</v>
      </c>
      <c r="T62" s="6">
        <v>3.8864999999999998</v>
      </c>
      <c r="U62" s="6">
        <v>5.0890000000000004</v>
      </c>
      <c r="V62" s="6">
        <v>5.7234999999999996</v>
      </c>
      <c r="W62" s="6">
        <v>8.9060000000000006</v>
      </c>
      <c r="X62" s="6">
        <v>4.8795000000000002</v>
      </c>
      <c r="Y62" s="6">
        <v>5.0605000000000002</v>
      </c>
      <c r="Z62" s="6">
        <v>9.895999999999999</v>
      </c>
      <c r="AA62" s="6">
        <v>5.2164999999999999</v>
      </c>
      <c r="AB62" s="6">
        <v>7.6425000000000001</v>
      </c>
      <c r="AC62" s="6">
        <v>8.4924999999999997</v>
      </c>
      <c r="AD62" s="6">
        <v>3.7510000000000003</v>
      </c>
      <c r="AE62" s="6">
        <f>AVERAGE(T62:AD62)</f>
        <v>6.2312272727272724</v>
      </c>
      <c r="AF62" s="6">
        <f>STDEV(T62:AD62)/SQRT(11)</f>
        <v>0.64051965537805355</v>
      </c>
      <c r="AG62" s="8"/>
      <c r="AH62" s="8"/>
      <c r="AI62" s="3">
        <v>4.0019999999999998</v>
      </c>
      <c r="AJ62" s="6">
        <v>6.5555000000000003</v>
      </c>
      <c r="AK62" s="6">
        <v>6.7675999999999998</v>
      </c>
      <c r="AL62" s="6">
        <v>8.1247500000000006</v>
      </c>
      <c r="AM62" s="6">
        <v>3.6479999999999997</v>
      </c>
      <c r="AN62" s="6">
        <v>4.2030000000000003</v>
      </c>
      <c r="AO62" s="6">
        <v>3.7100000000000004</v>
      </c>
      <c r="AP62" s="6">
        <v>5.6033333333333326</v>
      </c>
      <c r="AQ62" s="6">
        <v>5.0803333333333329</v>
      </c>
      <c r="AR62" s="6">
        <v>5.1246666666666671</v>
      </c>
      <c r="AS62" s="6">
        <v>2.22275</v>
      </c>
      <c r="AT62" s="6">
        <v>3.4392499999999999</v>
      </c>
      <c r="AU62" s="6">
        <f>AVERAGE(AJ62:AT62)</f>
        <v>4.9526530303030309</v>
      </c>
      <c r="AV62" s="6">
        <f>STDEV(AJ62:AT62)/SQRT(11)</f>
        <v>0.52175987981148952</v>
      </c>
      <c r="AW62" s="8"/>
    </row>
    <row r="63" spans="3:49" x14ac:dyDescent="0.3">
      <c r="C63" s="3">
        <v>4.5019999999999998</v>
      </c>
      <c r="D63" s="6">
        <v>5.6779999999999999</v>
      </c>
      <c r="E63" s="6">
        <v>6.1230000000000002</v>
      </c>
      <c r="F63" s="6">
        <v>7.5579999999999998</v>
      </c>
      <c r="G63" s="6">
        <v>9.3339999999999996</v>
      </c>
      <c r="H63" s="6">
        <v>5.8620000000000001</v>
      </c>
      <c r="I63" s="6">
        <v>6.2519999999999998</v>
      </c>
      <c r="J63" s="6">
        <v>6.5579999999999998</v>
      </c>
      <c r="K63" s="6">
        <v>5.3849999999999998</v>
      </c>
      <c r="L63" s="6">
        <v>9.9290000000000003</v>
      </c>
      <c r="M63" s="6">
        <v>4.9420000000000002</v>
      </c>
      <c r="N63" s="6">
        <v>4.2990000000000004</v>
      </c>
      <c r="O63" s="6">
        <f>AVERAGE(D63:N63)</f>
        <v>6.5381818181818199</v>
      </c>
      <c r="P63" s="6">
        <f>STDEV(D63:N63)/SQRT(11)</f>
        <v>0.52827024451474358</v>
      </c>
      <c r="Q63" s="8"/>
      <c r="R63" s="8"/>
      <c r="S63" s="3">
        <v>4.5019999999999998</v>
      </c>
      <c r="T63" s="6">
        <v>4.0169999999999995</v>
      </c>
      <c r="U63" s="6">
        <v>5.0369999999999999</v>
      </c>
      <c r="V63" s="6">
        <v>5.8275000000000006</v>
      </c>
      <c r="W63" s="6">
        <v>10.470499999999999</v>
      </c>
      <c r="X63" s="6">
        <v>4.6884999999999994</v>
      </c>
      <c r="Y63" s="6">
        <v>5.9234999999999998</v>
      </c>
      <c r="Z63" s="6">
        <v>11.4635</v>
      </c>
      <c r="AA63" s="6">
        <v>5.2484999999999999</v>
      </c>
      <c r="AB63" s="6">
        <v>9.0724999999999998</v>
      </c>
      <c r="AC63" s="6">
        <v>8.4740000000000002</v>
      </c>
      <c r="AD63" s="6">
        <v>4.0359999999999996</v>
      </c>
      <c r="AE63" s="6">
        <f>AVERAGE(T63:AD63)</f>
        <v>6.7507727272727269</v>
      </c>
      <c r="AF63" s="6">
        <f>STDEV(T63:AD63)/SQRT(11)</f>
        <v>0.79905185394269407</v>
      </c>
      <c r="AG63" s="8"/>
      <c r="AH63" s="8"/>
      <c r="AI63" s="3">
        <v>4.5019999999999998</v>
      </c>
      <c r="AJ63" s="6">
        <v>6.1555</v>
      </c>
      <c r="AK63" s="6">
        <v>6.5757999999999992</v>
      </c>
      <c r="AL63" s="6">
        <v>7.9645000000000001</v>
      </c>
      <c r="AM63" s="6">
        <v>4.237333333333333</v>
      </c>
      <c r="AN63" s="6">
        <v>4.2983333333333329</v>
      </c>
      <c r="AO63" s="6">
        <v>3.831666666666667</v>
      </c>
      <c r="AP63" s="6">
        <v>5.551333333333333</v>
      </c>
      <c r="AQ63" s="6">
        <v>4.5889999999999995</v>
      </c>
      <c r="AR63" s="6">
        <v>5.1256666666666666</v>
      </c>
      <c r="AS63" s="6">
        <v>2.4637500000000001</v>
      </c>
      <c r="AT63" s="6">
        <v>3.4547499999999998</v>
      </c>
      <c r="AU63" s="6">
        <f>AVERAGE(AJ63:AT63)</f>
        <v>4.9316030303030294</v>
      </c>
      <c r="AV63" s="6">
        <f>STDEV(AJ63:AT63)/SQRT(11)</f>
        <v>0.47004031793983569</v>
      </c>
      <c r="AW63" s="8"/>
    </row>
    <row r="64" spans="3:49" x14ac:dyDescent="0.3">
      <c r="C64" s="3">
        <v>5.0030000000000001</v>
      </c>
      <c r="D64" s="6">
        <v>5.7190000000000003</v>
      </c>
      <c r="E64" s="6">
        <v>6.1429999999999998</v>
      </c>
      <c r="F64" s="6">
        <v>7.4630000000000001</v>
      </c>
      <c r="G64" s="6">
        <v>9.7360000000000007</v>
      </c>
      <c r="H64" s="6">
        <v>6.4480000000000004</v>
      </c>
      <c r="I64" s="6">
        <v>6.75</v>
      </c>
      <c r="J64" s="6">
        <v>6.4989999999999997</v>
      </c>
      <c r="K64" s="6">
        <v>5.2240000000000002</v>
      </c>
      <c r="L64" s="6">
        <v>10.215</v>
      </c>
      <c r="M64" s="6">
        <v>5.0389999999999997</v>
      </c>
      <c r="N64" s="6">
        <v>4.1269999999999998</v>
      </c>
      <c r="O64" s="6">
        <f>AVERAGE(D64:N64)</f>
        <v>6.6693636363636362</v>
      </c>
      <c r="P64" s="6">
        <f>STDEV(D64:N64)/SQRT(11)</f>
        <v>0.56473007667746267</v>
      </c>
      <c r="Q64" s="8"/>
      <c r="R64" s="8"/>
      <c r="S64" s="3">
        <v>5.0030000000000001</v>
      </c>
      <c r="T64" s="6">
        <v>4.0179999999999998</v>
      </c>
      <c r="U64" s="6">
        <v>5.0570000000000004</v>
      </c>
      <c r="V64" s="6">
        <v>5.6389999999999993</v>
      </c>
      <c r="W64" s="6">
        <v>10.7515</v>
      </c>
      <c r="X64" s="6">
        <v>5.2449999999999992</v>
      </c>
      <c r="Y64" s="6">
        <v>6.6059999999999999</v>
      </c>
      <c r="Z64" s="6">
        <v>11.526499999999999</v>
      </c>
      <c r="AA64" s="6">
        <v>5.0854999999999997</v>
      </c>
      <c r="AB64" s="6">
        <v>9.2605000000000004</v>
      </c>
      <c r="AC64" s="6">
        <v>9.0850000000000009</v>
      </c>
      <c r="AD64" s="6">
        <v>3.8239999999999998</v>
      </c>
      <c r="AE64" s="6">
        <f>AVERAGE(T64:AD64)</f>
        <v>6.9180000000000001</v>
      </c>
      <c r="AF64" s="6">
        <f>STDEV(T64:AD64)/SQRT(11)</f>
        <v>0.82821559007082379</v>
      </c>
      <c r="AG64" s="8"/>
      <c r="AH64" s="8"/>
      <c r="AI64" s="3">
        <v>5.0030000000000001</v>
      </c>
      <c r="AJ64" s="6">
        <v>6.5074999999999994</v>
      </c>
      <c r="AK64" s="6">
        <v>6.8525999999999998</v>
      </c>
      <c r="AL64" s="6">
        <v>7.9044999999999996</v>
      </c>
      <c r="AM64" s="6">
        <v>3.8486666666666665</v>
      </c>
      <c r="AN64" s="6">
        <v>4.2383333333333333</v>
      </c>
      <c r="AO64" s="6">
        <v>3.5269999999999997</v>
      </c>
      <c r="AP64" s="6">
        <v>6.0330000000000004</v>
      </c>
      <c r="AQ64" s="6">
        <v>4.998333333333334</v>
      </c>
      <c r="AR64" s="6">
        <v>5.25</v>
      </c>
      <c r="AS64" s="6">
        <v>2.1662499999999998</v>
      </c>
      <c r="AT64" s="6">
        <v>3.516</v>
      </c>
      <c r="AU64" s="6">
        <f>AVERAGE(AJ64:AT64)</f>
        <v>4.9856530303030304</v>
      </c>
      <c r="AV64" s="6">
        <f>STDEV(AJ64:AT64)/SQRT(11)</f>
        <v>0.51852903368259851</v>
      </c>
      <c r="AW64" s="8"/>
    </row>
    <row r="65" spans="3:49" x14ac:dyDescent="0.3">
      <c r="C65" s="3">
        <v>5.5030000000000001</v>
      </c>
      <c r="D65" s="6">
        <v>5.5650000000000004</v>
      </c>
      <c r="E65" s="6">
        <v>6.1239999999999997</v>
      </c>
      <c r="F65" s="6">
        <v>7.5209999999999999</v>
      </c>
      <c r="G65" s="6">
        <v>10.923999999999999</v>
      </c>
      <c r="H65" s="6">
        <v>6.0830000000000002</v>
      </c>
      <c r="I65" s="6">
        <v>7.28</v>
      </c>
      <c r="J65" s="6">
        <v>6.98</v>
      </c>
      <c r="K65" s="6">
        <v>5.4139999999999997</v>
      </c>
      <c r="L65" s="6">
        <v>10.568</v>
      </c>
      <c r="M65" s="6">
        <v>5.0090000000000003</v>
      </c>
      <c r="N65" s="6">
        <v>4.2510000000000003</v>
      </c>
      <c r="O65" s="6">
        <f>AVERAGE(D65:N65)</f>
        <v>6.8835454545454553</v>
      </c>
      <c r="P65" s="6">
        <f>STDEV(D65:N65)/SQRT(11)</f>
        <v>0.64690473323689357</v>
      </c>
      <c r="Q65" s="8"/>
      <c r="R65" s="8"/>
      <c r="S65" s="3">
        <v>5.5030000000000001</v>
      </c>
      <c r="T65" s="6">
        <v>4.0350000000000001</v>
      </c>
      <c r="U65" s="6">
        <v>5.1360000000000001</v>
      </c>
      <c r="V65" s="6">
        <v>5.6929999999999996</v>
      </c>
      <c r="W65" s="6">
        <v>12.9785</v>
      </c>
      <c r="X65" s="6">
        <v>4.9320000000000004</v>
      </c>
      <c r="Y65" s="6">
        <v>5.8264999999999993</v>
      </c>
      <c r="Z65" s="6">
        <v>12.535</v>
      </c>
      <c r="AA65" s="6">
        <v>5.2925000000000004</v>
      </c>
      <c r="AB65" s="6">
        <v>9.4089999999999989</v>
      </c>
      <c r="AC65" s="6">
        <v>8.8025000000000002</v>
      </c>
      <c r="AD65" s="6">
        <v>4.0979999999999999</v>
      </c>
      <c r="AE65" s="6">
        <f>AVERAGE(T65:AD65)</f>
        <v>7.1580000000000004</v>
      </c>
      <c r="AF65" s="6">
        <f>STDEV(T65:AD65)/SQRT(11)</f>
        <v>0.9822109891834474</v>
      </c>
      <c r="AG65" s="8"/>
      <c r="AH65" s="8"/>
      <c r="AI65" s="3">
        <v>5.5030000000000001</v>
      </c>
      <c r="AJ65" s="6">
        <v>6.1602500000000004</v>
      </c>
      <c r="AK65" s="6">
        <v>6.402000000000001</v>
      </c>
      <c r="AL65" s="6">
        <v>8.141</v>
      </c>
      <c r="AM65" s="6">
        <v>4.0816666666666661</v>
      </c>
      <c r="AN65" s="6">
        <v>3.8089999999999997</v>
      </c>
      <c r="AO65" s="6">
        <v>3.2326666666666668</v>
      </c>
      <c r="AP65" s="6">
        <v>6.4989999999999997</v>
      </c>
      <c r="AQ65" s="6">
        <v>5.0026666666666664</v>
      </c>
      <c r="AR65" s="6">
        <v>5.4356666666666662</v>
      </c>
      <c r="AS65" s="6">
        <v>1.9857500000000001</v>
      </c>
      <c r="AT65" s="6">
        <v>3.3247499999999999</v>
      </c>
      <c r="AU65" s="6">
        <f>AVERAGE(AJ65:AT65)</f>
        <v>4.9158560606060613</v>
      </c>
      <c r="AV65" s="6">
        <f>STDEV(AJ65:AT65)/SQRT(11)</f>
        <v>0.54617717935561017</v>
      </c>
      <c r="AW65" s="8"/>
    </row>
    <row r="66" spans="3:49" x14ac:dyDescent="0.3">
      <c r="C66" s="3">
        <v>6.0030000000000001</v>
      </c>
      <c r="D66" s="6">
        <v>5.6760000000000002</v>
      </c>
      <c r="E66" s="6">
        <v>6.0439999999999996</v>
      </c>
      <c r="F66" s="6">
        <v>7.5049999999999999</v>
      </c>
      <c r="G66" s="6">
        <v>11.943</v>
      </c>
      <c r="H66" s="6">
        <v>6.09</v>
      </c>
      <c r="I66" s="6">
        <v>7.9790000000000001</v>
      </c>
      <c r="J66" s="6">
        <v>7.1369999999999996</v>
      </c>
      <c r="K66" s="6">
        <v>5.6719999999999997</v>
      </c>
      <c r="L66" s="6">
        <v>11.805999999999999</v>
      </c>
      <c r="M66" s="6">
        <v>5.4029999999999996</v>
      </c>
      <c r="N66" s="6">
        <v>4.4850000000000003</v>
      </c>
      <c r="O66" s="6">
        <f>AVERAGE(D66:N66)</f>
        <v>7.249090909090909</v>
      </c>
      <c r="P66" s="6">
        <f>STDEV(D66:N66)/SQRT(11)</f>
        <v>0.75205682153007425</v>
      </c>
      <c r="Q66" s="8"/>
      <c r="R66" s="8"/>
      <c r="S66" s="3">
        <v>6.0030000000000001</v>
      </c>
      <c r="T66" s="6">
        <v>3.95</v>
      </c>
      <c r="U66" s="6">
        <v>5.0504999999999995</v>
      </c>
      <c r="V66" s="6">
        <v>5.7095000000000002</v>
      </c>
      <c r="W66" s="6">
        <v>15.015499999999999</v>
      </c>
      <c r="X66" s="6">
        <v>4.7189999999999994</v>
      </c>
      <c r="Y66" s="6">
        <v>6.7654999999999994</v>
      </c>
      <c r="Z66" s="6">
        <v>13.058499999999999</v>
      </c>
      <c r="AA66" s="6">
        <v>5.0749999999999993</v>
      </c>
      <c r="AB66" s="6">
        <v>10.208</v>
      </c>
      <c r="AC66" s="6">
        <v>9.5960000000000001</v>
      </c>
      <c r="AD66" s="6">
        <v>4.2684999999999995</v>
      </c>
      <c r="AE66" s="6">
        <f>AVERAGE(T66:AD66)</f>
        <v>7.5832727272727274</v>
      </c>
      <c r="AF66" s="6">
        <f>STDEV(T66:AD66)/SQRT(11)</f>
        <v>1.1498417823249272</v>
      </c>
      <c r="AG66" s="8"/>
      <c r="AH66" s="8"/>
      <c r="AI66" s="3">
        <v>6.0030000000000001</v>
      </c>
      <c r="AJ66" s="6">
        <v>6.1805000000000003</v>
      </c>
      <c r="AK66" s="6">
        <v>6.5467999999999993</v>
      </c>
      <c r="AL66" s="6">
        <v>7.9982499999999996</v>
      </c>
      <c r="AM66" s="6">
        <v>4.0456666666666665</v>
      </c>
      <c r="AN66" s="6">
        <v>4.46</v>
      </c>
      <c r="AO66" s="6">
        <v>3.4483333333333337</v>
      </c>
      <c r="AP66" s="6">
        <v>6.894000000000001</v>
      </c>
      <c r="AQ66" s="6">
        <v>5.6633333333333331</v>
      </c>
      <c r="AR66" s="6">
        <v>5.2206666666666672</v>
      </c>
      <c r="AS66" s="6">
        <v>2.3864999999999998</v>
      </c>
      <c r="AT66" s="6">
        <v>3.5129999999999999</v>
      </c>
      <c r="AU66" s="6">
        <f>AVERAGE(AJ66:AT66)</f>
        <v>5.1233681818181811</v>
      </c>
      <c r="AV66" s="6">
        <f>STDEV(AJ66:AT66)/SQRT(11)</f>
        <v>0.51641923117320976</v>
      </c>
      <c r="AW66" s="8"/>
    </row>
    <row r="67" spans="3:49" x14ac:dyDescent="0.3">
      <c r="C67" s="3">
        <v>6.5030000000000001</v>
      </c>
      <c r="D67" s="6">
        <v>5.5919999999999996</v>
      </c>
      <c r="E67" s="6">
        <v>6.0339999999999998</v>
      </c>
      <c r="F67" s="6">
        <v>7.4370000000000003</v>
      </c>
      <c r="G67" s="6">
        <v>12.266999999999999</v>
      </c>
      <c r="H67" s="6">
        <v>6.3330000000000002</v>
      </c>
      <c r="I67" s="6">
        <v>8.7919999999999998</v>
      </c>
      <c r="J67" s="6">
        <v>7.4779999999999998</v>
      </c>
      <c r="K67" s="6">
        <v>6.0910000000000002</v>
      </c>
      <c r="L67" s="6">
        <v>12.457000000000001</v>
      </c>
      <c r="M67" s="6">
        <v>5.2830000000000004</v>
      </c>
      <c r="N67" s="6">
        <v>4.3159999999999998</v>
      </c>
      <c r="O67" s="6">
        <f>AVERAGE(D67:N67)</f>
        <v>7.4618181818181819</v>
      </c>
      <c r="P67" s="6">
        <f>STDEV(D67:N67)/SQRT(11)</f>
        <v>0.8154393887311393</v>
      </c>
      <c r="Q67" s="8"/>
      <c r="R67" s="8"/>
      <c r="S67" s="3">
        <v>6.5030000000000001</v>
      </c>
      <c r="T67" s="6">
        <v>4.0019999999999998</v>
      </c>
      <c r="U67" s="6">
        <v>5.0235000000000003</v>
      </c>
      <c r="V67" s="6">
        <v>5.7160000000000002</v>
      </c>
      <c r="W67" s="6">
        <v>17.0655</v>
      </c>
      <c r="X67" s="6">
        <v>5.0340000000000007</v>
      </c>
      <c r="Y67" s="6">
        <v>7.7050000000000001</v>
      </c>
      <c r="Z67" s="6">
        <v>14.005000000000001</v>
      </c>
      <c r="AA67" s="6">
        <v>5.2970000000000006</v>
      </c>
      <c r="AB67" s="6">
        <v>10.379999999999999</v>
      </c>
      <c r="AC67" s="6">
        <v>9.3595000000000006</v>
      </c>
      <c r="AD67" s="6">
        <v>4.0075000000000003</v>
      </c>
      <c r="AE67" s="6">
        <f>AVERAGE(T67:AD67)</f>
        <v>7.9631818181818179</v>
      </c>
      <c r="AF67" s="6">
        <f>STDEV(T67:AD67)/SQRT(11)</f>
        <v>1.3070845511928231</v>
      </c>
      <c r="AG67" s="8"/>
      <c r="AH67" s="8"/>
      <c r="AI67" s="3">
        <v>6.5030000000000001</v>
      </c>
      <c r="AJ67" s="6">
        <v>6.6404999999999994</v>
      </c>
      <c r="AK67" s="6">
        <v>6.3642000000000003</v>
      </c>
      <c r="AL67" s="6">
        <v>7.7717499999999999</v>
      </c>
      <c r="AM67" s="6">
        <v>3.8303333333333334</v>
      </c>
      <c r="AN67" s="6">
        <v>4.2186666666666666</v>
      </c>
      <c r="AO67" s="6">
        <v>3.6199999999999997</v>
      </c>
      <c r="AP67" s="6">
        <v>6.8159999999999998</v>
      </c>
      <c r="AQ67" s="6">
        <v>5.2990000000000004</v>
      </c>
      <c r="AR67" s="6">
        <v>5.25</v>
      </c>
      <c r="AS67" s="6">
        <v>1.9509999999999998</v>
      </c>
      <c r="AT67" s="6">
        <v>3.3552499999999998</v>
      </c>
      <c r="AU67" s="6">
        <f>AVERAGE(AJ67:AT67)</f>
        <v>5.0106090909090915</v>
      </c>
      <c r="AV67" s="6">
        <f>STDEV(AJ67:AT67)/SQRT(11)</f>
        <v>0.53570687645543102</v>
      </c>
      <c r="AW67" s="8"/>
    </row>
    <row r="68" spans="3:49" x14ac:dyDescent="0.3">
      <c r="C68" s="3">
        <v>7.0030000000000001</v>
      </c>
      <c r="D68" s="6">
        <v>5.694</v>
      </c>
      <c r="E68" s="6">
        <v>5.9550000000000001</v>
      </c>
      <c r="F68" s="6">
        <v>7.3810000000000002</v>
      </c>
      <c r="G68" s="6">
        <v>12.367000000000001</v>
      </c>
      <c r="H68" s="6">
        <v>6.5460000000000003</v>
      </c>
      <c r="I68" s="6">
        <v>9.3320000000000007</v>
      </c>
      <c r="J68" s="6">
        <v>7.6029999999999998</v>
      </c>
      <c r="K68" s="6">
        <v>13.103</v>
      </c>
      <c r="L68" s="6">
        <v>13.082000000000001</v>
      </c>
      <c r="M68" s="6">
        <v>5.4180000000000001</v>
      </c>
      <c r="N68" s="6">
        <v>4.657</v>
      </c>
      <c r="O68" s="6">
        <f>AVERAGE(D68:N68)</f>
        <v>8.2852727272727282</v>
      </c>
      <c r="P68" s="6">
        <f>STDEV(D68:N68)/SQRT(11)</f>
        <v>0.96207153477094742</v>
      </c>
      <c r="Q68" s="8"/>
      <c r="R68" s="8"/>
      <c r="S68" s="3">
        <v>7.0030000000000001</v>
      </c>
      <c r="T68" s="6">
        <v>4.0709999999999997</v>
      </c>
      <c r="U68" s="6">
        <v>4.931</v>
      </c>
      <c r="V68" s="6">
        <v>5.694</v>
      </c>
      <c r="W68" s="6">
        <v>18.799500000000002</v>
      </c>
      <c r="X68" s="6">
        <v>5.0625</v>
      </c>
      <c r="Y68" s="6">
        <v>9.0399999999999991</v>
      </c>
      <c r="Z68" s="6">
        <v>14.212</v>
      </c>
      <c r="AA68" s="6">
        <v>11.641999999999999</v>
      </c>
      <c r="AB68" s="6">
        <v>10.98</v>
      </c>
      <c r="AC68" s="6">
        <v>9.6254999999999988</v>
      </c>
      <c r="AD68" s="6">
        <v>4.4074999999999998</v>
      </c>
      <c r="AE68" s="6">
        <f>AVERAGE(T68:AD68)</f>
        <v>8.9513636363636362</v>
      </c>
      <c r="AF68" s="6">
        <f>STDEV(T68:AD68)/SQRT(11)</f>
        <v>1.4233090079920823</v>
      </c>
      <c r="AG68" s="8"/>
      <c r="AH68" s="8"/>
      <c r="AI68" s="3">
        <v>7.0030000000000001</v>
      </c>
      <c r="AJ68" s="6">
        <v>5.9384999999999994</v>
      </c>
      <c r="AK68" s="6">
        <v>6.4192000000000009</v>
      </c>
      <c r="AL68" s="6">
        <v>7.9845000000000006</v>
      </c>
      <c r="AM68" s="6">
        <v>3.8610000000000002</v>
      </c>
      <c r="AN68" s="6">
        <v>4.2526666666666664</v>
      </c>
      <c r="AO68" s="6">
        <v>3.4666666666666668</v>
      </c>
      <c r="AP68" s="6">
        <v>7.4476666666666667</v>
      </c>
      <c r="AQ68" s="6">
        <v>5.38</v>
      </c>
      <c r="AR68" s="6">
        <v>5.8449999999999998</v>
      </c>
      <c r="AS68" s="6">
        <v>2.2962500000000001</v>
      </c>
      <c r="AT68" s="6">
        <v>3.403</v>
      </c>
      <c r="AU68" s="6">
        <f>AVERAGE(AJ68:AT68)</f>
        <v>5.1176772727272724</v>
      </c>
      <c r="AV68" s="6">
        <f>STDEV(AJ68:AT68)/SQRT(11)</f>
        <v>0.54411674207046556</v>
      </c>
      <c r="AW68" s="8"/>
    </row>
    <row r="69" spans="3:49" x14ac:dyDescent="0.3">
      <c r="C69" s="3">
        <v>7.5030000000000001</v>
      </c>
      <c r="D69" s="6">
        <v>5.5419999999999998</v>
      </c>
      <c r="E69" s="6">
        <v>6.0670000000000002</v>
      </c>
      <c r="F69" s="6">
        <v>7.4740000000000002</v>
      </c>
      <c r="G69" s="6">
        <v>12.721</v>
      </c>
      <c r="H69" s="6">
        <v>6.556</v>
      </c>
      <c r="I69" s="6">
        <v>9.1720000000000006</v>
      </c>
      <c r="J69" s="6">
        <v>7.7830000000000004</v>
      </c>
      <c r="K69" s="6">
        <v>6.26</v>
      </c>
      <c r="L69" s="6">
        <v>12.965</v>
      </c>
      <c r="M69" s="6">
        <v>5.4139999999999997</v>
      </c>
      <c r="N69" s="6">
        <v>4.3419999999999996</v>
      </c>
      <c r="O69" s="6">
        <f>AVERAGE(D69:N69)</f>
        <v>7.6632727272727266</v>
      </c>
      <c r="P69" s="6">
        <f>STDEV(D69:N69)/SQRT(11)</f>
        <v>0.86523000715951681</v>
      </c>
      <c r="Q69" s="8"/>
      <c r="R69" s="8"/>
      <c r="S69" s="3">
        <v>7.5030000000000001</v>
      </c>
      <c r="T69" s="6">
        <v>3.8994999999999997</v>
      </c>
      <c r="U69" s="6">
        <v>5.0250000000000004</v>
      </c>
      <c r="V69" s="6">
        <v>5.819</v>
      </c>
      <c r="W69" s="6">
        <v>16.585000000000001</v>
      </c>
      <c r="X69" s="6">
        <v>5.782</v>
      </c>
      <c r="Y69" s="6">
        <v>9.6310000000000002</v>
      </c>
      <c r="Z69" s="6">
        <v>14.433999999999999</v>
      </c>
      <c r="AA69" s="6">
        <v>5.48</v>
      </c>
      <c r="AB69" s="6">
        <v>12.3215</v>
      </c>
      <c r="AC69" s="6">
        <v>9.9474999999999998</v>
      </c>
      <c r="AD69" s="6">
        <v>4.3129999999999997</v>
      </c>
      <c r="AE69" s="6">
        <f>AVERAGE(T69:AD69)</f>
        <v>8.476136363636364</v>
      </c>
      <c r="AF69" s="6">
        <f>STDEV(T69:AD69)/SQRT(11)</f>
        <v>1.3246559606364157</v>
      </c>
      <c r="AG69" s="8"/>
      <c r="AH69" s="8"/>
      <c r="AI69" s="3">
        <v>7.5030000000000001</v>
      </c>
      <c r="AJ69" s="6">
        <v>6.1355000000000004</v>
      </c>
      <c r="AK69" s="6">
        <v>6.2016</v>
      </c>
      <c r="AL69" s="6">
        <v>7.8725000000000005</v>
      </c>
      <c r="AM69" s="6">
        <v>4.59</v>
      </c>
      <c r="AN69" s="6">
        <v>4.2956666666666665</v>
      </c>
      <c r="AO69" s="6">
        <v>3.414333333333333</v>
      </c>
      <c r="AP69" s="6">
        <v>7.1286666666666676</v>
      </c>
      <c r="AQ69" s="6">
        <v>5.1073333333333331</v>
      </c>
      <c r="AR69" s="6">
        <v>5.1226666666666665</v>
      </c>
      <c r="AS69" s="6">
        <v>2.4780000000000002</v>
      </c>
      <c r="AT69" s="6">
        <v>3.2889999999999997</v>
      </c>
      <c r="AU69" s="6">
        <f>AVERAGE(AJ69:AT69)</f>
        <v>5.0577515151515149</v>
      </c>
      <c r="AV69" s="6">
        <f>STDEV(AJ69:AT69)/SQRT(11)</f>
        <v>0.50427346479888813</v>
      </c>
      <c r="AW69" s="8"/>
    </row>
    <row r="70" spans="3:49" x14ac:dyDescent="0.3">
      <c r="C70" s="3">
        <v>8.0039999999999996</v>
      </c>
      <c r="D70" s="6">
        <v>5.66</v>
      </c>
      <c r="E70" s="6">
        <v>5.9180000000000001</v>
      </c>
      <c r="F70" s="6">
        <v>7.343</v>
      </c>
      <c r="G70" s="6">
        <v>12.736000000000001</v>
      </c>
      <c r="H70" s="6">
        <v>6.3339999999999996</v>
      </c>
      <c r="I70" s="6">
        <v>9.4870000000000001</v>
      </c>
      <c r="J70" s="6">
        <v>7.6849999999999996</v>
      </c>
      <c r="K70" s="6">
        <v>6.4960000000000004</v>
      </c>
      <c r="L70" s="6">
        <v>12.929</v>
      </c>
      <c r="M70" s="6">
        <v>5.1260000000000003</v>
      </c>
      <c r="N70" s="6">
        <v>4.375</v>
      </c>
      <c r="O70" s="6">
        <f>AVERAGE(D70:N70)</f>
        <v>7.6444545454545469</v>
      </c>
      <c r="P70" s="6">
        <f>STDEV(D70:N70)/SQRT(11)</f>
        <v>0.87554989851714682</v>
      </c>
      <c r="Q70" s="8"/>
      <c r="R70" s="8"/>
      <c r="S70" s="3">
        <v>8.0039999999999996</v>
      </c>
      <c r="T70" s="6">
        <v>4.0890000000000004</v>
      </c>
      <c r="U70" s="6">
        <v>4.8819999999999997</v>
      </c>
      <c r="V70" s="6">
        <v>5.6910000000000007</v>
      </c>
      <c r="W70" s="6">
        <v>15.923</v>
      </c>
      <c r="X70" s="6">
        <v>5.2054999999999998</v>
      </c>
      <c r="Y70" s="6">
        <v>9.8785000000000007</v>
      </c>
      <c r="Z70" s="6">
        <v>14.254</v>
      </c>
      <c r="AA70" s="6">
        <v>5.7655000000000003</v>
      </c>
      <c r="AB70" s="6">
        <v>11.946999999999999</v>
      </c>
      <c r="AC70" s="6">
        <v>9.7569999999999997</v>
      </c>
      <c r="AD70" s="6">
        <v>4.2095000000000002</v>
      </c>
      <c r="AE70" s="6">
        <f>AVERAGE(T70:AD70)</f>
        <v>8.3274545454545468</v>
      </c>
      <c r="AF70" s="6">
        <f>STDEV(T70:AD70)/SQRT(11)</f>
        <v>1.2806994208679749</v>
      </c>
      <c r="AG70" s="8"/>
      <c r="AH70" s="8"/>
      <c r="AI70" s="3">
        <v>8.0039999999999996</v>
      </c>
      <c r="AJ70" s="6">
        <v>6.5209999999999999</v>
      </c>
      <c r="AK70" s="6">
        <v>6.4114000000000004</v>
      </c>
      <c r="AL70" s="6">
        <v>7.8365</v>
      </c>
      <c r="AM70" s="6">
        <v>4.4536666666666669</v>
      </c>
      <c r="AN70" s="6">
        <v>4.4683333333333328</v>
      </c>
      <c r="AO70" s="6">
        <v>3.577666666666667</v>
      </c>
      <c r="AP70" s="6">
        <v>6.7053333333333329</v>
      </c>
      <c r="AQ70" s="6">
        <v>5.7236666666666665</v>
      </c>
      <c r="AR70" s="6">
        <v>5.2576666666666672</v>
      </c>
      <c r="AS70" s="6">
        <v>2.4949999999999997</v>
      </c>
      <c r="AT70" s="6">
        <v>3.4870000000000001</v>
      </c>
      <c r="AU70" s="6">
        <f>AVERAGE(AJ70:AT70)</f>
        <v>5.1761121212121219</v>
      </c>
      <c r="AV70" s="6">
        <f>STDEV(AJ70:AT70)/SQRT(11)</f>
        <v>0.49245835946147754</v>
      </c>
      <c r="AW70" s="8"/>
    </row>
    <row r="71" spans="3:49" x14ac:dyDescent="0.3">
      <c r="C71" s="3">
        <v>8.5039999999999996</v>
      </c>
      <c r="D71" s="6">
        <v>5.6020000000000003</v>
      </c>
      <c r="E71" s="6">
        <v>5.9349999999999996</v>
      </c>
      <c r="F71" s="6">
        <v>7.157</v>
      </c>
      <c r="G71" s="6">
        <v>13.943</v>
      </c>
      <c r="H71" s="6">
        <v>6.5579999999999998</v>
      </c>
      <c r="I71" s="6">
        <v>9.8759999999999994</v>
      </c>
      <c r="J71" s="6">
        <v>8.1690000000000005</v>
      </c>
      <c r="K71" s="6">
        <v>6.8140000000000001</v>
      </c>
      <c r="L71" s="6">
        <v>12.414</v>
      </c>
      <c r="M71" s="6">
        <v>5.1890000000000001</v>
      </c>
      <c r="N71" s="6">
        <v>4.5410000000000004</v>
      </c>
      <c r="O71" s="6">
        <f>AVERAGE(D71:N71)</f>
        <v>7.836181818181819</v>
      </c>
      <c r="P71" s="6">
        <f>STDEV(D71:N71)/SQRT(11)</f>
        <v>0.91519010263821166</v>
      </c>
      <c r="Q71" s="8"/>
      <c r="R71" s="8"/>
      <c r="S71" s="3">
        <v>8.5039999999999996</v>
      </c>
      <c r="T71" s="6">
        <v>3.9445000000000001</v>
      </c>
      <c r="U71" s="6">
        <v>4.9039999999999999</v>
      </c>
      <c r="V71" s="6">
        <v>5.4664999999999999</v>
      </c>
      <c r="W71" s="6">
        <v>16.968</v>
      </c>
      <c r="X71" s="6">
        <v>5.1120000000000001</v>
      </c>
      <c r="Y71" s="6">
        <v>12.321999999999999</v>
      </c>
      <c r="Z71" s="6">
        <v>14.939</v>
      </c>
      <c r="AA71" s="6">
        <v>5.3789999999999996</v>
      </c>
      <c r="AB71" s="6">
        <v>11.762499999999999</v>
      </c>
      <c r="AC71" s="6">
        <v>9.4314999999999998</v>
      </c>
      <c r="AD71" s="6">
        <v>4.8685</v>
      </c>
      <c r="AE71" s="6">
        <f>AVERAGE(T71:AD71)</f>
        <v>8.6452272727272721</v>
      </c>
      <c r="AF71" s="6">
        <f>STDEV(T71:AD71)/SQRT(11)</f>
        <v>1.4024262180619118</v>
      </c>
      <c r="AG71" s="8"/>
      <c r="AH71" s="8"/>
      <c r="AI71" s="3">
        <v>8.5039999999999996</v>
      </c>
      <c r="AJ71" s="6">
        <v>6.3607500000000003</v>
      </c>
      <c r="AK71" s="6">
        <v>6.5202</v>
      </c>
      <c r="AL71" s="6">
        <v>7.2752499999999998</v>
      </c>
      <c r="AM71" s="6">
        <v>4.335</v>
      </c>
      <c r="AN71" s="6">
        <v>4.0583333333333336</v>
      </c>
      <c r="AO71" s="6">
        <v>4.2176666666666671</v>
      </c>
      <c r="AP71" s="6">
        <v>6.4633333333333338</v>
      </c>
      <c r="AQ71" s="6">
        <v>5.9116666666666662</v>
      </c>
      <c r="AR71" s="6">
        <v>5.5350000000000001</v>
      </c>
      <c r="AS71" s="6">
        <v>2.4197500000000001</v>
      </c>
      <c r="AT71" s="6">
        <v>3.5220000000000002</v>
      </c>
      <c r="AU71" s="6">
        <f>AVERAGE(AJ71:AT71)</f>
        <v>5.1471772727272729</v>
      </c>
      <c r="AV71" s="6">
        <f>STDEV(AJ71:AT71)/SQRT(11)</f>
        <v>0.45868413267965319</v>
      </c>
      <c r="AW71" s="8"/>
    </row>
    <row r="72" spans="3:49" x14ac:dyDescent="0.3">
      <c r="C72" s="3">
        <v>9.0039999999999996</v>
      </c>
      <c r="D72" s="6">
        <v>5.5960000000000001</v>
      </c>
      <c r="E72" s="6">
        <v>6.0819999999999999</v>
      </c>
      <c r="F72" s="6">
        <v>7.2960000000000003</v>
      </c>
      <c r="G72" s="6">
        <v>15.189</v>
      </c>
      <c r="H72" s="6">
        <v>6.7149999999999999</v>
      </c>
      <c r="I72" s="6">
        <v>9.7919999999999998</v>
      </c>
      <c r="J72" s="6">
        <v>7.984</v>
      </c>
      <c r="K72" s="6">
        <v>6.82</v>
      </c>
      <c r="L72" s="6">
        <v>12.907</v>
      </c>
      <c r="M72" s="6">
        <v>5.1059999999999999</v>
      </c>
      <c r="N72" s="6">
        <v>4.6269999999999998</v>
      </c>
      <c r="O72" s="6">
        <f>AVERAGE(D72:N72)</f>
        <v>8.0103636363636355</v>
      </c>
      <c r="P72" s="6">
        <f>STDEV(D72:N72)/SQRT(11)</f>
        <v>1.007789004547059</v>
      </c>
      <c r="Q72" s="8"/>
      <c r="R72" s="8"/>
      <c r="S72" s="3">
        <v>9.0039999999999996</v>
      </c>
      <c r="T72" s="6">
        <v>4</v>
      </c>
      <c r="U72" s="6">
        <v>4.9295</v>
      </c>
      <c r="V72" s="6">
        <v>5.5585000000000004</v>
      </c>
      <c r="W72" s="6">
        <v>18.9465</v>
      </c>
      <c r="X72" s="6">
        <v>5.3480000000000008</v>
      </c>
      <c r="Y72" s="6">
        <v>11.535</v>
      </c>
      <c r="Z72" s="6">
        <v>14.679500000000001</v>
      </c>
      <c r="AA72" s="6">
        <v>5.4644999999999992</v>
      </c>
      <c r="AB72" s="6">
        <v>12.526</v>
      </c>
      <c r="AC72" s="6">
        <v>9.1959999999999997</v>
      </c>
      <c r="AD72" s="6">
        <v>4.9535</v>
      </c>
      <c r="AE72" s="6">
        <f>AVERAGE(T72:AD72)</f>
        <v>8.8306363636363638</v>
      </c>
      <c r="AF72" s="6">
        <f>STDEV(T72:AD72)/SQRT(11)</f>
        <v>1.493608486017715</v>
      </c>
      <c r="AG72" s="8"/>
      <c r="AH72" s="8"/>
      <c r="AI72" s="3">
        <v>9.0039999999999996</v>
      </c>
      <c r="AJ72" s="6">
        <v>6.2392500000000002</v>
      </c>
      <c r="AK72" s="6">
        <v>6.3326000000000002</v>
      </c>
      <c r="AL72" s="6">
        <v>7.88</v>
      </c>
      <c r="AM72" s="6">
        <v>4.3633333333333333</v>
      </c>
      <c r="AN72" s="6">
        <v>4.2513333333333332</v>
      </c>
      <c r="AO72" s="6">
        <v>3.5973333333333333</v>
      </c>
      <c r="AP72" s="6">
        <v>7.5903333333333336</v>
      </c>
      <c r="AQ72" s="6">
        <v>5.7403333333333331</v>
      </c>
      <c r="AR72" s="6">
        <v>5.6803333333333335</v>
      </c>
      <c r="AS72" s="6">
        <v>2.3109999999999999</v>
      </c>
      <c r="AT72" s="6">
        <v>3.4677499999999997</v>
      </c>
      <c r="AU72" s="6">
        <f>AVERAGE(AJ72:AT72)</f>
        <v>5.223054545454545</v>
      </c>
      <c r="AV72" s="6">
        <f>STDEV(AJ72:AT72)/SQRT(11)</f>
        <v>0.53335372382465962</v>
      </c>
      <c r="AW72" s="8"/>
    </row>
    <row r="73" spans="3:49" x14ac:dyDescent="0.3">
      <c r="C73" s="3">
        <v>9.5039999999999996</v>
      </c>
      <c r="D73" s="6">
        <v>5.6340000000000003</v>
      </c>
      <c r="E73" s="6">
        <v>5.9610000000000003</v>
      </c>
      <c r="F73" s="6">
        <v>7.1879999999999997</v>
      </c>
      <c r="G73" s="6">
        <v>15.858000000000001</v>
      </c>
      <c r="H73" s="6">
        <v>6.74</v>
      </c>
      <c r="I73" s="6">
        <v>9.9830000000000005</v>
      </c>
      <c r="J73" s="6">
        <v>8.2919999999999998</v>
      </c>
      <c r="K73" s="6">
        <v>6.9950000000000001</v>
      </c>
      <c r="L73" s="6">
        <v>12.464</v>
      </c>
      <c r="M73" s="6">
        <v>5.0289999999999999</v>
      </c>
      <c r="N73" s="6">
        <v>4.6929999999999996</v>
      </c>
      <c r="O73" s="6">
        <f>AVERAGE(D73:N73)</f>
        <v>8.0760909090909099</v>
      </c>
      <c r="P73" s="6">
        <f>STDEV(D73:N73)/SQRT(11)</f>
        <v>1.0375007597328691</v>
      </c>
      <c r="Q73" s="8"/>
      <c r="R73" s="8"/>
      <c r="S73" s="3">
        <v>9.5039999999999996</v>
      </c>
      <c r="T73" s="6">
        <v>4.0415000000000001</v>
      </c>
      <c r="U73" s="6">
        <v>4.7244999999999999</v>
      </c>
      <c r="V73" s="6">
        <v>5.5359999999999996</v>
      </c>
      <c r="W73" s="6">
        <v>17.679499999999997</v>
      </c>
      <c r="X73" s="6">
        <v>5.2595000000000001</v>
      </c>
      <c r="Y73" s="6">
        <v>12.137999999999998</v>
      </c>
      <c r="Z73" s="6">
        <v>15.124000000000001</v>
      </c>
      <c r="AA73" s="6">
        <v>6.0500000000000007</v>
      </c>
      <c r="AB73" s="6">
        <v>12.070500000000001</v>
      </c>
      <c r="AC73" s="6">
        <v>9.3640000000000008</v>
      </c>
      <c r="AD73" s="6">
        <v>4.6890000000000001</v>
      </c>
      <c r="AE73" s="6">
        <f>AVERAGE(T73:AD73)</f>
        <v>8.7887727272727272</v>
      </c>
      <c r="AF73" s="6">
        <f>STDEV(T73:AD73)/SQRT(11)</f>
        <v>1.4393758106832855</v>
      </c>
      <c r="AG73" s="8"/>
      <c r="AH73" s="8"/>
      <c r="AI73" s="3">
        <v>9.5039999999999996</v>
      </c>
      <c r="AJ73" s="6">
        <v>5.9162499999999998</v>
      </c>
      <c r="AK73" s="6">
        <v>6.548</v>
      </c>
      <c r="AL73" s="6">
        <v>7.6369999999999996</v>
      </c>
      <c r="AM73" s="6">
        <v>4.6323333333333334</v>
      </c>
      <c r="AN73" s="6">
        <v>4.1623333333333328</v>
      </c>
      <c r="AO73" s="6">
        <v>3.2290000000000005</v>
      </c>
      <c r="AP73" s="6">
        <v>7.8633333333333342</v>
      </c>
      <c r="AQ73" s="6">
        <v>5.6076666666666668</v>
      </c>
      <c r="AR73" s="6">
        <v>5.3093333333333339</v>
      </c>
      <c r="AS73" s="6">
        <v>2.4667499999999998</v>
      </c>
      <c r="AT73" s="6">
        <v>3.6287499999999997</v>
      </c>
      <c r="AU73" s="6">
        <f>AVERAGE(AJ73:AT73)</f>
        <v>5.1818863636363641</v>
      </c>
      <c r="AV73" s="6">
        <f>STDEV(AJ73:AT73)/SQRT(11)</f>
        <v>0.52880903009707891</v>
      </c>
      <c r="AW73" s="8"/>
    </row>
    <row r="74" spans="3:49" x14ac:dyDescent="0.3">
      <c r="C74" s="3">
        <v>10.005000000000001</v>
      </c>
      <c r="D74" s="6">
        <v>5.5970000000000004</v>
      </c>
      <c r="E74" s="6">
        <v>5.9279999999999999</v>
      </c>
      <c r="F74" s="6">
        <v>6.9580000000000002</v>
      </c>
      <c r="G74" s="6">
        <v>15.497999999999999</v>
      </c>
      <c r="H74" s="6">
        <v>6.5629999999999997</v>
      </c>
      <c r="I74" s="6">
        <v>10.167</v>
      </c>
      <c r="J74" s="6">
        <v>8.5139999999999993</v>
      </c>
      <c r="K74" s="6">
        <v>6.9749999999999996</v>
      </c>
      <c r="L74" s="6">
        <v>12.721</v>
      </c>
      <c r="M74" s="6">
        <v>5.1210000000000004</v>
      </c>
      <c r="N74" s="6">
        <v>4.6269999999999998</v>
      </c>
      <c r="O74" s="6">
        <f>AVERAGE(D74:N74)</f>
        <v>8.0608181818181812</v>
      </c>
      <c r="P74" s="6">
        <f>STDEV(D74:N74)/SQRT(11)</f>
        <v>1.0329215566289436</v>
      </c>
      <c r="Q74" s="8"/>
      <c r="R74" s="8"/>
      <c r="S74" s="3">
        <v>10.005000000000001</v>
      </c>
      <c r="T74" s="6">
        <v>3.9639999999999995</v>
      </c>
      <c r="U74" s="6">
        <v>4.8844999999999992</v>
      </c>
      <c r="V74" s="6">
        <v>5.0350000000000001</v>
      </c>
      <c r="W74" s="6">
        <v>18.057500000000001</v>
      </c>
      <c r="X74" s="6">
        <v>5.0620000000000003</v>
      </c>
      <c r="Y74" s="6">
        <v>10.5365</v>
      </c>
      <c r="Z74" s="6">
        <v>15.4185</v>
      </c>
      <c r="AA74" s="6">
        <v>5.8550000000000004</v>
      </c>
      <c r="AB74" s="6">
        <v>12.311499999999999</v>
      </c>
      <c r="AC74" s="6">
        <v>9.4120000000000008</v>
      </c>
      <c r="AD74" s="6">
        <v>4.4604999999999997</v>
      </c>
      <c r="AE74" s="6">
        <f>AVERAGE(T74:AD74)</f>
        <v>8.6360909090909086</v>
      </c>
      <c r="AF74" s="6">
        <f>STDEV(T74:AD74)/SQRT(11)</f>
        <v>1.474945667440271</v>
      </c>
      <c r="AG74" s="8"/>
      <c r="AH74" s="8"/>
      <c r="AI74" s="3">
        <v>10.005000000000001</v>
      </c>
      <c r="AJ74" s="6">
        <v>6.1819999999999995</v>
      </c>
      <c r="AK74" s="6">
        <v>6.0936000000000003</v>
      </c>
      <c r="AL74" s="6">
        <v>7.1762499999999996</v>
      </c>
      <c r="AM74" s="6">
        <v>4.6056666666666661</v>
      </c>
      <c r="AN74" s="6">
        <v>4.192333333333333</v>
      </c>
      <c r="AO74" s="6">
        <v>3.6859999999999999</v>
      </c>
      <c r="AP74" s="6">
        <v>7.4119999999999999</v>
      </c>
      <c r="AQ74" s="6">
        <v>5.8533333333333326</v>
      </c>
      <c r="AR74" s="6">
        <v>5.6023333333333341</v>
      </c>
      <c r="AS74" s="6">
        <v>2.6934999999999998</v>
      </c>
      <c r="AT74" s="6">
        <v>3.6874999999999996</v>
      </c>
      <c r="AU74" s="6">
        <f>AVERAGE(AJ74:AT74)</f>
        <v>5.198592424242424</v>
      </c>
      <c r="AV74" s="6">
        <f>STDEV(AJ74:AT74)/SQRT(11)</f>
        <v>0.4610370376199639</v>
      </c>
      <c r="AW74" s="8"/>
    </row>
    <row r="75" spans="3:49" x14ac:dyDescent="0.3">
      <c r="C75" s="3">
        <v>10.505000000000001</v>
      </c>
      <c r="D75" s="6">
        <v>5.5049999999999999</v>
      </c>
      <c r="E75" s="6">
        <v>5.726</v>
      </c>
      <c r="F75" s="6">
        <v>6.77</v>
      </c>
      <c r="G75" s="6">
        <v>17.524000000000001</v>
      </c>
      <c r="H75" s="6">
        <v>6.3360000000000003</v>
      </c>
      <c r="I75" s="6">
        <v>10.395</v>
      </c>
      <c r="J75" s="6">
        <v>8.4510000000000005</v>
      </c>
      <c r="K75" s="6">
        <v>7.3979999999999997</v>
      </c>
      <c r="L75" s="6">
        <v>13.103</v>
      </c>
      <c r="M75" s="6">
        <v>4.9800000000000004</v>
      </c>
      <c r="N75" s="6">
        <v>4.8</v>
      </c>
      <c r="O75" s="6">
        <f>AVERAGE(D75:N75)</f>
        <v>8.2716363636363628</v>
      </c>
      <c r="P75" s="6">
        <f>STDEV(D75:N75)/SQRT(11)</f>
        <v>1.195733561632031</v>
      </c>
      <c r="Q75" s="8"/>
      <c r="R75" s="8"/>
      <c r="S75" s="3">
        <v>10.505000000000001</v>
      </c>
      <c r="T75" s="6">
        <v>3.9140000000000001</v>
      </c>
      <c r="U75" s="6">
        <v>4.7174999999999994</v>
      </c>
      <c r="V75" s="6">
        <v>4.9640000000000004</v>
      </c>
      <c r="W75" s="6">
        <v>20.5045</v>
      </c>
      <c r="X75" s="6">
        <v>4.8855000000000004</v>
      </c>
      <c r="Y75" s="6">
        <v>11.9025</v>
      </c>
      <c r="Z75" s="6">
        <v>15.491999999999999</v>
      </c>
      <c r="AA75" s="6">
        <v>6.0120000000000005</v>
      </c>
      <c r="AB75" s="6">
        <v>12.472</v>
      </c>
      <c r="AC75" s="6">
        <v>9.2065000000000001</v>
      </c>
      <c r="AD75" s="6">
        <v>4.8659999999999997</v>
      </c>
      <c r="AE75" s="6">
        <f>AVERAGE(T75:AD75)</f>
        <v>8.9942272727272741</v>
      </c>
      <c r="AF75" s="6">
        <f>STDEV(T75:AD75)/SQRT(11)</f>
        <v>1.6472148909925006</v>
      </c>
      <c r="AG75" s="8"/>
      <c r="AH75" s="8"/>
      <c r="AI75" s="3">
        <v>10.505000000000001</v>
      </c>
      <c r="AJ75" s="6">
        <v>6.59375</v>
      </c>
      <c r="AK75" s="6">
        <v>6.0913999999999993</v>
      </c>
      <c r="AL75" s="6">
        <v>7.0287500000000005</v>
      </c>
      <c r="AM75" s="6">
        <v>5.1743333333333332</v>
      </c>
      <c r="AN75" s="6">
        <v>3.8940000000000001</v>
      </c>
      <c r="AO75" s="6">
        <v>3.7993333333333332</v>
      </c>
      <c r="AP75" s="6">
        <v>8.3130000000000006</v>
      </c>
      <c r="AQ75" s="6">
        <v>6.3143333333333329</v>
      </c>
      <c r="AR75" s="6">
        <v>5.4496666666666664</v>
      </c>
      <c r="AS75" s="6">
        <v>2.2607499999999998</v>
      </c>
      <c r="AT75" s="6">
        <v>3.7227500000000004</v>
      </c>
      <c r="AU75" s="6">
        <f>AVERAGE(AJ75:AT75)</f>
        <v>5.3310969696969703</v>
      </c>
      <c r="AV75" s="6">
        <f>STDEV(AJ75:AT75)/SQRT(11)</f>
        <v>0.53408264810718431</v>
      </c>
      <c r="AW75" s="8"/>
    </row>
    <row r="76" spans="3:49" x14ac:dyDescent="0.3">
      <c r="C76" s="3">
        <v>11.005000000000001</v>
      </c>
      <c r="D76" s="6">
        <v>5.5069999999999997</v>
      </c>
      <c r="E76" s="6">
        <v>5.69</v>
      </c>
      <c r="F76" s="6">
        <v>6.9219999999999997</v>
      </c>
      <c r="G76" s="6">
        <v>17.72</v>
      </c>
      <c r="H76" s="6">
        <v>6.1740000000000004</v>
      </c>
      <c r="I76" s="6">
        <v>10.691000000000001</v>
      </c>
      <c r="J76" s="6">
        <v>8.4329999999999998</v>
      </c>
      <c r="K76" s="6">
        <v>7.3339999999999996</v>
      </c>
      <c r="L76" s="6">
        <v>13.455</v>
      </c>
      <c r="M76" s="6">
        <v>4.8079999999999998</v>
      </c>
      <c r="N76" s="6">
        <v>4.774</v>
      </c>
      <c r="O76" s="6">
        <f>AVERAGE(D76:N76)</f>
        <v>8.3189090909090915</v>
      </c>
      <c r="P76" s="6">
        <f>STDEV(D76:N76)/SQRT(11)</f>
        <v>1.2344769481594979</v>
      </c>
      <c r="Q76" s="8"/>
      <c r="R76" s="8"/>
      <c r="S76" s="3">
        <v>11.005000000000001</v>
      </c>
      <c r="T76" s="6">
        <v>3.9074999999999998</v>
      </c>
      <c r="U76" s="6">
        <v>4.6144999999999996</v>
      </c>
      <c r="V76" s="6">
        <v>5.2160000000000002</v>
      </c>
      <c r="W76" s="6">
        <v>19.056999999999999</v>
      </c>
      <c r="X76" s="6">
        <v>4.7859999999999996</v>
      </c>
      <c r="Y76" s="6">
        <v>10.185499999999999</v>
      </c>
      <c r="Z76" s="6">
        <v>14.898999999999999</v>
      </c>
      <c r="AA76" s="6">
        <v>5.7404999999999999</v>
      </c>
      <c r="AB76" s="6">
        <v>12.553000000000001</v>
      </c>
      <c r="AC76" s="6">
        <v>9.7029999999999994</v>
      </c>
      <c r="AD76" s="6">
        <v>4.8365</v>
      </c>
      <c r="AE76" s="6">
        <f>AVERAGE(T76:AD76)</f>
        <v>8.6816818181818185</v>
      </c>
      <c r="AF76" s="6">
        <f>STDEV(T76:AD76)/SQRT(11)</f>
        <v>1.5212195410751066</v>
      </c>
      <c r="AG76" s="8"/>
      <c r="AH76" s="8"/>
      <c r="AI76" s="3">
        <v>11.005000000000001</v>
      </c>
      <c r="AJ76" s="6">
        <v>6.4897499999999999</v>
      </c>
      <c r="AK76" s="6">
        <v>5.8098000000000001</v>
      </c>
      <c r="AL76" s="6">
        <v>7.8492500000000005</v>
      </c>
      <c r="AM76" s="6">
        <v>5.2410000000000005</v>
      </c>
      <c r="AN76" s="6">
        <v>5.2896666666666663</v>
      </c>
      <c r="AO76" s="6">
        <v>3.7210000000000001</v>
      </c>
      <c r="AP76" s="6">
        <v>8.0413333333333341</v>
      </c>
      <c r="AQ76" s="6">
        <v>5.8153333333333341</v>
      </c>
      <c r="AR76" s="6">
        <v>5.3369999999999997</v>
      </c>
      <c r="AS76" s="6">
        <v>2.2397499999999999</v>
      </c>
      <c r="AT76" s="6">
        <v>3.556</v>
      </c>
      <c r="AU76" s="6">
        <f>AVERAGE(AJ76:AT76)</f>
        <v>5.3990803030303027</v>
      </c>
      <c r="AV76" s="6">
        <f>STDEV(AJ76:AT76)/SQRT(11)</f>
        <v>0.52873288859681367</v>
      </c>
      <c r="AW76" s="8"/>
    </row>
    <row r="77" spans="3:49" x14ac:dyDescent="0.3">
      <c r="C77" s="3">
        <v>11.505000000000001</v>
      </c>
      <c r="D77" s="6">
        <v>5.4950000000000001</v>
      </c>
      <c r="E77" s="6">
        <v>5.7320000000000002</v>
      </c>
      <c r="F77" s="6">
        <v>6.8330000000000002</v>
      </c>
      <c r="G77" s="6">
        <v>18.699000000000002</v>
      </c>
      <c r="H77" s="6">
        <v>6.5620000000000003</v>
      </c>
      <c r="I77" s="6">
        <v>10.585000000000001</v>
      </c>
      <c r="J77" s="6">
        <v>7.89</v>
      </c>
      <c r="K77" s="6">
        <v>7.9820000000000002</v>
      </c>
      <c r="L77" s="6">
        <v>13.542999999999999</v>
      </c>
      <c r="M77" s="6">
        <v>4.7510000000000003</v>
      </c>
      <c r="N77" s="6">
        <v>4.8019999999999996</v>
      </c>
      <c r="O77" s="6">
        <f>AVERAGE(D77:N77)</f>
        <v>8.443090909090909</v>
      </c>
      <c r="P77" s="6">
        <f>STDEV(D77:N77)/SQRT(11)</f>
        <v>1.2981114285729622</v>
      </c>
      <c r="Q77" s="8"/>
      <c r="R77" s="8"/>
      <c r="S77" s="3">
        <v>11.505000000000001</v>
      </c>
      <c r="T77" s="6">
        <v>3.8345000000000002</v>
      </c>
      <c r="U77" s="6">
        <v>4.6005000000000003</v>
      </c>
      <c r="V77" s="6">
        <v>5.125</v>
      </c>
      <c r="W77" s="6">
        <v>18.670999999999999</v>
      </c>
      <c r="X77" s="6">
        <v>5.3185000000000002</v>
      </c>
      <c r="Y77" s="6">
        <v>10.0305</v>
      </c>
      <c r="Z77" s="6">
        <v>13.405999999999999</v>
      </c>
      <c r="AA77" s="6">
        <v>6.0324999999999998</v>
      </c>
      <c r="AB77" s="6">
        <v>13.1485</v>
      </c>
      <c r="AC77" s="6">
        <v>9.11</v>
      </c>
      <c r="AD77" s="6">
        <v>5.1239999999999997</v>
      </c>
      <c r="AE77" s="6">
        <f>AVERAGE(T77:AD77)</f>
        <v>8.5819090909090914</v>
      </c>
      <c r="AF77" s="6">
        <f>STDEV(T77:AD77)/SQRT(11)</f>
        <v>1.4388721890585976</v>
      </c>
      <c r="AG77" s="8"/>
      <c r="AH77" s="8"/>
      <c r="AI77" s="3">
        <v>11.505000000000001</v>
      </c>
      <c r="AJ77" s="6">
        <v>6.4820000000000002</v>
      </c>
      <c r="AK77" s="6">
        <v>6.2160000000000002</v>
      </c>
      <c r="AL77" s="6">
        <v>7.3005000000000004</v>
      </c>
      <c r="AM77" s="6">
        <v>5.0743333333333327</v>
      </c>
      <c r="AN77" s="6">
        <v>4.1963333333333344</v>
      </c>
      <c r="AO77" s="6">
        <v>3.7933333333333334</v>
      </c>
      <c r="AP77" s="6">
        <v>7.7583333333333329</v>
      </c>
      <c r="AQ77" s="6">
        <v>6.2860000000000005</v>
      </c>
      <c r="AR77" s="6">
        <v>5.4366666666666674</v>
      </c>
      <c r="AS77" s="6">
        <v>2.3507500000000001</v>
      </c>
      <c r="AT77" s="6">
        <v>3.6604999999999999</v>
      </c>
      <c r="AU77" s="6">
        <f>AVERAGE(AJ77:AT77)</f>
        <v>5.3231590909090905</v>
      </c>
      <c r="AV77" s="6">
        <f>STDEV(AJ77:AT77)/SQRT(11)</f>
        <v>0.50624861696463364</v>
      </c>
      <c r="AW77" s="8"/>
    </row>
    <row r="78" spans="3:49" x14ac:dyDescent="0.3">
      <c r="C78" s="3">
        <v>12.005000000000001</v>
      </c>
      <c r="D78" s="6">
        <v>5.4329999999999998</v>
      </c>
      <c r="E78" s="6">
        <v>5.7060000000000004</v>
      </c>
      <c r="F78" s="6">
        <v>6.7450000000000001</v>
      </c>
      <c r="G78" s="6">
        <v>19.271000000000001</v>
      </c>
      <c r="H78" s="6">
        <v>6.673</v>
      </c>
      <c r="I78" s="6">
        <v>10.574999999999999</v>
      </c>
      <c r="J78" s="6">
        <v>8.0519999999999996</v>
      </c>
      <c r="K78" s="6">
        <v>7.2759999999999998</v>
      </c>
      <c r="L78" s="6">
        <v>13.661</v>
      </c>
      <c r="M78" s="6">
        <v>5.1230000000000002</v>
      </c>
      <c r="N78" s="6">
        <v>4.9269999999999996</v>
      </c>
      <c r="O78" s="6">
        <f>AVERAGE(D78:N78)</f>
        <v>8.4947272727272729</v>
      </c>
      <c r="P78" s="6">
        <f>STDEV(D78:N78)/SQRT(11)</f>
        <v>1.3363991584641914</v>
      </c>
      <c r="Q78" s="8"/>
      <c r="R78" s="8"/>
      <c r="S78" s="3">
        <v>12.005000000000001</v>
      </c>
      <c r="T78" s="6">
        <v>3.7685</v>
      </c>
      <c r="U78" s="6">
        <v>4.5630000000000006</v>
      </c>
      <c r="V78" s="6">
        <v>5.0419999999999998</v>
      </c>
      <c r="W78" s="6">
        <v>15.123000000000001</v>
      </c>
      <c r="X78" s="6">
        <v>5.1574999999999998</v>
      </c>
      <c r="Y78" s="6">
        <v>10.0185</v>
      </c>
      <c r="Z78" s="6">
        <v>14.400499999999999</v>
      </c>
      <c r="AA78" s="6">
        <v>5.6690000000000005</v>
      </c>
      <c r="AB78" s="6">
        <v>12.509499999999999</v>
      </c>
      <c r="AC78" s="6">
        <v>10.195</v>
      </c>
      <c r="AD78" s="6">
        <v>4.9094999999999995</v>
      </c>
      <c r="AE78" s="6">
        <f>AVERAGE(T78:AD78)</f>
        <v>8.3050909090909091</v>
      </c>
      <c r="AF78" s="6">
        <f>STDEV(T78:AD78)/SQRT(11)</f>
        <v>1.2843126368503712</v>
      </c>
      <c r="AG78" s="8"/>
      <c r="AH78" s="8"/>
      <c r="AI78" s="3">
        <v>12.005000000000001</v>
      </c>
      <c r="AJ78" s="6">
        <v>5.8120000000000003</v>
      </c>
      <c r="AK78" s="6">
        <v>6.1045999999999996</v>
      </c>
      <c r="AL78" s="6">
        <v>7.1142500000000002</v>
      </c>
      <c r="AM78" s="6">
        <v>5.335</v>
      </c>
      <c r="AN78" s="6">
        <v>4.0133333333333328</v>
      </c>
      <c r="AO78" s="6">
        <v>3.8113333333333337</v>
      </c>
      <c r="AP78" s="6">
        <v>7.8780000000000001</v>
      </c>
      <c r="AQ78" s="6">
        <v>6.52</v>
      </c>
      <c r="AR78" s="6">
        <v>5.7700000000000005</v>
      </c>
      <c r="AS78" s="6">
        <v>2.69075</v>
      </c>
      <c r="AT78" s="6">
        <v>3.7645000000000004</v>
      </c>
      <c r="AU78" s="6">
        <f>AVERAGE(AJ78:AT78)</f>
        <v>5.3467060606060608</v>
      </c>
      <c r="AV78" s="6">
        <f>STDEV(AJ78:AT78)/SQRT(11)</f>
        <v>0.48214696527364886</v>
      </c>
      <c r="AW78" s="8"/>
    </row>
    <row r="79" spans="3:49" x14ac:dyDescent="0.3">
      <c r="C79" s="3">
        <v>12.506</v>
      </c>
      <c r="D79" s="6">
        <v>5.5469999999999997</v>
      </c>
      <c r="E79" s="6">
        <v>5.4710000000000001</v>
      </c>
      <c r="F79" s="6">
        <v>7</v>
      </c>
      <c r="G79" s="6">
        <v>20.388000000000002</v>
      </c>
      <c r="H79" s="6">
        <v>6.25</v>
      </c>
      <c r="I79" s="6">
        <v>10.722</v>
      </c>
      <c r="J79" s="6">
        <v>8.125</v>
      </c>
      <c r="K79" s="6">
        <v>7.3330000000000002</v>
      </c>
      <c r="L79" s="6">
        <v>14.457000000000001</v>
      </c>
      <c r="M79" s="6">
        <v>5.2990000000000004</v>
      </c>
      <c r="N79" s="6">
        <v>5.0369999999999999</v>
      </c>
      <c r="O79" s="6">
        <f>AVERAGE(D79:N79)</f>
        <v>8.6935454545454558</v>
      </c>
      <c r="P79" s="6">
        <f>STDEV(D79:N79)/SQRT(11)</f>
        <v>1.4468915041541253</v>
      </c>
      <c r="Q79" s="8"/>
      <c r="R79" s="8"/>
      <c r="S79" s="3">
        <v>12.506</v>
      </c>
      <c r="T79" s="6">
        <v>3.9129999999999998</v>
      </c>
      <c r="U79" s="6">
        <v>4.3855000000000004</v>
      </c>
      <c r="V79" s="6">
        <v>5.1505000000000001</v>
      </c>
      <c r="W79" s="6">
        <v>15.736999999999998</v>
      </c>
      <c r="X79" s="6">
        <v>4.923</v>
      </c>
      <c r="Y79" s="6">
        <v>9.7959999999999994</v>
      </c>
      <c r="Z79" s="6">
        <v>14.393000000000001</v>
      </c>
      <c r="AA79" s="6">
        <v>5.6914999999999996</v>
      </c>
      <c r="AB79" s="6">
        <v>13.213000000000001</v>
      </c>
      <c r="AC79" s="6">
        <v>9.6649999999999991</v>
      </c>
      <c r="AD79" s="6">
        <v>5.3685</v>
      </c>
      <c r="AE79" s="6">
        <f>AVERAGE(T79:AD79)</f>
        <v>8.3850909090909092</v>
      </c>
      <c r="AF79" s="6">
        <f>STDEV(T79:AD79)/SQRT(11)</f>
        <v>1.3207549697361141</v>
      </c>
      <c r="AG79" s="8"/>
      <c r="AH79" s="8"/>
      <c r="AI79" s="3">
        <v>12.506</v>
      </c>
      <c r="AJ79" s="6">
        <v>6.7264999999999997</v>
      </c>
      <c r="AK79" s="6">
        <v>5.9286000000000003</v>
      </c>
      <c r="AL79" s="6">
        <v>7.3862499999999995</v>
      </c>
      <c r="AM79" s="6">
        <v>5.0616666666666665</v>
      </c>
      <c r="AN79" s="6">
        <v>3.8663333333333334</v>
      </c>
      <c r="AO79" s="6">
        <v>3.4169999999999998</v>
      </c>
      <c r="AP79" s="6">
        <v>8.4789999999999992</v>
      </c>
      <c r="AQ79" s="6">
        <v>6.1093333333333328</v>
      </c>
      <c r="AR79" s="6">
        <v>5.0743333333333327</v>
      </c>
      <c r="AS79" s="6">
        <v>2.4072499999999999</v>
      </c>
      <c r="AT79" s="6">
        <v>3.7110000000000003</v>
      </c>
      <c r="AU79" s="6">
        <f>AVERAGE(AJ79:AT79)</f>
        <v>5.2879333333333332</v>
      </c>
      <c r="AV79" s="6">
        <f>STDEV(AJ79:AT79)/SQRT(11)</f>
        <v>0.55713292002968962</v>
      </c>
      <c r="AW79" s="8"/>
    </row>
    <row r="80" spans="3:49" x14ac:dyDescent="0.3">
      <c r="C80" s="3">
        <v>13.006</v>
      </c>
      <c r="D80" s="6">
        <v>5.4669999999999996</v>
      </c>
      <c r="E80" s="6">
        <v>5.4710000000000001</v>
      </c>
      <c r="F80" s="6">
        <v>6.82</v>
      </c>
      <c r="G80" s="6">
        <v>19.571000000000002</v>
      </c>
      <c r="H80" s="6">
        <v>6.3360000000000003</v>
      </c>
      <c r="I80" s="6">
        <v>10.739000000000001</v>
      </c>
      <c r="J80" s="6">
        <v>8.2089999999999996</v>
      </c>
      <c r="K80" s="6">
        <v>7.0469999999999997</v>
      </c>
      <c r="L80" s="6">
        <v>15.227</v>
      </c>
      <c r="M80" s="6">
        <v>5.157</v>
      </c>
      <c r="N80" s="6">
        <v>4.87</v>
      </c>
      <c r="O80" s="6">
        <f>AVERAGE(D80:N80)</f>
        <v>8.6285454545454545</v>
      </c>
      <c r="P80" s="6">
        <f>STDEV(D80:N80)/SQRT(11)</f>
        <v>1.430443646143877</v>
      </c>
      <c r="Q80" s="8"/>
      <c r="R80" s="8"/>
      <c r="S80" s="3">
        <v>13.006</v>
      </c>
      <c r="T80" s="6">
        <v>3.8804999999999996</v>
      </c>
      <c r="U80" s="6">
        <v>4.2770000000000001</v>
      </c>
      <c r="V80" s="6">
        <v>5.0169999999999995</v>
      </c>
      <c r="W80" s="6">
        <v>17.074000000000002</v>
      </c>
      <c r="X80" s="6">
        <v>5.2065000000000001</v>
      </c>
      <c r="Y80" s="6">
        <v>10.1775</v>
      </c>
      <c r="Z80" s="6">
        <v>13.757000000000001</v>
      </c>
      <c r="AA80" s="6">
        <v>6.0090000000000003</v>
      </c>
      <c r="AB80" s="6">
        <v>13.018000000000001</v>
      </c>
      <c r="AC80" s="6">
        <v>9.67</v>
      </c>
      <c r="AD80" s="6">
        <v>5.2989999999999995</v>
      </c>
      <c r="AE80" s="6">
        <f>AVERAGE(T80:AD80)</f>
        <v>8.489590909090909</v>
      </c>
      <c r="AF80" s="6">
        <f>STDEV(T80:AD80)/SQRT(11)</f>
        <v>1.3629746409602881</v>
      </c>
      <c r="AG80" s="8"/>
      <c r="AH80" s="8"/>
      <c r="AI80" s="3">
        <v>13.006</v>
      </c>
      <c r="AJ80" s="6">
        <v>6.6240000000000006</v>
      </c>
      <c r="AK80" s="6">
        <v>6.0506000000000002</v>
      </c>
      <c r="AL80" s="6">
        <v>7.2207499999999998</v>
      </c>
      <c r="AM80" s="6">
        <v>5.237333333333333</v>
      </c>
      <c r="AN80" s="6">
        <v>4.0163333333333329</v>
      </c>
      <c r="AO80" s="6">
        <v>3.5636666666666663</v>
      </c>
      <c r="AP80" s="6">
        <v>8.5896666666666661</v>
      </c>
      <c r="AQ80" s="6">
        <v>5.6579999999999986</v>
      </c>
      <c r="AR80" s="6">
        <v>5.355666666666667</v>
      </c>
      <c r="AS80" s="6">
        <v>2.04575</v>
      </c>
      <c r="AT80" s="6">
        <v>3.8102499999999999</v>
      </c>
      <c r="AU80" s="6">
        <f>AVERAGE(AJ80:AT80)</f>
        <v>5.2883651515151513</v>
      </c>
      <c r="AV80" s="6">
        <f>STDEV(AJ80:AT80)/SQRT(11)</f>
        <v>0.5594917840247392</v>
      </c>
      <c r="AW80" s="8"/>
    </row>
    <row r="81" spans="3:49" x14ac:dyDescent="0.3">
      <c r="C81" s="3">
        <v>13.506</v>
      </c>
      <c r="D81" s="6">
        <v>5.3840000000000003</v>
      </c>
      <c r="E81" s="6">
        <v>5.4489999999999998</v>
      </c>
      <c r="F81" s="6">
        <v>6.9139999999999997</v>
      </c>
      <c r="G81" s="6">
        <v>19.055</v>
      </c>
      <c r="H81" s="6">
        <v>6.4779999999999998</v>
      </c>
      <c r="I81" s="6">
        <v>11.157</v>
      </c>
      <c r="J81" s="6">
        <v>8.3979999999999997</v>
      </c>
      <c r="K81" s="6">
        <v>6.15</v>
      </c>
      <c r="L81" s="6">
        <v>15.263</v>
      </c>
      <c r="M81" s="6">
        <v>5.077</v>
      </c>
      <c r="N81" s="6">
        <v>5.0019999999999998</v>
      </c>
      <c r="O81" s="6">
        <f>AVERAGE(D81:N81)</f>
        <v>8.575181818181818</v>
      </c>
      <c r="P81" s="6">
        <f>STDEV(D81:N81)/SQRT(11)</f>
        <v>1.4118055545885002</v>
      </c>
      <c r="Q81" s="8"/>
      <c r="R81" s="8"/>
      <c r="S81" s="3">
        <v>13.506</v>
      </c>
      <c r="T81" s="6">
        <v>3.7575000000000003</v>
      </c>
      <c r="U81" s="6">
        <v>4.3770000000000007</v>
      </c>
      <c r="V81" s="6">
        <v>5.1715</v>
      </c>
      <c r="W81" s="6">
        <v>18.771000000000001</v>
      </c>
      <c r="X81" s="6">
        <v>5.1895000000000007</v>
      </c>
      <c r="Y81" s="6">
        <v>10.993</v>
      </c>
      <c r="Z81" s="6">
        <v>15.013999999999999</v>
      </c>
      <c r="AA81" s="6">
        <v>5.9245000000000001</v>
      </c>
      <c r="AB81" s="6">
        <v>13.129000000000001</v>
      </c>
      <c r="AC81" s="6">
        <v>9.42</v>
      </c>
      <c r="AD81" s="6">
        <v>5.6189999999999998</v>
      </c>
      <c r="AE81" s="6">
        <f>AVERAGE(T81:AD81)</f>
        <v>8.8514545454545459</v>
      </c>
      <c r="AF81" s="6">
        <f>STDEV(T81:AD81)/SQRT(11)</f>
        <v>1.5121271072333013</v>
      </c>
      <c r="AG81" s="8"/>
      <c r="AH81" s="8"/>
      <c r="AI81" s="3">
        <v>13.506</v>
      </c>
      <c r="AJ81" s="6">
        <v>6.3804999999999996</v>
      </c>
      <c r="AK81" s="6">
        <v>5.6869999999999994</v>
      </c>
      <c r="AL81" s="6">
        <v>7.3472499999999998</v>
      </c>
      <c r="AM81" s="6">
        <v>5.1719999999999997</v>
      </c>
      <c r="AN81" s="6">
        <v>4.4289999999999994</v>
      </c>
      <c r="AO81" s="6">
        <v>3.5086666666666666</v>
      </c>
      <c r="AP81" s="6">
        <v>7.8093333333333339</v>
      </c>
      <c r="AQ81" s="6">
        <v>6.3393333333333333</v>
      </c>
      <c r="AR81" s="6">
        <v>5.1373333333333333</v>
      </c>
      <c r="AS81" s="6">
        <v>2.1080000000000001</v>
      </c>
      <c r="AT81" s="6">
        <v>3.8119999999999998</v>
      </c>
      <c r="AU81" s="6">
        <f>AVERAGE(AJ81:AT81)</f>
        <v>5.2482196969696968</v>
      </c>
      <c r="AV81" s="6">
        <f>STDEV(AJ81:AT81)/SQRT(11)</f>
        <v>0.5158340530019857</v>
      </c>
      <c r="AW81" s="8"/>
    </row>
    <row r="82" spans="3:49" x14ac:dyDescent="0.3">
      <c r="C82" s="3">
        <v>14.006</v>
      </c>
      <c r="D82" s="6">
        <v>5.3360000000000003</v>
      </c>
      <c r="E82" s="6">
        <v>5.4829999999999997</v>
      </c>
      <c r="F82" s="6">
        <v>6.8239999999999998</v>
      </c>
      <c r="G82" s="6">
        <v>20.113</v>
      </c>
      <c r="H82" s="6">
        <v>6.4009999999999998</v>
      </c>
      <c r="I82" s="6">
        <v>11.32</v>
      </c>
      <c r="J82" s="6">
        <v>7.9130000000000003</v>
      </c>
      <c r="K82" s="6">
        <v>6.4450000000000003</v>
      </c>
      <c r="L82" s="6">
        <v>16.318000000000001</v>
      </c>
      <c r="M82" s="6">
        <v>5.133</v>
      </c>
      <c r="N82" s="6">
        <v>4.8639999999999999</v>
      </c>
      <c r="O82" s="6">
        <f>AVERAGE(D82:N82)</f>
        <v>8.7409090909090921</v>
      </c>
      <c r="P82" s="6">
        <f>STDEV(D82:N82)/SQRT(11)</f>
        <v>1.5337109627812444</v>
      </c>
      <c r="Q82" s="8"/>
      <c r="R82" s="8"/>
      <c r="S82" s="3">
        <v>14.006</v>
      </c>
      <c r="T82" s="6">
        <v>3.8034999999999997</v>
      </c>
      <c r="U82" s="6">
        <v>4.4770000000000003</v>
      </c>
      <c r="V82" s="6">
        <v>5.1440000000000001</v>
      </c>
      <c r="W82" s="6">
        <v>17.286999999999999</v>
      </c>
      <c r="X82" s="6">
        <v>5.0790000000000006</v>
      </c>
      <c r="Y82" s="6">
        <v>11.376999999999999</v>
      </c>
      <c r="Z82" s="6">
        <v>13.557500000000001</v>
      </c>
      <c r="AA82" s="6">
        <v>5.8640000000000008</v>
      </c>
      <c r="AB82" s="6">
        <v>13.7155</v>
      </c>
      <c r="AC82" s="6">
        <v>9.8025000000000002</v>
      </c>
      <c r="AD82" s="6">
        <v>5.5540000000000003</v>
      </c>
      <c r="AE82" s="6">
        <f>AVERAGE(T82:AD82)</f>
        <v>8.6964545454545465</v>
      </c>
      <c r="AF82" s="6">
        <f>STDEV(T82:AD82)/SQRT(11)</f>
        <v>1.402514763258135</v>
      </c>
      <c r="AG82" s="8"/>
      <c r="AH82" s="8"/>
      <c r="AI82" s="3">
        <v>14.006</v>
      </c>
      <c r="AJ82" s="6">
        <v>6.3090000000000002</v>
      </c>
      <c r="AK82" s="6">
        <v>5.8521999999999998</v>
      </c>
      <c r="AL82" s="6">
        <v>7.0754999999999999</v>
      </c>
      <c r="AM82" s="6">
        <v>5.4816666666666665</v>
      </c>
      <c r="AN82" s="6">
        <v>4.1956666666666669</v>
      </c>
      <c r="AO82" s="6">
        <v>3.3916666666666671</v>
      </c>
      <c r="AP82" s="6">
        <v>7.7446666666666673</v>
      </c>
      <c r="AQ82" s="6">
        <v>6.1370000000000005</v>
      </c>
      <c r="AR82" s="6">
        <v>5.5889999999999995</v>
      </c>
      <c r="AS82" s="6">
        <v>2.3089999999999997</v>
      </c>
      <c r="AT82" s="6">
        <v>3.7512499999999998</v>
      </c>
      <c r="AU82" s="6">
        <f>AVERAGE(AJ82:AT82)</f>
        <v>5.2578742424242426</v>
      </c>
      <c r="AV82" s="6">
        <f>STDEV(AJ82:AT82)/SQRT(11)</f>
        <v>0.49959410242576413</v>
      </c>
      <c r="AW82" s="8"/>
    </row>
    <row r="83" spans="3:49" x14ac:dyDescent="0.3">
      <c r="C83" s="3">
        <v>14.507</v>
      </c>
      <c r="D83" s="6">
        <v>5.41</v>
      </c>
      <c r="E83" s="6">
        <v>5.26</v>
      </c>
      <c r="F83" s="6">
        <v>6.9649999999999999</v>
      </c>
      <c r="G83" s="6">
        <v>19.459</v>
      </c>
      <c r="H83" s="6">
        <v>6.4660000000000002</v>
      </c>
      <c r="I83" s="6">
        <v>11.093</v>
      </c>
      <c r="J83" s="6">
        <v>8.1180000000000003</v>
      </c>
      <c r="K83" s="6">
        <v>6.4279999999999999</v>
      </c>
      <c r="L83" s="6">
        <v>17.245999999999999</v>
      </c>
      <c r="M83" s="6">
        <v>5.0629999999999997</v>
      </c>
      <c r="N83" s="6">
        <v>4.9080000000000004</v>
      </c>
      <c r="O83" s="6">
        <f>AVERAGE(D83:N83)</f>
        <v>8.7650909090909082</v>
      </c>
      <c r="P83" s="6">
        <f>STDEV(D83:N83)/SQRT(11)</f>
        <v>1.5321893513089244</v>
      </c>
      <c r="Q83" s="8"/>
      <c r="R83" s="8"/>
      <c r="S83" s="3">
        <v>14.507</v>
      </c>
      <c r="T83" s="6">
        <v>3.8380000000000001</v>
      </c>
      <c r="U83" s="6">
        <v>4.3194999999999997</v>
      </c>
      <c r="V83" s="6">
        <v>5.0060000000000002</v>
      </c>
      <c r="W83" s="6">
        <v>16.503</v>
      </c>
      <c r="X83" s="6">
        <v>5.2904999999999998</v>
      </c>
      <c r="Y83" s="6">
        <v>12.025500000000001</v>
      </c>
      <c r="Z83" s="6">
        <v>13.862500000000001</v>
      </c>
      <c r="AA83" s="6">
        <v>5.3605</v>
      </c>
      <c r="AB83" s="6">
        <v>14.139500000000002</v>
      </c>
      <c r="AC83" s="6">
        <v>9.7014999999999993</v>
      </c>
      <c r="AD83" s="6">
        <v>5.3674999999999997</v>
      </c>
      <c r="AE83" s="6">
        <f>AVERAGE(T83:AD83)</f>
        <v>8.6739999999999995</v>
      </c>
      <c r="AF83" s="6">
        <f>STDEV(T83:AD83)/SQRT(11)</f>
        <v>1.4127241865533164</v>
      </c>
      <c r="AG83" s="8"/>
      <c r="AH83" s="8"/>
      <c r="AI83" s="3">
        <v>14.507</v>
      </c>
      <c r="AJ83" s="6">
        <v>6.5110000000000001</v>
      </c>
      <c r="AK83" s="6">
        <v>5.3574000000000002</v>
      </c>
      <c r="AL83" s="6">
        <v>7.452</v>
      </c>
      <c r="AM83" s="6">
        <v>5.4796666666666667</v>
      </c>
      <c r="AN83" s="6">
        <v>4.144333333333333</v>
      </c>
      <c r="AO83" s="6">
        <v>3.8016666666666672</v>
      </c>
      <c r="AP83" s="6">
        <v>8.0076666666666672</v>
      </c>
      <c r="AQ83" s="6">
        <v>5.7863333333333342</v>
      </c>
      <c r="AR83" s="6">
        <v>5.0490000000000004</v>
      </c>
      <c r="AS83" s="6">
        <v>2.14825</v>
      </c>
      <c r="AT83" s="6">
        <v>4.0082500000000003</v>
      </c>
      <c r="AU83" s="6">
        <f>AVERAGE(AJ83:AT83)</f>
        <v>5.2495969696969693</v>
      </c>
      <c r="AV83" s="6">
        <f>STDEV(AJ83:AT83)/SQRT(11)</f>
        <v>0.51273729749897945</v>
      </c>
      <c r="AW83" s="8"/>
    </row>
    <row r="84" spans="3:49" x14ac:dyDescent="0.3">
      <c r="C84" s="3">
        <v>15.007</v>
      </c>
      <c r="D84" s="6">
        <v>5.3739999999999997</v>
      </c>
      <c r="E84" s="6">
        <v>5.3209999999999997</v>
      </c>
      <c r="F84" s="6">
        <v>6.8630000000000004</v>
      </c>
      <c r="G84" s="6">
        <v>19.657</v>
      </c>
      <c r="H84" s="6">
        <v>6.2169999999999996</v>
      </c>
      <c r="I84" s="6">
        <v>11.407999999999999</v>
      </c>
      <c r="J84" s="6">
        <v>8.5540000000000003</v>
      </c>
      <c r="K84" s="6">
        <v>7.4219999999999997</v>
      </c>
      <c r="L84" s="6">
        <v>17.344999999999999</v>
      </c>
      <c r="M84" s="6">
        <v>4.7839999999999998</v>
      </c>
      <c r="N84" s="6">
        <v>4.7889999999999997</v>
      </c>
      <c r="O84" s="6">
        <f>AVERAGE(D84:N84)</f>
        <v>8.8849090909090922</v>
      </c>
      <c r="P84" s="6">
        <f>STDEV(D84:N84)/SQRT(11)</f>
        <v>1.5552093834742244</v>
      </c>
      <c r="Q84" s="8"/>
      <c r="R84" s="8"/>
      <c r="S84" s="3">
        <v>15.007</v>
      </c>
      <c r="T84" s="6">
        <v>3.843</v>
      </c>
      <c r="U84" s="6">
        <v>4.351</v>
      </c>
      <c r="V84" s="6">
        <v>5.0980000000000008</v>
      </c>
      <c r="W84" s="6">
        <v>17.376999999999999</v>
      </c>
      <c r="X84" s="6">
        <v>5.2409999999999997</v>
      </c>
      <c r="Y84" s="6">
        <v>11.256499999999999</v>
      </c>
      <c r="Z84" s="6">
        <v>14.935499999999999</v>
      </c>
      <c r="AA84" s="6">
        <v>5.6180000000000003</v>
      </c>
      <c r="AB84" s="6">
        <v>13.910500000000001</v>
      </c>
      <c r="AC84" s="6">
        <v>9.1905000000000001</v>
      </c>
      <c r="AD84" s="6">
        <v>5.4584999999999999</v>
      </c>
      <c r="AE84" s="6">
        <f>AVERAGE(T84:AD84)</f>
        <v>8.7526818181818182</v>
      </c>
      <c r="AF84" s="6">
        <f>STDEV(T84:AD84)/SQRT(11)</f>
        <v>1.4632350029871968</v>
      </c>
      <c r="AG84" s="8"/>
      <c r="AH84" s="8"/>
      <c r="AI84" s="3">
        <v>15.007</v>
      </c>
      <c r="AJ84" s="6">
        <v>6.2647500000000003</v>
      </c>
      <c r="AK84" s="6">
        <v>5.5308000000000002</v>
      </c>
      <c r="AL84" s="6">
        <v>6.8879999999999999</v>
      </c>
      <c r="AM84" s="6">
        <v>5.3006666666666673</v>
      </c>
      <c r="AN84" s="6">
        <v>3.8163333333333331</v>
      </c>
      <c r="AO84" s="6">
        <v>3.4299999999999997</v>
      </c>
      <c r="AP84" s="6">
        <v>8.5346666666666664</v>
      </c>
      <c r="AQ84" s="6">
        <v>5.8530000000000006</v>
      </c>
      <c r="AR84" s="6">
        <v>5.2240000000000002</v>
      </c>
      <c r="AS84" s="6">
        <v>2.3885000000000001</v>
      </c>
      <c r="AT84" s="6">
        <v>3.73325</v>
      </c>
      <c r="AU84" s="6">
        <f>AVERAGE(AJ84:AT84)</f>
        <v>5.1785424242424245</v>
      </c>
      <c r="AV84" s="6">
        <f>STDEV(AJ84:AT84)/SQRT(11)</f>
        <v>0.52870203252759129</v>
      </c>
      <c r="AW84" s="8"/>
    </row>
    <row r="85" spans="3:49" x14ac:dyDescent="0.3">
      <c r="C85" s="14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14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</sheetData>
  <mergeCells count="14">
    <mergeCell ref="C17:Q17"/>
    <mergeCell ref="S17:AG17"/>
    <mergeCell ref="AI17:AW17"/>
    <mergeCell ref="C52:P52"/>
    <mergeCell ref="S52:AF52"/>
    <mergeCell ref="AI52:AV52"/>
    <mergeCell ref="L2:M2"/>
    <mergeCell ref="C7:H7"/>
    <mergeCell ref="C12:J12"/>
    <mergeCell ref="C2:C3"/>
    <mergeCell ref="D2:E2"/>
    <mergeCell ref="F2:G2"/>
    <mergeCell ref="H2:I2"/>
    <mergeCell ref="J2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22</vt:i4>
      </vt:variant>
    </vt:vector>
  </HeadingPairs>
  <TitlesOfParts>
    <vt:vector size="22" baseType="lpstr">
      <vt:lpstr>FIgure. 1</vt:lpstr>
      <vt:lpstr>Figure. 2</vt:lpstr>
      <vt:lpstr>Figure. 3</vt:lpstr>
      <vt:lpstr>Figure. 4</vt:lpstr>
      <vt:lpstr>Figure. 5</vt:lpstr>
      <vt:lpstr>Figure. 6</vt:lpstr>
      <vt:lpstr>Figure. 7</vt:lpstr>
      <vt:lpstr>Supplementary Figure. 1</vt:lpstr>
      <vt:lpstr>Supplementary Figure. 2</vt:lpstr>
      <vt:lpstr>Supplementary Figure. 3</vt:lpstr>
      <vt:lpstr>Supplementary Figure. 4</vt:lpstr>
      <vt:lpstr>Supplementary Figure. 5</vt:lpstr>
      <vt:lpstr>Supplementary Figure. 6</vt:lpstr>
      <vt:lpstr>Supplementary Figure. 7</vt:lpstr>
      <vt:lpstr>Supplementary Figure. 8</vt:lpstr>
      <vt:lpstr>Supplementary Figure. 9</vt:lpstr>
      <vt:lpstr>Supplementary Figure. 10</vt:lpstr>
      <vt:lpstr>Supplementary Figure. 11</vt:lpstr>
      <vt:lpstr>Supplementary Figure. 13</vt:lpstr>
      <vt:lpstr>Supplementary Figure. 14</vt:lpstr>
      <vt:lpstr>Supplementary Figure. 15</vt:lpstr>
      <vt:lpstr>Supplementary Figure.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Kimjung eun</dc:creator>
  <cp:lastModifiedBy>Kimjung eun</cp:lastModifiedBy>
  <dcterms:created xsi:type="dcterms:W3CDTF">2024-01-30T07:43:12Z</dcterms:created>
  <dcterms:modified xsi:type="dcterms:W3CDTF">2024-12-29T08:05:41Z</dcterms:modified>
</cp:coreProperties>
</file>