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alessio.massimo/Desktop/"/>
    </mc:Choice>
  </mc:AlternateContent>
  <xr:revisionPtr revIDLastSave="0" documentId="13_ncr:1_{7906C444-43E2-2F40-ABD6-FD0DE19A844C}" xr6:coauthVersionLast="47" xr6:coauthVersionMax="47" xr10:uidLastSave="{00000000-0000-0000-0000-000000000000}"/>
  <bookViews>
    <workbookView xWindow="1720" yWindow="460" windowWidth="32280" windowHeight="18060" firstSheet="1" activeTab="8" xr2:uid="{00000000-000D-0000-FFFF-FFFF00000000}"/>
  </bookViews>
  <sheets>
    <sheet name="Data Kinetics Fig 1" sheetId="1" r:id="rId1"/>
    <sheet name="Analysis Data Fig 1" sheetId="2" r:id="rId2"/>
    <sheet name="Analysis PET Data Fig 2 &amp; Fig 3" sheetId="3" r:id="rId3"/>
    <sheet name="Analysis Biodistr Supll Fig 1" sheetId="4" r:id="rId4"/>
    <sheet name="VC701 Data Fig 4 Suppl Fig 3 " sheetId="5" r:id="rId5"/>
    <sheet name="F4 80 liver 6m Fig 5b" sheetId="6" r:id="rId6"/>
    <sheet name="F4 80 liver 10m Fig 5c" sheetId="7" r:id="rId7"/>
    <sheet name="Cp brain ELISA Suppl Fig 2" sheetId="8" r:id="rId8"/>
    <sheet name="Cp brain ELISA Suppl Fig 4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5" l="1"/>
  <c r="K22" i="5"/>
  <c r="L21" i="5"/>
  <c r="K21" i="5"/>
  <c r="L20" i="5"/>
  <c r="K20" i="5"/>
  <c r="L19" i="5"/>
  <c r="K19" i="5"/>
  <c r="L18" i="5"/>
  <c r="K18" i="5"/>
  <c r="L17" i="5"/>
  <c r="K17" i="5"/>
  <c r="L16" i="5"/>
  <c r="K16" i="5"/>
  <c r="L15" i="5"/>
  <c r="K15" i="5"/>
  <c r="K11" i="5"/>
  <c r="J11" i="5"/>
  <c r="K10" i="5"/>
  <c r="J10" i="5"/>
  <c r="K9" i="5"/>
  <c r="J9" i="5"/>
  <c r="K8" i="5"/>
  <c r="J8" i="5"/>
  <c r="K7" i="5"/>
  <c r="J7" i="5"/>
  <c r="K6" i="5"/>
  <c r="J6" i="5"/>
  <c r="K5" i="5"/>
  <c r="J5" i="5"/>
  <c r="K4" i="5"/>
  <c r="J4" i="5"/>
  <c r="N51" i="4"/>
  <c r="M51" i="4"/>
  <c r="N50" i="4"/>
  <c r="M50" i="4"/>
  <c r="N49" i="4"/>
  <c r="M49" i="4"/>
  <c r="N48" i="4"/>
  <c r="M48" i="4"/>
  <c r="N47" i="4"/>
  <c r="M47" i="4"/>
  <c r="N46" i="4"/>
  <c r="M46" i="4"/>
  <c r="N45" i="4"/>
  <c r="M45" i="4"/>
  <c r="N44" i="4"/>
  <c r="M44" i="4"/>
  <c r="N40" i="4"/>
  <c r="M40" i="4"/>
  <c r="N39" i="4"/>
  <c r="M39" i="4"/>
  <c r="N38" i="4"/>
  <c r="M38" i="4"/>
  <c r="N37" i="4"/>
  <c r="M37" i="4"/>
  <c r="N36" i="4"/>
  <c r="M36" i="4"/>
  <c r="N35" i="4"/>
  <c r="M35" i="4"/>
  <c r="N34" i="4"/>
  <c r="M34" i="4"/>
  <c r="N33" i="4"/>
  <c r="M33" i="4"/>
  <c r="N25" i="4"/>
  <c r="M25" i="4"/>
  <c r="N24" i="4"/>
  <c r="M24" i="4"/>
  <c r="N23" i="4"/>
  <c r="M23" i="4"/>
  <c r="N22" i="4"/>
  <c r="M22" i="4"/>
  <c r="N21" i="4"/>
  <c r="M21" i="4"/>
  <c r="N20" i="4"/>
  <c r="M20" i="4"/>
  <c r="N19" i="4"/>
  <c r="M19" i="4"/>
  <c r="N18" i="4"/>
  <c r="M18" i="4"/>
  <c r="N14" i="4"/>
  <c r="M14" i="4"/>
  <c r="N13" i="4"/>
  <c r="M13" i="4"/>
  <c r="N12" i="4"/>
  <c r="M12" i="4"/>
  <c r="N11" i="4"/>
  <c r="M11" i="4"/>
  <c r="N10" i="4"/>
  <c r="M10" i="4"/>
  <c r="N9" i="4"/>
  <c r="M9" i="4"/>
  <c r="N8" i="4"/>
  <c r="M8" i="4"/>
  <c r="N7" i="4"/>
  <c r="M7" i="4"/>
  <c r="N40" i="3"/>
  <c r="M40" i="3"/>
  <c r="N39" i="3"/>
  <c r="M39" i="3"/>
  <c r="N38" i="3"/>
  <c r="M38" i="3"/>
  <c r="N37" i="3"/>
  <c r="M37" i="3"/>
  <c r="N36" i="3"/>
  <c r="M36" i="3"/>
  <c r="N35" i="3"/>
  <c r="M35" i="3"/>
  <c r="N31" i="3"/>
  <c r="M31" i="3"/>
  <c r="N30" i="3"/>
  <c r="M30" i="3"/>
  <c r="N29" i="3"/>
  <c r="M29" i="3"/>
  <c r="N28" i="3"/>
  <c r="M28" i="3"/>
  <c r="N27" i="3"/>
  <c r="M27" i="3"/>
  <c r="N26" i="3"/>
  <c r="M26" i="3"/>
  <c r="N20" i="3"/>
  <c r="M20" i="3"/>
  <c r="N19" i="3"/>
  <c r="M19" i="3"/>
  <c r="N18" i="3"/>
  <c r="M18" i="3"/>
  <c r="N17" i="3"/>
  <c r="M17" i="3"/>
  <c r="N16" i="3"/>
  <c r="M16" i="3"/>
  <c r="N15" i="3"/>
  <c r="M15" i="3"/>
  <c r="N11" i="3"/>
  <c r="M11" i="3"/>
  <c r="N10" i="3"/>
  <c r="M10" i="3"/>
  <c r="N9" i="3"/>
  <c r="M9" i="3"/>
  <c r="N8" i="3"/>
  <c r="M8" i="3"/>
  <c r="N7" i="3"/>
  <c r="M7" i="3"/>
  <c r="N6" i="3"/>
  <c r="M6" i="3"/>
  <c r="Q104" i="2"/>
  <c r="O104" i="2"/>
  <c r="L104" i="2"/>
  <c r="K104" i="2"/>
  <c r="N104" i="2" s="1"/>
  <c r="J104" i="2"/>
  <c r="G104" i="2"/>
  <c r="F104" i="2"/>
  <c r="D104" i="2"/>
  <c r="C104" i="2"/>
  <c r="B104" i="2"/>
  <c r="P104" i="2" s="1"/>
  <c r="O103" i="2"/>
  <c r="N103" i="2"/>
  <c r="L103" i="2"/>
  <c r="K103" i="2"/>
  <c r="J103" i="2"/>
  <c r="D103" i="2"/>
  <c r="C103" i="2"/>
  <c r="B103" i="2"/>
  <c r="F103" i="2" s="1"/>
  <c r="Q102" i="2"/>
  <c r="L102" i="2"/>
  <c r="O102" i="2" s="1"/>
  <c r="K102" i="2"/>
  <c r="J102" i="2"/>
  <c r="G102" i="2"/>
  <c r="F102" i="2"/>
  <c r="D102" i="2"/>
  <c r="C102" i="2"/>
  <c r="B102" i="2"/>
  <c r="P102" i="2" s="1"/>
  <c r="N101" i="2"/>
  <c r="L101" i="2"/>
  <c r="O101" i="2" s="1"/>
  <c r="K101" i="2"/>
  <c r="J101" i="2"/>
  <c r="D101" i="2"/>
  <c r="C101" i="2"/>
  <c r="B101" i="2"/>
  <c r="Q101" i="2" s="1"/>
  <c r="Q100" i="2"/>
  <c r="L100" i="2"/>
  <c r="N100" i="2" s="1"/>
  <c r="K100" i="2"/>
  <c r="J100" i="2"/>
  <c r="O100" i="2" s="1"/>
  <c r="G100" i="2"/>
  <c r="F100" i="2"/>
  <c r="D100" i="2"/>
  <c r="C100" i="2"/>
  <c r="B100" i="2"/>
  <c r="P100" i="2" s="1"/>
  <c r="N97" i="2"/>
  <c r="L97" i="2"/>
  <c r="O97" i="2" s="1"/>
  <c r="K97" i="2"/>
  <c r="J97" i="2"/>
  <c r="D97" i="2"/>
  <c r="C97" i="2"/>
  <c r="B97" i="2"/>
  <c r="F97" i="2" s="1"/>
  <c r="Q96" i="2"/>
  <c r="L96" i="2"/>
  <c r="N96" i="2" s="1"/>
  <c r="K96" i="2"/>
  <c r="J96" i="2"/>
  <c r="O96" i="2" s="1"/>
  <c r="G96" i="2"/>
  <c r="F96" i="2"/>
  <c r="D96" i="2"/>
  <c r="C96" i="2"/>
  <c r="B96" i="2"/>
  <c r="P96" i="2" s="1"/>
  <c r="N95" i="2"/>
  <c r="L95" i="2"/>
  <c r="O95" i="2" s="1"/>
  <c r="K95" i="2"/>
  <c r="J95" i="2"/>
  <c r="D95" i="2"/>
  <c r="C95" i="2"/>
  <c r="B95" i="2"/>
  <c r="G95" i="2" s="1"/>
  <c r="Q94" i="2"/>
  <c r="L94" i="2"/>
  <c r="N94" i="2" s="1"/>
  <c r="K94" i="2"/>
  <c r="J94" i="2"/>
  <c r="O94" i="2" s="1"/>
  <c r="G94" i="2"/>
  <c r="F94" i="2"/>
  <c r="D94" i="2"/>
  <c r="C94" i="2"/>
  <c r="B94" i="2"/>
  <c r="P94" i="2" s="1"/>
  <c r="N93" i="2"/>
  <c r="L93" i="2"/>
  <c r="O93" i="2" s="1"/>
  <c r="K93" i="2"/>
  <c r="J93" i="2"/>
  <c r="D93" i="2"/>
  <c r="C93" i="2"/>
  <c r="B93" i="2"/>
  <c r="Q93" i="2" s="1"/>
  <c r="Q90" i="2"/>
  <c r="L90" i="2"/>
  <c r="N90" i="2" s="1"/>
  <c r="K90" i="2"/>
  <c r="J90" i="2"/>
  <c r="O90" i="2" s="1"/>
  <c r="G90" i="2"/>
  <c r="F90" i="2"/>
  <c r="D90" i="2"/>
  <c r="C90" i="2"/>
  <c r="B90" i="2"/>
  <c r="P90" i="2" s="1"/>
  <c r="N89" i="2"/>
  <c r="L89" i="2"/>
  <c r="O89" i="2" s="1"/>
  <c r="K89" i="2"/>
  <c r="J89" i="2"/>
  <c r="D89" i="2"/>
  <c r="C89" i="2"/>
  <c r="B89" i="2"/>
  <c r="G89" i="2" s="1"/>
  <c r="Q88" i="2"/>
  <c r="L88" i="2"/>
  <c r="N88" i="2" s="1"/>
  <c r="K88" i="2"/>
  <c r="J88" i="2"/>
  <c r="O88" i="2" s="1"/>
  <c r="G88" i="2"/>
  <c r="F88" i="2"/>
  <c r="D88" i="2"/>
  <c r="C88" i="2"/>
  <c r="B88" i="2"/>
  <c r="P88" i="2" s="1"/>
  <c r="N87" i="2"/>
  <c r="L87" i="2"/>
  <c r="O87" i="2" s="1"/>
  <c r="K87" i="2"/>
  <c r="J87" i="2"/>
  <c r="D87" i="2"/>
  <c r="C87" i="2"/>
  <c r="B87" i="2"/>
  <c r="Q87" i="2" s="1"/>
  <c r="Q86" i="2"/>
  <c r="L86" i="2"/>
  <c r="N86" i="2" s="1"/>
  <c r="K86" i="2"/>
  <c r="J86" i="2"/>
  <c r="O86" i="2" s="1"/>
  <c r="G86" i="2"/>
  <c r="F86" i="2"/>
  <c r="D86" i="2"/>
  <c r="C86" i="2"/>
  <c r="B86" i="2"/>
  <c r="P86" i="2" s="1"/>
  <c r="O80" i="2"/>
  <c r="N80" i="2"/>
  <c r="G80" i="2"/>
  <c r="F80" i="2"/>
  <c r="O79" i="2"/>
  <c r="N79" i="2"/>
  <c r="G79" i="2"/>
  <c r="F79" i="2"/>
  <c r="O78" i="2"/>
  <c r="N78" i="2"/>
  <c r="G78" i="2"/>
  <c r="F78" i="2"/>
  <c r="O77" i="2"/>
  <c r="N77" i="2"/>
  <c r="G77" i="2"/>
  <c r="F77" i="2"/>
  <c r="O76" i="2"/>
  <c r="N76" i="2"/>
  <c r="G76" i="2"/>
  <c r="F76" i="2"/>
  <c r="O75" i="2"/>
  <c r="N75" i="2"/>
  <c r="G75" i="2"/>
  <c r="F75" i="2"/>
  <c r="O72" i="2"/>
  <c r="N72" i="2"/>
  <c r="G72" i="2"/>
  <c r="F72" i="2"/>
  <c r="O71" i="2"/>
  <c r="N71" i="2"/>
  <c r="G71" i="2"/>
  <c r="F71" i="2"/>
  <c r="O70" i="2"/>
  <c r="N70" i="2"/>
  <c r="G70" i="2"/>
  <c r="F70" i="2"/>
  <c r="O69" i="2"/>
  <c r="N69" i="2"/>
  <c r="G69" i="2"/>
  <c r="F69" i="2"/>
  <c r="O68" i="2"/>
  <c r="N68" i="2"/>
  <c r="G68" i="2"/>
  <c r="F68" i="2"/>
  <c r="O67" i="2"/>
  <c r="N67" i="2"/>
  <c r="G67" i="2"/>
  <c r="F67" i="2"/>
  <c r="O64" i="2"/>
  <c r="N64" i="2"/>
  <c r="G64" i="2"/>
  <c r="F64" i="2"/>
  <c r="O63" i="2"/>
  <c r="N63" i="2"/>
  <c r="G63" i="2"/>
  <c r="F63" i="2"/>
  <c r="O62" i="2"/>
  <c r="N62" i="2"/>
  <c r="G62" i="2"/>
  <c r="F62" i="2"/>
  <c r="O61" i="2"/>
  <c r="N61" i="2"/>
  <c r="G61" i="2"/>
  <c r="F61" i="2"/>
  <c r="O60" i="2"/>
  <c r="N60" i="2"/>
  <c r="G60" i="2"/>
  <c r="F60" i="2"/>
  <c r="O59" i="2"/>
  <c r="N59" i="2"/>
  <c r="G59" i="2"/>
  <c r="F59" i="2"/>
  <c r="R52" i="2"/>
  <c r="Q52" i="2"/>
  <c r="J52" i="2"/>
  <c r="K52" i="2" s="1"/>
  <c r="D52" i="2"/>
  <c r="C52" i="2"/>
  <c r="Q51" i="2"/>
  <c r="R51" i="2" s="1"/>
  <c r="K51" i="2"/>
  <c r="J51" i="2"/>
  <c r="C51" i="2"/>
  <c r="D51" i="2" s="1"/>
  <c r="R50" i="2"/>
  <c r="Q50" i="2"/>
  <c r="J50" i="2"/>
  <c r="K50" i="2" s="1"/>
  <c r="D50" i="2"/>
  <c r="C50" i="2"/>
  <c r="Q49" i="2"/>
  <c r="R49" i="2" s="1"/>
  <c r="K49" i="2"/>
  <c r="J49" i="2"/>
  <c r="C49" i="2"/>
  <c r="D49" i="2" s="1"/>
  <c r="R48" i="2"/>
  <c r="Q48" i="2"/>
  <c r="J48" i="2"/>
  <c r="K48" i="2" s="1"/>
  <c r="D48" i="2"/>
  <c r="C48" i="2"/>
  <c r="Q47" i="2"/>
  <c r="R47" i="2" s="1"/>
  <c r="K47" i="2"/>
  <c r="J47" i="2"/>
  <c r="C47" i="2"/>
  <c r="D47" i="2" s="1"/>
  <c r="R44" i="2"/>
  <c r="Q44" i="2"/>
  <c r="J44" i="2"/>
  <c r="K44" i="2" s="1"/>
  <c r="D44" i="2"/>
  <c r="C44" i="2"/>
  <c r="Q43" i="2"/>
  <c r="R43" i="2" s="1"/>
  <c r="K43" i="2"/>
  <c r="J43" i="2"/>
  <c r="C43" i="2"/>
  <c r="D43" i="2" s="1"/>
  <c r="R42" i="2"/>
  <c r="Q42" i="2"/>
  <c r="J42" i="2"/>
  <c r="K42" i="2" s="1"/>
  <c r="D42" i="2"/>
  <c r="C42" i="2"/>
  <c r="Q41" i="2"/>
  <c r="R41" i="2" s="1"/>
  <c r="K41" i="2"/>
  <c r="J41" i="2"/>
  <c r="C41" i="2"/>
  <c r="D41" i="2" s="1"/>
  <c r="R40" i="2"/>
  <c r="Q40" i="2"/>
  <c r="J40" i="2"/>
  <c r="K40" i="2" s="1"/>
  <c r="D40" i="2"/>
  <c r="C40" i="2"/>
  <c r="Q39" i="2"/>
  <c r="R39" i="2" s="1"/>
  <c r="K39" i="2"/>
  <c r="J39" i="2"/>
  <c r="C39" i="2"/>
  <c r="D39" i="2" s="1"/>
  <c r="R36" i="2"/>
  <c r="Q36" i="2"/>
  <c r="J36" i="2"/>
  <c r="K36" i="2" s="1"/>
  <c r="D36" i="2"/>
  <c r="C36" i="2"/>
  <c r="Q35" i="2"/>
  <c r="R35" i="2" s="1"/>
  <c r="K35" i="2"/>
  <c r="J35" i="2"/>
  <c r="C35" i="2"/>
  <c r="D35" i="2" s="1"/>
  <c r="R34" i="2"/>
  <c r="Q34" i="2"/>
  <c r="J34" i="2"/>
  <c r="K34" i="2" s="1"/>
  <c r="D34" i="2"/>
  <c r="C34" i="2"/>
  <c r="Q33" i="2"/>
  <c r="R33" i="2" s="1"/>
  <c r="K33" i="2"/>
  <c r="J33" i="2"/>
  <c r="C33" i="2"/>
  <c r="D33" i="2" s="1"/>
  <c r="R32" i="2"/>
  <c r="Q32" i="2"/>
  <c r="J32" i="2"/>
  <c r="K32" i="2" s="1"/>
  <c r="D32" i="2"/>
  <c r="C32" i="2"/>
  <c r="Q31" i="2"/>
  <c r="R31" i="2" s="1"/>
  <c r="K31" i="2"/>
  <c r="J31" i="2"/>
  <c r="C31" i="2"/>
  <c r="D31" i="2" s="1"/>
  <c r="R26" i="2"/>
  <c r="Q26" i="2"/>
  <c r="J26" i="2"/>
  <c r="K26" i="2" s="1"/>
  <c r="D26" i="2"/>
  <c r="C26" i="2"/>
  <c r="Q25" i="2"/>
  <c r="R25" i="2" s="1"/>
  <c r="K25" i="2"/>
  <c r="J25" i="2"/>
  <c r="C25" i="2"/>
  <c r="D25" i="2" s="1"/>
  <c r="R24" i="2"/>
  <c r="Q24" i="2"/>
  <c r="J24" i="2"/>
  <c r="K24" i="2" s="1"/>
  <c r="D24" i="2"/>
  <c r="C24" i="2"/>
  <c r="Q23" i="2"/>
  <c r="R23" i="2" s="1"/>
  <c r="K23" i="2"/>
  <c r="J23" i="2"/>
  <c r="C23" i="2"/>
  <c r="D23" i="2" s="1"/>
  <c r="R22" i="2"/>
  <c r="Q22" i="2"/>
  <c r="J22" i="2"/>
  <c r="K22" i="2" s="1"/>
  <c r="D22" i="2"/>
  <c r="C22" i="2"/>
  <c r="Q21" i="2"/>
  <c r="R21" i="2" s="1"/>
  <c r="K21" i="2"/>
  <c r="J21" i="2"/>
  <c r="C21" i="2"/>
  <c r="D21" i="2" s="1"/>
  <c r="R18" i="2"/>
  <c r="Q18" i="2"/>
  <c r="J18" i="2"/>
  <c r="K18" i="2" s="1"/>
  <c r="D18" i="2"/>
  <c r="C18" i="2"/>
  <c r="Q17" i="2"/>
  <c r="R17" i="2" s="1"/>
  <c r="K17" i="2"/>
  <c r="J17" i="2"/>
  <c r="C17" i="2"/>
  <c r="D17" i="2" s="1"/>
  <c r="R16" i="2"/>
  <c r="Q16" i="2"/>
  <c r="J16" i="2"/>
  <c r="K16" i="2" s="1"/>
  <c r="D16" i="2"/>
  <c r="C16" i="2"/>
  <c r="Q15" i="2"/>
  <c r="R15" i="2" s="1"/>
  <c r="K15" i="2"/>
  <c r="J15" i="2"/>
  <c r="C15" i="2"/>
  <c r="D15" i="2" s="1"/>
  <c r="R14" i="2"/>
  <c r="Q14" i="2"/>
  <c r="J14" i="2"/>
  <c r="K14" i="2" s="1"/>
  <c r="D14" i="2"/>
  <c r="C14" i="2"/>
  <c r="Q13" i="2"/>
  <c r="R13" i="2" s="1"/>
  <c r="K13" i="2"/>
  <c r="J13" i="2"/>
  <c r="C13" i="2"/>
  <c r="D13" i="2" s="1"/>
  <c r="R10" i="2"/>
  <c r="Q10" i="2"/>
  <c r="J10" i="2"/>
  <c r="K10" i="2" s="1"/>
  <c r="D10" i="2"/>
  <c r="C10" i="2"/>
  <c r="Q9" i="2"/>
  <c r="R9" i="2" s="1"/>
  <c r="K9" i="2"/>
  <c r="J9" i="2"/>
  <c r="C9" i="2"/>
  <c r="D9" i="2" s="1"/>
  <c r="R8" i="2"/>
  <c r="Q8" i="2"/>
  <c r="J8" i="2"/>
  <c r="K8" i="2" s="1"/>
  <c r="D8" i="2"/>
  <c r="C8" i="2"/>
  <c r="Q7" i="2"/>
  <c r="R7" i="2" s="1"/>
  <c r="K7" i="2"/>
  <c r="J7" i="2"/>
  <c r="C7" i="2"/>
  <c r="D7" i="2" s="1"/>
  <c r="R6" i="2"/>
  <c r="Q6" i="2"/>
  <c r="J6" i="2"/>
  <c r="K6" i="2" s="1"/>
  <c r="D6" i="2"/>
  <c r="C6" i="2"/>
  <c r="Q5" i="2"/>
  <c r="R5" i="2" s="1"/>
  <c r="K5" i="2"/>
  <c r="J5" i="2"/>
  <c r="C5" i="2"/>
  <c r="D5" i="2" s="1"/>
  <c r="P87" i="2" l="1"/>
  <c r="P89" i="2"/>
  <c r="P93" i="2"/>
  <c r="P95" i="2"/>
  <c r="P97" i="2"/>
  <c r="P101" i="2"/>
  <c r="P103" i="2"/>
  <c r="Q103" i="2"/>
  <c r="G103" i="2"/>
  <c r="F87" i="2"/>
  <c r="F89" i="2"/>
  <c r="F93" i="2"/>
  <c r="Q95" i="2"/>
  <c r="Q97" i="2"/>
  <c r="F101" i="2"/>
  <c r="G87" i="2"/>
  <c r="G93" i="2"/>
  <c r="G97" i="2"/>
  <c r="G101" i="2"/>
  <c r="Q89" i="2"/>
  <c r="F95" i="2"/>
  <c r="N102" i="2"/>
</calcChain>
</file>

<file path=xl/sharedStrings.xml><?xml version="1.0" encoding="utf-8"?>
<sst xmlns="http://schemas.openxmlformats.org/spreadsheetml/2006/main" count="1367" uniqueCount="305">
  <si>
    <t>1h</t>
  </si>
  <si>
    <t>M1</t>
  </si>
  <si>
    <t>Averaged [kBq/cc]</t>
  </si>
  <si>
    <t>Sd [kBq/cc]</t>
  </si>
  <si>
    <t>Volume [ccm]</t>
  </si>
  <si>
    <t>Min [kBq/cc]</t>
  </si>
  <si>
    <t>Max [kBq/cc]</t>
  </si>
  <si>
    <t>Stdv [kBq/cc]</t>
  </si>
  <si>
    <t>M3</t>
  </si>
  <si>
    <t>M5</t>
  </si>
  <si>
    <t>M2</t>
  </si>
  <si>
    <t>3h</t>
  </si>
  <si>
    <t>21h</t>
  </si>
  <si>
    <t>M4</t>
  </si>
  <si>
    <t>M6</t>
  </si>
  <si>
    <t>PatientName</t>
  </si>
  <si>
    <t>VoiName(Region)</t>
  </si>
  <si>
    <t>Time</t>
  </si>
  <si>
    <t>900.0</t>
  </si>
  <si>
    <t>0.070891</t>
  </si>
  <si>
    <t>0.008264</t>
  </si>
  <si>
    <t>0.023818</t>
  </si>
  <si>
    <t>0.093338</t>
  </si>
  <si>
    <t>0.07355</t>
  </si>
  <si>
    <t>0.023146</t>
  </si>
  <si>
    <t>0.070887</t>
  </si>
  <si>
    <t>0.729863</t>
  </si>
  <si>
    <t>0.008249</t>
  </si>
  <si>
    <t>0.156253</t>
  </si>
  <si>
    <t>0.023539</t>
  </si>
  <si>
    <t>0.244728</t>
  </si>
  <si>
    <t>0.093322</t>
  </si>
  <si>
    <t>0.87291</t>
  </si>
  <si>
    <t>0.073724</t>
  </si>
  <si>
    <t>0.023148</t>
  </si>
  <si>
    <t>0.220613</t>
  </si>
  <si>
    <t>0.921689</t>
  </si>
  <si>
    <t>0.819879</t>
  </si>
  <si>
    <t>0.019275</t>
  </si>
  <si>
    <t>0.093337</t>
  </si>
  <si>
    <t>0.061915</t>
  </si>
  <si>
    <t>0.016871</t>
  </si>
  <si>
    <t>0.649141</t>
  </si>
  <si>
    <t>0.072289</t>
  </si>
  <si>
    <t>0.008268</t>
  </si>
  <si>
    <t>0.023545</t>
  </si>
  <si>
    <t>0.568823</t>
  </si>
  <si>
    <t>0.093321</t>
  </si>
  <si>
    <t>0.465867</t>
  </si>
  <si>
    <t>0.073721</t>
  </si>
  <si>
    <t>0.014993</t>
  </si>
  <si>
    <t>0.763001</t>
  </si>
  <si>
    <t>0.062056</t>
  </si>
  <si>
    <t>0.006806</t>
  </si>
  <si>
    <t>0.552646</t>
  </si>
  <si>
    <t>0.016067</t>
  </si>
  <si>
    <t>0.093331</t>
  </si>
  <si>
    <t>0.045297</t>
  </si>
  <si>
    <t>0.013664</t>
  </si>
  <si>
    <t>0.607078</t>
  </si>
  <si>
    <t>0.072345</t>
  </si>
  <si>
    <t>0.659618</t>
  </si>
  <si>
    <t>0.00767</t>
  </si>
  <si>
    <t>0.020598</t>
  </si>
  <si>
    <t>0.09332</t>
  </si>
  <si>
    <t>0.07372</t>
  </si>
  <si>
    <t>0.01493</t>
  </si>
  <si>
    <t>0.068801</t>
  </si>
  <si>
    <t>0.006175</t>
  </si>
  <si>
    <t>0.761687</t>
  </si>
  <si>
    <t>0.022482</t>
  </si>
  <si>
    <t>0.093301</t>
  </si>
  <si>
    <t>0.073711</t>
  </si>
  <si>
    <t>0.023154</t>
  </si>
  <si>
    <t>0.070894</t>
  </si>
  <si>
    <t>0.875629</t>
  </si>
  <si>
    <t>0.008271</t>
  </si>
  <si>
    <t>0.158273</t>
  </si>
  <si>
    <t>0.018313</t>
  </si>
  <si>
    <t>0.229661</t>
  </si>
  <si>
    <t>0.073706</t>
  </si>
  <si>
    <t>0.734874</t>
  </si>
  <si>
    <t>0.023214</t>
  </si>
  <si>
    <t>0.284787</t>
  </si>
  <si>
    <t>0.070895</t>
  </si>
  <si>
    <t>0.007763</t>
  </si>
  <si>
    <t>0.789749</t>
  </si>
  <si>
    <t>0.01324</t>
  </si>
  <si>
    <t>0.0</t>
  </si>
  <si>
    <t>0.0933</t>
  </si>
  <si>
    <t>0.061875</t>
  </si>
  <si>
    <t>0.016926</t>
  </si>
  <si>
    <t>0.072362</t>
  </si>
  <si>
    <t>0.91168</t>
  </si>
  <si>
    <t>0.00923</t>
  </si>
  <si>
    <t>0.8979</t>
  </si>
  <si>
    <t>0.018106</t>
  </si>
  <si>
    <t>0.093314</t>
  </si>
  <si>
    <t>0.073701</t>
  </si>
  <si>
    <t>0.015002</t>
  </si>
  <si>
    <t>0.924294</t>
  </si>
  <si>
    <t>0.709936</t>
  </si>
  <si>
    <t>0.062043</t>
  </si>
  <si>
    <t>0.006801</t>
  </si>
  <si>
    <t>0.711806</t>
  </si>
  <si>
    <t>0.045313</t>
  </si>
  <si>
    <t>0.072334</t>
  </si>
  <si>
    <t>0.515036</t>
  </si>
  <si>
    <t>0.007639</t>
  </si>
  <si>
    <t>0.911394</t>
  </si>
  <si>
    <t>0.020597</t>
  </si>
  <si>
    <t>0.934977</t>
  </si>
  <si>
    <t>0.940614</t>
  </si>
  <si>
    <t>0.093333</t>
  </si>
  <si>
    <t>0.056108</t>
  </si>
  <si>
    <t>0.014893</t>
  </si>
  <si>
    <t>0.78665</t>
  </si>
  <si>
    <t>900.1</t>
  </si>
  <si>
    <t>900.2</t>
  </si>
  <si>
    <t>900.3</t>
  </si>
  <si>
    <t>900.4</t>
  </si>
  <si>
    <t>900.5</t>
  </si>
  <si>
    <t>900.6</t>
  </si>
  <si>
    <t>0.07092</t>
  </si>
  <si>
    <t>0.872783</t>
  </si>
  <si>
    <t>0.6435</t>
  </si>
  <si>
    <t>0.007753</t>
  </si>
  <si>
    <t>0.198714</t>
  </si>
  <si>
    <t>0.020768</t>
  </si>
  <si>
    <t>0.704538</t>
  </si>
  <si>
    <t>0.09331</t>
  </si>
  <si>
    <t>0.073694</t>
  </si>
  <si>
    <t>0.581812</t>
  </si>
  <si>
    <t>0.023121</t>
  </si>
  <si>
    <t>0.391086</t>
  </si>
  <si>
    <t>0.090841</t>
  </si>
  <si>
    <t>0.07089</t>
  </si>
  <si>
    <t>0.604513</t>
  </si>
  <si>
    <t>0.597836</t>
  </si>
  <si>
    <t>0.007222</t>
  </si>
  <si>
    <t>0.137764</t>
  </si>
  <si>
    <t>0.023544</t>
  </si>
  <si>
    <t>0.238303</t>
  </si>
  <si>
    <t>0.093304</t>
  </si>
  <si>
    <t>0.073729</t>
  </si>
  <si>
    <t>0.072021</t>
  </si>
  <si>
    <t>0.023129</t>
  </si>
  <si>
    <t>0.14744</t>
  </si>
  <si>
    <t>0.362083</t>
  </si>
  <si>
    <t>0.886316</t>
  </si>
  <si>
    <t>0.224556</t>
  </si>
  <si>
    <t>0.019276</t>
  </si>
  <si>
    <t>0.6002</t>
  </si>
  <si>
    <t>0.458108</t>
  </si>
  <si>
    <t>0.093289</t>
  </si>
  <si>
    <t>0.061956</t>
  </si>
  <si>
    <t>0.016928</t>
  </si>
  <si>
    <t>0.186221</t>
  </si>
  <si>
    <t>0.39405</t>
  </si>
  <si>
    <t>0.102965</t>
  </si>
  <si>
    <t>0.008257</t>
  </si>
  <si>
    <t>0.239053</t>
  </si>
  <si>
    <t>0.023529</t>
  </si>
  <si>
    <t>0.309604</t>
  </si>
  <si>
    <t>0.093334</t>
  </si>
  <si>
    <t>0.073654</t>
  </si>
  <si>
    <t>0.369449</t>
  </si>
  <si>
    <t>0.014976</t>
  </si>
  <si>
    <t>0.300797</t>
  </si>
  <si>
    <t>0.682947</t>
  </si>
  <si>
    <t>0.062033</t>
  </si>
  <si>
    <t>0.782556</t>
  </si>
  <si>
    <t>0.376524</t>
  </si>
  <si>
    <t>0.006791</t>
  </si>
  <si>
    <t>0.125486</t>
  </si>
  <si>
    <t>0.682474</t>
  </si>
  <si>
    <t>0.016085</t>
  </si>
  <si>
    <t>0.45837</t>
  </si>
  <si>
    <t>0.093294</t>
  </si>
  <si>
    <t>0.072712</t>
  </si>
  <si>
    <t>0.045304</t>
  </si>
  <si>
    <t>0.01363</t>
  </si>
  <si>
    <t>0.294185</t>
  </si>
  <si>
    <t>0.072294</t>
  </si>
  <si>
    <t>0.91013</t>
  </si>
  <si>
    <t>0.007636</t>
  </si>
  <si>
    <t>0.261065</t>
  </si>
  <si>
    <t>0.020593</t>
  </si>
  <si>
    <t>0.412731</t>
  </si>
  <si>
    <t>0.056114</t>
  </si>
  <si>
    <t>0.014968</t>
  </si>
  <si>
    <t>0.202274</t>
  </si>
  <si>
    <t>cerebellum</t>
  </si>
  <si>
    <t>liver</t>
  </si>
  <si>
    <t>Wrongly Injected</t>
  </si>
  <si>
    <t>Brain</t>
  </si>
  <si>
    <t>bone</t>
  </si>
  <si>
    <t>muscle</t>
  </si>
  <si>
    <t>heart</t>
  </si>
  <si>
    <t>Analysis</t>
  </si>
  <si>
    <t>Females</t>
  </si>
  <si>
    <t>KB/cc</t>
  </si>
  <si>
    <t>MBq</t>
  </si>
  <si>
    <t>SUV mean</t>
  </si>
  <si>
    <t>Dose</t>
  </si>
  <si>
    <t>Weight</t>
  </si>
  <si>
    <t>Maschi</t>
  </si>
  <si>
    <t>wrongly injected</t>
  </si>
  <si>
    <t>Summary SUV</t>
  </si>
  <si>
    <t>wrongly</t>
  </si>
  <si>
    <t>Males</t>
  </si>
  <si>
    <t>injected</t>
  </si>
  <si>
    <t>Mean</t>
  </si>
  <si>
    <t>SD</t>
  </si>
  <si>
    <t>Cervello</t>
  </si>
  <si>
    <t>Ventricolo</t>
  </si>
  <si>
    <t>Osso</t>
  </si>
  <si>
    <t>Cuore</t>
  </si>
  <si>
    <t>Fegato</t>
  </si>
  <si>
    <t>Muscolo</t>
  </si>
  <si>
    <t>Ratio</t>
  </si>
  <si>
    <t>Tissue/Muscle</t>
  </si>
  <si>
    <t>Media  M+F</t>
  </si>
  <si>
    <t>PET data analysis</t>
  </si>
  <si>
    <t xml:space="preserve">6 months </t>
  </si>
  <si>
    <t>SUVmean</t>
  </si>
  <si>
    <t>Females KO</t>
  </si>
  <si>
    <t>Males KO</t>
  </si>
  <si>
    <t>M7</t>
  </si>
  <si>
    <t>M8</t>
  </si>
  <si>
    <t>M9</t>
  </si>
  <si>
    <t>M11</t>
  </si>
  <si>
    <t>M12</t>
  </si>
  <si>
    <t>Average</t>
  </si>
  <si>
    <t>Cerebellum</t>
  </si>
  <si>
    <t>Bone</t>
  </si>
  <si>
    <t>Heart</t>
  </si>
  <si>
    <t>Liver</t>
  </si>
  <si>
    <t>Muscle</t>
  </si>
  <si>
    <t>Females WT</t>
  </si>
  <si>
    <t>Males WT</t>
  </si>
  <si>
    <t>10 months</t>
  </si>
  <si>
    <t>M10</t>
  </si>
  <si>
    <t>Ex vivo Biodistribution analysis</t>
  </si>
  <si>
    <t>6 months</t>
  </si>
  <si>
    <t>Females  KO</t>
  </si>
  <si>
    <t>Males  KO</t>
  </si>
  <si>
    <t>KO</t>
  </si>
  <si>
    <t>MEAN</t>
  </si>
  <si>
    <t>Eyes</t>
  </si>
  <si>
    <t>Intestine</t>
  </si>
  <si>
    <t>Lung</t>
  </si>
  <si>
    <t>Kidney</t>
  </si>
  <si>
    <t>Females  WT</t>
  </si>
  <si>
    <t>WT</t>
  </si>
  <si>
    <t>10 Months</t>
  </si>
  <si>
    <t>MEDIA</t>
  </si>
  <si>
    <t xml:space="preserve">KO </t>
  </si>
  <si>
    <t>Section 1</t>
  </si>
  <si>
    <t>Section 2</t>
  </si>
  <si>
    <t>field 1</t>
  </si>
  <si>
    <t>field 2</t>
  </si>
  <si>
    <t>field 3</t>
  </si>
  <si>
    <t>field 4</t>
  </si>
  <si>
    <t>%area</t>
  </si>
  <si>
    <t>f</t>
  </si>
  <si>
    <t>M1f</t>
  </si>
  <si>
    <t>M3f</t>
  </si>
  <si>
    <t>M5f</t>
  </si>
  <si>
    <t>M7f</t>
  </si>
  <si>
    <t xml:space="preserve">M8f </t>
  </si>
  <si>
    <t xml:space="preserve">M9f </t>
  </si>
  <si>
    <t>m</t>
  </si>
  <si>
    <t>M2m</t>
  </si>
  <si>
    <t>M4m</t>
  </si>
  <si>
    <t>M6m</t>
  </si>
  <si>
    <t>M11m</t>
  </si>
  <si>
    <t>M12m</t>
  </si>
  <si>
    <t>M2f</t>
  </si>
  <si>
    <t>M5m</t>
  </si>
  <si>
    <t xml:space="preserve">field </t>
  </si>
  <si>
    <t>M4f</t>
  </si>
  <si>
    <t>M8f</t>
  </si>
  <si>
    <t>M10f</t>
  </si>
  <si>
    <t>M1m</t>
  </si>
  <si>
    <t>M3m</t>
  </si>
  <si>
    <t>M7m</t>
  </si>
  <si>
    <t>M9m</t>
  </si>
  <si>
    <t xml:space="preserve">pg/300 ug lysate </t>
  </si>
  <si>
    <t>KO+64CuCP</t>
  </si>
  <si>
    <t>M9f</t>
  </si>
  <si>
    <t>C1m</t>
  </si>
  <si>
    <t>C3m</t>
  </si>
  <si>
    <t>C5m</t>
  </si>
  <si>
    <t>C7m</t>
  </si>
  <si>
    <t>C9m</t>
  </si>
  <si>
    <t>C2f</t>
  </si>
  <si>
    <t>C4f</t>
  </si>
  <si>
    <t>C6f</t>
  </si>
  <si>
    <t>C8f</t>
  </si>
  <si>
    <t>C10f</t>
  </si>
  <si>
    <t>mouse #</t>
  </si>
  <si>
    <t>sex</t>
  </si>
  <si>
    <t>CP (pg/ 300 ug proteins)</t>
  </si>
  <si>
    <t>KO+CP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</si>
</sst>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mmmm\ d"/>
    <numFmt numFmtId="166" formatCode="#,##0.000"/>
    <numFmt numFmtId="167" formatCode="0.0000"/>
    <numFmt numFmtId="168" formatCode="0.0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Arimo"/>
    </font>
    <font>
      <b/>
      <sz val="10"/>
      <color rgb="FF000000"/>
      <name val="Arimo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5" fillId="0" borderId="0" xfId="0" applyFont="1"/>
    <xf numFmtId="0" fontId="1" fillId="0" borderId="0" xfId="0" applyFont="1"/>
    <xf numFmtId="0" fontId="6" fillId="0" borderId="0" xfId="0" applyFont="1"/>
    <xf numFmtId="2" fontId="0" fillId="0" borderId="0" xfId="0" applyNumberFormat="1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7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right"/>
    </xf>
    <xf numFmtId="164" fontId="2" fillId="0" borderId="0" xfId="0" applyNumberFormat="1" applyFont="1"/>
    <xf numFmtId="2" fontId="2" fillId="0" borderId="0" xfId="0" applyNumberFormat="1" applyFont="1"/>
    <xf numFmtId="4" fontId="0" fillId="0" borderId="0" xfId="0" applyNumberFormat="1" applyAlignment="1">
      <alignment horizontal="right"/>
    </xf>
    <xf numFmtId="0" fontId="3" fillId="0" borderId="0" xfId="0" applyFont="1"/>
    <xf numFmtId="2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8" fillId="3" borderId="0" xfId="0" applyFont="1" applyFill="1"/>
    <xf numFmtId="0" fontId="9" fillId="4" borderId="0" xfId="0" applyFont="1" applyFill="1"/>
    <xf numFmtId="0" fontId="4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2" fillId="0" borderId="0" xfId="0" applyFont="1"/>
    <xf numFmtId="2" fontId="11" fillId="0" borderId="0" xfId="0" applyNumberFormat="1" applyFont="1" applyAlignment="1">
      <alignment horizontal="center"/>
    </xf>
    <xf numFmtId="0" fontId="13" fillId="0" borderId="0" xfId="0" applyFont="1"/>
    <xf numFmtId="0" fontId="4" fillId="0" borderId="1" xfId="0" applyFont="1" applyBorder="1"/>
    <xf numFmtId="0" fontId="8" fillId="5" borderId="2" xfId="0" applyFont="1" applyFill="1" applyBorder="1"/>
    <xf numFmtId="0" fontId="9" fillId="2" borderId="2" xfId="0" applyFont="1" applyFill="1" applyBorder="1"/>
    <xf numFmtId="0" fontId="4" fillId="0" borderId="2" xfId="0" applyFont="1" applyBorder="1"/>
    <xf numFmtId="165" fontId="11" fillId="0" borderId="0" xfId="0" applyNumberFormat="1" applyFont="1"/>
    <xf numFmtId="0" fontId="4" fillId="0" borderId="3" xfId="0" applyFont="1" applyBorder="1"/>
    <xf numFmtId="0" fontId="0" fillId="0" borderId="1" xfId="0" applyBorder="1"/>
    <xf numFmtId="17" fontId="11" fillId="0" borderId="0" xfId="0" applyNumberFormat="1" applyFont="1"/>
    <xf numFmtId="17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164" fontId="4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3" fillId="0" borderId="0" xfId="0" applyFont="1" applyAlignment="1">
      <alignment horizontal="left"/>
    </xf>
    <xf numFmtId="164" fontId="11" fillId="0" borderId="4" xfId="0" applyNumberFormat="1" applyFont="1" applyBorder="1" applyAlignment="1">
      <alignment horizontal="center"/>
    </xf>
    <xf numFmtId="17" fontId="11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" fontId="11" fillId="0" borderId="0" xfId="0" applyNumberFormat="1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167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68" fontId="4" fillId="0" borderId="0" xfId="0" applyNumberFormat="1" applyFont="1" applyAlignment="1">
      <alignment horizontal="right"/>
    </xf>
    <xf numFmtId="168" fontId="0" fillId="0" borderId="0" xfId="0" applyNumberFormat="1" applyAlignment="1">
      <alignment horizontal="right"/>
    </xf>
    <xf numFmtId="0" fontId="19" fillId="0" borderId="0" xfId="0" applyFont="1" applyAlignment="1">
      <alignment horizontal="left"/>
    </xf>
    <xf numFmtId="0" fontId="19" fillId="0" borderId="4" xfId="0" applyFont="1" applyBorder="1"/>
    <xf numFmtId="0" fontId="19" fillId="0" borderId="0" xfId="0" applyFont="1" applyAlignment="1">
      <alignment horizontal="center"/>
    </xf>
    <xf numFmtId="0" fontId="20" fillId="0" borderId="4" xfId="0" applyFont="1" applyBorder="1"/>
    <xf numFmtId="168" fontId="20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8"/>
  <sheetViews>
    <sheetView zoomScale="90" zoomScaleNormal="90" workbookViewId="0">
      <selection activeCell="M36" sqref="M36"/>
    </sheetView>
  </sheetViews>
  <sheetFormatPr baseColWidth="10" defaultColWidth="8.83203125" defaultRowHeight="15"/>
  <cols>
    <col min="1" max="1" width="14.5" customWidth="1"/>
    <col min="2" max="2" width="13.83203125" style="1" customWidth="1"/>
    <col min="3" max="3" width="14.5" customWidth="1"/>
    <col min="4" max="4" width="17.5" style="1" bestFit="1" customWidth="1"/>
    <col min="5" max="5" width="16.5" customWidth="1"/>
    <col min="6" max="6" width="13.5" customWidth="1"/>
    <col min="7" max="7" width="12.1640625" customWidth="1"/>
    <col min="8" max="9" width="12.5" bestFit="1" customWidth="1"/>
    <col min="10" max="10" width="16.33203125" customWidth="1"/>
    <col min="11" max="11" width="16.83203125" customWidth="1"/>
    <col min="12" max="12" width="17" bestFit="1" customWidth="1"/>
    <col min="13" max="13" width="7.5" customWidth="1"/>
    <col min="14" max="14" width="5.5" customWidth="1"/>
    <col min="15" max="16" width="9.5" bestFit="1" customWidth="1"/>
    <col min="17" max="17" width="9.6640625" bestFit="1" customWidth="1"/>
    <col min="18" max="18" width="3.1640625" customWidth="1"/>
    <col min="19" max="19" width="8.33203125" customWidth="1"/>
    <col min="20" max="20" width="8" customWidth="1"/>
    <col min="21" max="22" width="5.83203125" customWidth="1"/>
    <col min="23" max="23" width="15.83203125" bestFit="1" customWidth="1"/>
    <col min="24" max="24" width="4.6640625" customWidth="1"/>
    <col min="25" max="25" width="8.33203125" customWidth="1"/>
    <col min="26" max="26" width="16.1640625" bestFit="1" customWidth="1"/>
    <col min="27" max="27" width="8.33203125" customWidth="1"/>
    <col min="28" max="28" width="5.33203125" customWidth="1"/>
    <col min="29" max="29" width="3.6640625" customWidth="1"/>
    <col min="30" max="30" width="4" customWidth="1"/>
    <col min="31" max="31" width="9" customWidth="1"/>
    <col min="32" max="32" width="8" customWidth="1"/>
    <col min="33" max="33" width="7" customWidth="1"/>
    <col min="34" max="35" width="9" customWidth="1"/>
    <col min="36" max="36" width="7" customWidth="1"/>
  </cols>
  <sheetData>
    <row r="1" spans="1:17">
      <c r="B1" s="4" t="s">
        <v>0</v>
      </c>
    </row>
    <row r="2" spans="1:17">
      <c r="B2" s="1" t="s">
        <v>15</v>
      </c>
      <c r="C2" s="1" t="s">
        <v>16</v>
      </c>
      <c r="D2" s="1" t="s">
        <v>17</v>
      </c>
      <c r="E2" s="1" t="s">
        <v>2</v>
      </c>
      <c r="F2" s="1" t="s">
        <v>3</v>
      </c>
      <c r="G2" s="1" t="s">
        <v>4</v>
      </c>
      <c r="H2" s="1"/>
      <c r="I2" s="1" t="s">
        <v>5</v>
      </c>
      <c r="J2" s="1" t="s">
        <v>6</v>
      </c>
      <c r="K2" s="1" t="s">
        <v>7</v>
      </c>
      <c r="L2" s="1"/>
      <c r="M2" s="1"/>
      <c r="N2" s="1"/>
      <c r="O2" s="1"/>
      <c r="P2" s="1"/>
      <c r="Q2" s="1"/>
    </row>
    <row r="3" spans="1:17">
      <c r="B3" s="1" t="s">
        <v>1</v>
      </c>
      <c r="C3" t="s">
        <v>195</v>
      </c>
      <c r="D3" s="1" t="s">
        <v>18</v>
      </c>
      <c r="E3" s="2">
        <v>67328935</v>
      </c>
      <c r="F3" s="2">
        <v>18448138</v>
      </c>
      <c r="G3" s="1" t="s">
        <v>19</v>
      </c>
      <c r="H3" s="2">
        <v>4773</v>
      </c>
      <c r="I3" s="2">
        <v>29468429</v>
      </c>
      <c r="J3" s="2">
        <v>156290115</v>
      </c>
      <c r="K3" s="2">
        <v>5366068</v>
      </c>
      <c r="L3" s="2"/>
      <c r="M3" s="1"/>
      <c r="N3" s="2"/>
      <c r="O3" s="2"/>
      <c r="P3" s="2"/>
      <c r="Q3" s="2"/>
    </row>
    <row r="4" spans="1:17">
      <c r="B4" s="1" t="s">
        <v>1</v>
      </c>
      <c r="C4" t="s">
        <v>192</v>
      </c>
      <c r="D4" s="1" t="s">
        <v>18</v>
      </c>
      <c r="E4" s="2">
        <v>149355457</v>
      </c>
      <c r="F4" s="2">
        <v>44329499</v>
      </c>
      <c r="G4" s="1" t="s">
        <v>20</v>
      </c>
      <c r="H4" s="2">
        <v>1234337</v>
      </c>
      <c r="I4" s="2">
        <v>70798676</v>
      </c>
      <c r="J4" s="2">
        <v>253722260</v>
      </c>
      <c r="K4" s="2">
        <v>1795553</v>
      </c>
      <c r="L4" s="2"/>
      <c r="M4" s="1"/>
      <c r="N4" s="2"/>
      <c r="O4" s="2"/>
      <c r="P4" s="2"/>
      <c r="Q4" s="2"/>
    </row>
    <row r="5" spans="1:17">
      <c r="B5" s="1" t="s">
        <v>1</v>
      </c>
      <c r="C5" t="s">
        <v>196</v>
      </c>
      <c r="D5" s="1" t="s">
        <v>18</v>
      </c>
      <c r="E5" s="2">
        <v>132463264</v>
      </c>
      <c r="F5" s="2">
        <v>28690523</v>
      </c>
      <c r="G5" s="1" t="s">
        <v>21</v>
      </c>
      <c r="H5" s="2">
        <v>3155034</v>
      </c>
      <c r="I5" s="2">
        <v>74572128</v>
      </c>
      <c r="J5" s="2">
        <v>211319366</v>
      </c>
      <c r="K5" s="2">
        <v>12687332</v>
      </c>
      <c r="L5" s="2"/>
      <c r="M5" s="1"/>
      <c r="N5" s="2"/>
      <c r="O5" s="2"/>
      <c r="P5" s="2"/>
      <c r="Q5" s="2"/>
    </row>
    <row r="6" spans="1:17">
      <c r="B6" s="1" t="s">
        <v>1</v>
      </c>
      <c r="C6" t="s">
        <v>198</v>
      </c>
      <c r="D6" s="1" t="s">
        <v>18</v>
      </c>
      <c r="E6" s="2">
        <v>617521976</v>
      </c>
      <c r="F6" s="2">
        <v>95480838</v>
      </c>
      <c r="G6" s="1" t="s">
        <v>22</v>
      </c>
      <c r="H6" s="2">
        <v>57637984</v>
      </c>
      <c r="I6" s="2">
        <v>356263977</v>
      </c>
      <c r="J6" s="2">
        <v>823405640</v>
      </c>
      <c r="K6" s="2">
        <v>17457247</v>
      </c>
      <c r="L6" s="2"/>
      <c r="M6" s="1"/>
      <c r="N6" s="2"/>
      <c r="O6" s="2"/>
      <c r="P6" s="2"/>
      <c r="Q6" s="2"/>
    </row>
    <row r="7" spans="1:17">
      <c r="B7" s="1" t="s">
        <v>1</v>
      </c>
      <c r="C7" t="s">
        <v>193</v>
      </c>
      <c r="D7" s="1" t="s">
        <v>18</v>
      </c>
      <c r="E7" s="2">
        <v>322684609</v>
      </c>
      <c r="F7" s="2">
        <v>80168619</v>
      </c>
      <c r="G7" s="1" t="s">
        <v>23</v>
      </c>
      <c r="H7" s="2">
        <v>23733548</v>
      </c>
      <c r="I7" s="2">
        <v>167287842</v>
      </c>
      <c r="J7" s="2">
        <v>515738586</v>
      </c>
      <c r="K7" s="2">
        <v>28218843</v>
      </c>
      <c r="L7" s="2"/>
      <c r="M7" s="1"/>
      <c r="N7" s="2"/>
      <c r="O7" s="2"/>
      <c r="P7" s="2"/>
      <c r="Q7" s="2"/>
    </row>
    <row r="8" spans="1:17">
      <c r="B8" s="1" t="s">
        <v>1</v>
      </c>
      <c r="C8" t="s">
        <v>197</v>
      </c>
      <c r="D8" s="1" t="s">
        <v>18</v>
      </c>
      <c r="E8" s="2">
        <v>58667800</v>
      </c>
      <c r="F8" s="2">
        <v>19264432</v>
      </c>
      <c r="G8" s="1" t="s">
        <v>24</v>
      </c>
      <c r="H8" s="2">
        <v>1357928</v>
      </c>
      <c r="I8" s="2">
        <v>20871399</v>
      </c>
      <c r="J8" s="2">
        <v>145945724</v>
      </c>
      <c r="K8" s="2">
        <v>6259005</v>
      </c>
      <c r="M8" s="1"/>
      <c r="N8" s="2"/>
      <c r="O8" s="2"/>
      <c r="P8" s="2"/>
      <c r="Q8" s="2"/>
    </row>
    <row r="9" spans="1:17">
      <c r="A9" s="6" t="s">
        <v>194</v>
      </c>
      <c r="B9" s="5" t="s">
        <v>10</v>
      </c>
      <c r="C9" t="s">
        <v>195</v>
      </c>
      <c r="D9" s="1" t="s">
        <v>18</v>
      </c>
      <c r="E9" s="2">
        <v>10296187</v>
      </c>
      <c r="F9" s="2">
        <v>4920847</v>
      </c>
      <c r="G9" s="1" t="s">
        <v>25</v>
      </c>
      <c r="H9" s="1" t="s">
        <v>26</v>
      </c>
      <c r="I9" s="2">
        <v>2470642</v>
      </c>
      <c r="J9" s="2">
        <v>35768951</v>
      </c>
      <c r="K9" s="2">
        <v>2848544</v>
      </c>
      <c r="L9" s="2"/>
      <c r="M9" s="1"/>
      <c r="N9" s="1"/>
      <c r="O9" s="2"/>
      <c r="P9" s="2"/>
      <c r="Q9" s="2"/>
    </row>
    <row r="10" spans="1:17">
      <c r="B10" s="5" t="s">
        <v>10</v>
      </c>
      <c r="C10" t="s">
        <v>192</v>
      </c>
      <c r="D10" s="1" t="s">
        <v>18</v>
      </c>
      <c r="E10" s="2">
        <v>18942062</v>
      </c>
      <c r="F10" s="2">
        <v>5947687</v>
      </c>
      <c r="G10" s="1" t="s">
        <v>27</v>
      </c>
      <c r="H10" s="1" t="s">
        <v>28</v>
      </c>
      <c r="I10" s="2">
        <v>7628937</v>
      </c>
      <c r="J10" s="2">
        <v>40004822</v>
      </c>
      <c r="K10" s="2">
        <v>3010893</v>
      </c>
      <c r="M10" s="1"/>
      <c r="N10" s="1"/>
      <c r="O10" s="2"/>
      <c r="P10" s="2"/>
      <c r="Q10" s="2"/>
    </row>
    <row r="11" spans="1:17">
      <c r="B11" s="5" t="s">
        <v>10</v>
      </c>
      <c r="C11" t="s">
        <v>196</v>
      </c>
      <c r="D11" s="1" t="s">
        <v>18</v>
      </c>
      <c r="E11" s="2">
        <v>10396522</v>
      </c>
      <c r="F11" s="2">
        <v>4392776</v>
      </c>
      <c r="G11" s="1" t="s">
        <v>29</v>
      </c>
      <c r="H11" s="1" t="s">
        <v>30</v>
      </c>
      <c r="I11" s="2">
        <v>2665855</v>
      </c>
      <c r="J11" s="2">
        <v>24804909</v>
      </c>
      <c r="K11" s="2">
        <v>137998</v>
      </c>
      <c r="L11" s="2"/>
      <c r="M11" s="1"/>
      <c r="N11" s="1"/>
      <c r="O11" s="2"/>
      <c r="P11" s="2"/>
      <c r="Q11" s="2"/>
    </row>
    <row r="12" spans="1:17">
      <c r="B12" s="5" t="s">
        <v>10</v>
      </c>
      <c r="C12" t="s">
        <v>198</v>
      </c>
      <c r="D12" s="1" t="s">
        <v>18</v>
      </c>
      <c r="E12" s="2">
        <v>89519676</v>
      </c>
      <c r="F12" s="2">
        <v>22034858</v>
      </c>
      <c r="G12" s="1" t="s">
        <v>31</v>
      </c>
      <c r="H12" s="2">
        <v>8354158</v>
      </c>
      <c r="I12" s="2">
        <v>28955627</v>
      </c>
      <c r="J12" s="2">
        <v>165159042</v>
      </c>
      <c r="K12" s="1" t="s">
        <v>32</v>
      </c>
      <c r="L12" s="2"/>
      <c r="M12" s="1"/>
      <c r="N12" s="2"/>
      <c r="O12" s="2"/>
      <c r="P12" s="2"/>
      <c r="Q12" s="1"/>
    </row>
    <row r="13" spans="1:17">
      <c r="B13" s="5" t="s">
        <v>10</v>
      </c>
      <c r="C13" t="s">
        <v>193</v>
      </c>
      <c r="D13" s="1" t="s">
        <v>18</v>
      </c>
      <c r="E13" s="2">
        <v>54684728</v>
      </c>
      <c r="F13" s="2">
        <v>10925133</v>
      </c>
      <c r="G13" s="1" t="s">
        <v>33</v>
      </c>
      <c r="H13" s="2">
        <v>4031565</v>
      </c>
      <c r="I13" s="2">
        <v>27019531</v>
      </c>
      <c r="J13" s="2">
        <v>92629501</v>
      </c>
      <c r="K13" s="2">
        <v>326063</v>
      </c>
      <c r="L13" s="2"/>
      <c r="M13" s="1"/>
      <c r="N13" s="2"/>
      <c r="O13" s="2"/>
      <c r="P13" s="2"/>
      <c r="Q13" s="2"/>
    </row>
    <row r="14" spans="1:17">
      <c r="B14" s="5" t="s">
        <v>10</v>
      </c>
      <c r="C14" t="s">
        <v>197</v>
      </c>
      <c r="D14" s="1" t="s">
        <v>18</v>
      </c>
      <c r="E14" s="2">
        <v>9530523</v>
      </c>
      <c r="F14" s="2">
        <v>4813182</v>
      </c>
      <c r="G14" s="1" t="s">
        <v>34</v>
      </c>
      <c r="H14" s="1" t="s">
        <v>35</v>
      </c>
      <c r="I14" s="2">
        <v>1750061</v>
      </c>
      <c r="J14" s="2">
        <v>24028290</v>
      </c>
      <c r="K14" s="1" t="s">
        <v>36</v>
      </c>
      <c r="L14" s="2"/>
      <c r="M14" s="1"/>
      <c r="N14" s="1"/>
      <c r="O14" s="2"/>
      <c r="P14" s="2"/>
      <c r="Q14" s="1"/>
    </row>
    <row r="16" spans="1:17">
      <c r="B16" s="1" t="s">
        <v>15</v>
      </c>
      <c r="C16" s="1" t="s">
        <v>16</v>
      </c>
      <c r="D16" s="1" t="s">
        <v>17</v>
      </c>
      <c r="E16" s="1" t="s">
        <v>2</v>
      </c>
      <c r="F16" s="1" t="s">
        <v>3</v>
      </c>
      <c r="G16" s="1" t="s">
        <v>4</v>
      </c>
      <c r="H16" s="1"/>
      <c r="I16" s="1" t="s">
        <v>5</v>
      </c>
      <c r="J16" s="1" t="s">
        <v>6</v>
      </c>
      <c r="K16" s="1" t="s">
        <v>7</v>
      </c>
    </row>
    <row r="17" spans="2:11">
      <c r="B17" s="1" t="s">
        <v>8</v>
      </c>
      <c r="C17" t="s">
        <v>195</v>
      </c>
      <c r="D17" s="1" t="s">
        <v>18</v>
      </c>
      <c r="E17" s="2">
        <v>72470056</v>
      </c>
      <c r="F17" s="2">
        <v>1896631</v>
      </c>
      <c r="G17" s="1" t="s">
        <v>25</v>
      </c>
      <c r="H17" s="2">
        <v>5137184</v>
      </c>
      <c r="I17" s="2">
        <v>37311523</v>
      </c>
      <c r="J17" s="2">
        <v>148048538</v>
      </c>
      <c r="K17" s="2">
        <v>4186967</v>
      </c>
    </row>
    <row r="18" spans="2:11">
      <c r="B18" s="1" t="s">
        <v>8</v>
      </c>
      <c r="C18" t="s">
        <v>192</v>
      </c>
      <c r="D18" s="1" t="s">
        <v>18</v>
      </c>
      <c r="E18" s="2">
        <v>130889929</v>
      </c>
      <c r="F18" s="2">
        <v>4055249</v>
      </c>
      <c r="G18" s="1" t="s">
        <v>20</v>
      </c>
      <c r="H18" s="2">
        <v>108173</v>
      </c>
      <c r="I18" s="2">
        <v>55645386</v>
      </c>
      <c r="J18" s="2">
        <v>223021149</v>
      </c>
      <c r="K18" s="1" t="s">
        <v>37</v>
      </c>
    </row>
    <row r="19" spans="2:11">
      <c r="B19" s="1" t="s">
        <v>8</v>
      </c>
      <c r="C19" t="s">
        <v>196</v>
      </c>
      <c r="D19" s="1" t="s">
        <v>18</v>
      </c>
      <c r="E19" s="2">
        <v>96425962</v>
      </c>
      <c r="F19" s="2">
        <v>25967167</v>
      </c>
      <c r="G19" s="1" t="s">
        <v>38</v>
      </c>
      <c r="H19" s="2">
        <v>1858649</v>
      </c>
      <c r="I19" s="2">
        <v>42950451</v>
      </c>
      <c r="J19" s="2">
        <v>142248901</v>
      </c>
      <c r="K19" s="2">
        <v>10351524</v>
      </c>
    </row>
    <row r="20" spans="2:11">
      <c r="B20" s="1" t="s">
        <v>8</v>
      </c>
      <c r="C20" t="s">
        <v>198</v>
      </c>
      <c r="D20" s="1" t="s">
        <v>18</v>
      </c>
      <c r="E20" s="2">
        <v>698456107</v>
      </c>
      <c r="F20" s="2">
        <v>12938027</v>
      </c>
      <c r="G20" s="1" t="s">
        <v>39</v>
      </c>
      <c r="H20" s="2">
        <v>65191484</v>
      </c>
      <c r="I20" s="2">
        <v>369113922</v>
      </c>
      <c r="J20" s="2">
        <v>956629211</v>
      </c>
      <c r="K20" s="2">
        <v>55640444</v>
      </c>
    </row>
    <row r="21" spans="2:11">
      <c r="B21" s="1" t="s">
        <v>8</v>
      </c>
      <c r="C21" t="s">
        <v>193</v>
      </c>
      <c r="D21" s="1" t="s">
        <v>18</v>
      </c>
      <c r="E21" s="2">
        <v>278724081</v>
      </c>
      <c r="F21" s="2">
        <v>52236351</v>
      </c>
      <c r="G21" s="1" t="s">
        <v>40</v>
      </c>
      <c r="H21" s="2">
        <v>17257099</v>
      </c>
      <c r="I21" s="2">
        <v>161006302</v>
      </c>
      <c r="J21" s="2">
        <v>435141968</v>
      </c>
      <c r="K21" s="2">
        <v>7667999</v>
      </c>
    </row>
    <row r="22" spans="2:11">
      <c r="B22" s="1" t="s">
        <v>8</v>
      </c>
      <c r="C22" t="s">
        <v>197</v>
      </c>
      <c r="D22" s="1" t="s">
        <v>18</v>
      </c>
      <c r="E22" s="2">
        <v>38477624</v>
      </c>
      <c r="F22" s="2">
        <v>22119739</v>
      </c>
      <c r="G22" s="1" t="s">
        <v>41</v>
      </c>
      <c r="H22" s="1" t="s">
        <v>42</v>
      </c>
      <c r="I22" s="2">
        <v>8279022</v>
      </c>
      <c r="J22" s="2">
        <v>101581726</v>
      </c>
      <c r="K22" s="2">
        <v>1971563</v>
      </c>
    </row>
    <row r="23" spans="2:11">
      <c r="B23" s="1" t="s">
        <v>13</v>
      </c>
      <c r="C23" t="s">
        <v>195</v>
      </c>
      <c r="D23" s="1" t="s">
        <v>18</v>
      </c>
      <c r="E23" s="2">
        <v>54321429</v>
      </c>
      <c r="F23" s="2">
        <v>13881148</v>
      </c>
      <c r="G23" s="1" t="s">
        <v>43</v>
      </c>
      <c r="H23" s="2">
        <v>3926815</v>
      </c>
      <c r="I23" s="2">
        <v>26886642</v>
      </c>
      <c r="J23" s="2">
        <v>118200302</v>
      </c>
      <c r="K23" s="2">
        <v>4255501</v>
      </c>
    </row>
    <row r="24" spans="2:11">
      <c r="B24" s="1" t="s">
        <v>13</v>
      </c>
      <c r="C24" t="s">
        <v>192</v>
      </c>
      <c r="D24" s="1" t="s">
        <v>18</v>
      </c>
      <c r="E24" s="2">
        <v>124083598</v>
      </c>
      <c r="F24" s="2">
        <v>35098068</v>
      </c>
      <c r="G24" s="1" t="s">
        <v>44</v>
      </c>
      <c r="H24" s="2">
        <v>1025979</v>
      </c>
      <c r="I24" s="2">
        <v>60838959</v>
      </c>
      <c r="J24" s="2">
        <v>210298859</v>
      </c>
      <c r="K24" s="2">
        <v>15253237</v>
      </c>
    </row>
    <row r="25" spans="2:11">
      <c r="B25" s="1" t="s">
        <v>13</v>
      </c>
      <c r="C25" t="s">
        <v>196</v>
      </c>
      <c r="D25" s="1" t="s">
        <v>18</v>
      </c>
      <c r="E25" s="2">
        <v>61528423</v>
      </c>
      <c r="F25" s="2">
        <v>20031966</v>
      </c>
      <c r="G25" s="1" t="s">
        <v>45</v>
      </c>
      <c r="H25" s="2">
        <v>1448716</v>
      </c>
      <c r="I25" s="2">
        <v>24401867</v>
      </c>
      <c r="J25" s="2">
        <v>119793045</v>
      </c>
      <c r="K25" s="1" t="s">
        <v>46</v>
      </c>
    </row>
    <row r="26" spans="2:11">
      <c r="B26" s="1" t="s">
        <v>13</v>
      </c>
      <c r="C26" t="s">
        <v>198</v>
      </c>
      <c r="D26" s="1" t="s">
        <v>18</v>
      </c>
      <c r="E26" s="2">
        <v>519633794</v>
      </c>
      <c r="F26" s="2">
        <v>105746237</v>
      </c>
      <c r="G26" s="1" t="s">
        <v>47</v>
      </c>
      <c r="H26" s="2">
        <v>48492786</v>
      </c>
      <c r="I26" s="2">
        <v>184083618</v>
      </c>
      <c r="J26" s="2">
        <v>753035034</v>
      </c>
      <c r="K26" s="1" t="s">
        <v>48</v>
      </c>
    </row>
    <row r="27" spans="2:11">
      <c r="B27" s="1" t="s">
        <v>13</v>
      </c>
      <c r="C27" t="s">
        <v>193</v>
      </c>
      <c r="D27" s="1" t="s">
        <v>18</v>
      </c>
      <c r="E27" s="2">
        <v>274736360</v>
      </c>
      <c r="F27" s="2">
        <v>59433738</v>
      </c>
      <c r="G27" s="1" t="s">
        <v>49</v>
      </c>
      <c r="H27" s="2">
        <v>20253892</v>
      </c>
      <c r="I27" s="2">
        <v>84609924</v>
      </c>
      <c r="J27" s="2">
        <v>395909943</v>
      </c>
      <c r="K27" s="2">
        <v>12690501</v>
      </c>
    </row>
    <row r="28" spans="2:11">
      <c r="B28" s="1" t="s">
        <v>13</v>
      </c>
      <c r="C28" t="s">
        <v>197</v>
      </c>
      <c r="D28" s="1" t="s">
        <v>18</v>
      </c>
      <c r="E28" s="2">
        <v>50891991</v>
      </c>
      <c r="F28" s="2">
        <v>18578804</v>
      </c>
      <c r="G28" s="1" t="s">
        <v>50</v>
      </c>
      <c r="H28" s="1" t="s">
        <v>51</v>
      </c>
      <c r="I28" s="2">
        <v>24429321</v>
      </c>
      <c r="J28" s="2">
        <v>100234329</v>
      </c>
      <c r="K28" s="2">
        <v>11730235</v>
      </c>
    </row>
    <row r="30" spans="2:11">
      <c r="B30" s="1" t="s">
        <v>15</v>
      </c>
      <c r="C30" s="1" t="s">
        <v>16</v>
      </c>
      <c r="D30" s="1" t="s">
        <v>17</v>
      </c>
      <c r="E30" s="1" t="s">
        <v>2</v>
      </c>
      <c r="F30" s="1" t="s">
        <v>3</v>
      </c>
      <c r="G30" s="1" t="s">
        <v>4</v>
      </c>
      <c r="H30" s="1"/>
      <c r="I30" s="1" t="s">
        <v>5</v>
      </c>
      <c r="J30" s="1" t="s">
        <v>6</v>
      </c>
      <c r="K30" s="1" t="s">
        <v>7</v>
      </c>
    </row>
    <row r="31" spans="2:11">
      <c r="B31" s="1" t="s">
        <v>9</v>
      </c>
      <c r="C31" t="s">
        <v>195</v>
      </c>
      <c r="D31" s="1" t="s">
        <v>18</v>
      </c>
      <c r="E31" s="2">
        <v>57992502</v>
      </c>
      <c r="F31" s="2">
        <v>1693412</v>
      </c>
      <c r="G31" s="1" t="s">
        <v>52</v>
      </c>
      <c r="H31" s="2">
        <v>3598784</v>
      </c>
      <c r="I31" s="2">
        <v>28396927</v>
      </c>
      <c r="J31" s="2">
        <v>133561707</v>
      </c>
      <c r="K31" s="2">
        <v>4660728</v>
      </c>
    </row>
    <row r="32" spans="2:11">
      <c r="B32" s="1" t="s">
        <v>9</v>
      </c>
      <c r="C32" t="s">
        <v>192</v>
      </c>
      <c r="D32" s="1" t="s">
        <v>18</v>
      </c>
      <c r="E32" s="2">
        <v>81199910</v>
      </c>
      <c r="F32" s="2">
        <v>2864157</v>
      </c>
      <c r="G32" s="1" t="s">
        <v>53</v>
      </c>
      <c r="H32" s="1" t="s">
        <v>54</v>
      </c>
      <c r="I32" s="2">
        <v>42930420</v>
      </c>
      <c r="J32" s="2">
        <v>177238907</v>
      </c>
      <c r="K32" s="2">
        <v>8465746</v>
      </c>
    </row>
    <row r="33" spans="2:11">
      <c r="B33" s="1" t="s">
        <v>9</v>
      </c>
      <c r="C33" t="s">
        <v>196</v>
      </c>
      <c r="D33" s="1" t="s">
        <v>18</v>
      </c>
      <c r="E33" s="2">
        <v>104109382</v>
      </c>
      <c r="F33" s="2">
        <v>2823064</v>
      </c>
      <c r="G33" s="1" t="s">
        <v>55</v>
      </c>
      <c r="H33" s="2">
        <v>1672744</v>
      </c>
      <c r="I33" s="2">
        <v>52300217</v>
      </c>
      <c r="J33" s="2">
        <v>215655197</v>
      </c>
      <c r="K33" s="2">
        <v>2702648</v>
      </c>
    </row>
    <row r="34" spans="2:11">
      <c r="B34" s="1" t="s">
        <v>9</v>
      </c>
      <c r="C34" t="s">
        <v>198</v>
      </c>
      <c r="D34" s="1" t="s">
        <v>18</v>
      </c>
      <c r="E34" s="2">
        <v>567217008</v>
      </c>
      <c r="F34" s="2">
        <v>93715286</v>
      </c>
      <c r="G34" s="1" t="s">
        <v>56</v>
      </c>
      <c r="H34" s="2">
        <v>52938935</v>
      </c>
      <c r="I34" s="2">
        <v>353009796</v>
      </c>
      <c r="J34" s="2">
        <v>812863037</v>
      </c>
      <c r="K34" s="2">
        <v>21303363</v>
      </c>
    </row>
    <row r="35" spans="2:11">
      <c r="B35" s="1" t="s">
        <v>9</v>
      </c>
      <c r="C35" t="s">
        <v>193</v>
      </c>
      <c r="D35" s="1" t="s">
        <v>18</v>
      </c>
      <c r="E35" s="2">
        <v>228905680</v>
      </c>
      <c r="F35" s="2">
        <v>33288706</v>
      </c>
      <c r="G35" s="1" t="s">
        <v>57</v>
      </c>
      <c r="H35" s="2">
        <v>103687</v>
      </c>
      <c r="I35" s="2">
        <v>132316788</v>
      </c>
      <c r="J35" s="2">
        <v>346192078</v>
      </c>
      <c r="K35" s="2">
        <v>4542343</v>
      </c>
    </row>
    <row r="36" spans="2:11">
      <c r="B36" s="1" t="s">
        <v>9</v>
      </c>
      <c r="C36" t="s">
        <v>197</v>
      </c>
      <c r="D36" s="1" t="s">
        <v>18</v>
      </c>
      <c r="E36" s="2">
        <v>44428327</v>
      </c>
      <c r="F36" s="2">
        <v>14125274</v>
      </c>
      <c r="G36" s="1" t="s">
        <v>58</v>
      </c>
      <c r="H36" s="1" t="s">
        <v>59</v>
      </c>
      <c r="I36" s="2">
        <v>22981110</v>
      </c>
      <c r="J36" s="2">
        <v>80295654</v>
      </c>
      <c r="K36" s="2">
        <v>1198726</v>
      </c>
    </row>
    <row r="37" spans="2:11">
      <c r="B37" s="1" t="s">
        <v>14</v>
      </c>
      <c r="C37" t="s">
        <v>195</v>
      </c>
      <c r="D37" s="1" t="s">
        <v>18</v>
      </c>
      <c r="E37" s="2">
        <v>62576831</v>
      </c>
      <c r="F37" s="2">
        <v>19604349</v>
      </c>
      <c r="G37" s="1" t="s">
        <v>60</v>
      </c>
      <c r="H37" s="2">
        <v>4527101</v>
      </c>
      <c r="I37" s="2">
        <v>33776703</v>
      </c>
      <c r="J37" s="2">
        <v>140987839</v>
      </c>
      <c r="K37" s="1" t="s">
        <v>61</v>
      </c>
    </row>
    <row r="38" spans="2:11">
      <c r="B38" s="1" t="s">
        <v>14</v>
      </c>
      <c r="C38" t="s">
        <v>192</v>
      </c>
      <c r="D38" s="1" t="s">
        <v>18</v>
      </c>
      <c r="E38" s="2">
        <v>147204817</v>
      </c>
      <c r="F38" s="2">
        <v>30587362</v>
      </c>
      <c r="G38" s="1" t="s">
        <v>62</v>
      </c>
      <c r="H38" s="2">
        <v>1128992</v>
      </c>
      <c r="I38" s="2">
        <v>79613754</v>
      </c>
      <c r="J38" s="2">
        <v>200157532</v>
      </c>
      <c r="K38" s="2">
        <v>15770805</v>
      </c>
    </row>
    <row r="39" spans="2:11">
      <c r="B39" s="1" t="s">
        <v>14</v>
      </c>
      <c r="C39" t="s">
        <v>196</v>
      </c>
      <c r="D39" s="1" t="s">
        <v>18</v>
      </c>
      <c r="E39" s="2">
        <v>69775139</v>
      </c>
      <c r="F39" s="2">
        <v>16753778</v>
      </c>
      <c r="G39" s="1" t="s">
        <v>63</v>
      </c>
      <c r="H39" s="2">
        <v>1437213</v>
      </c>
      <c r="I39" s="2">
        <v>34619812</v>
      </c>
      <c r="J39" s="2">
        <v>114502838</v>
      </c>
      <c r="K39" s="2">
        <v>277902</v>
      </c>
    </row>
    <row r="40" spans="2:11">
      <c r="B40" s="1" t="s">
        <v>14</v>
      </c>
      <c r="C40" t="s">
        <v>198</v>
      </c>
      <c r="D40" s="1" t="s">
        <v>18</v>
      </c>
      <c r="E40" s="2">
        <v>633704895</v>
      </c>
      <c r="F40" s="2">
        <v>139780566</v>
      </c>
      <c r="G40" s="1" t="s">
        <v>64</v>
      </c>
      <c r="H40" s="2">
        <v>59137569</v>
      </c>
      <c r="I40" s="2">
        <v>279863464</v>
      </c>
      <c r="J40" s="2">
        <v>984631531</v>
      </c>
      <c r="K40" s="2">
        <v>272197</v>
      </c>
    </row>
    <row r="41" spans="2:11">
      <c r="B41" s="1" t="s">
        <v>14</v>
      </c>
      <c r="C41" t="s">
        <v>193</v>
      </c>
      <c r="D41" s="1" t="s">
        <v>18</v>
      </c>
      <c r="E41" s="2">
        <v>367358211</v>
      </c>
      <c r="F41" s="2">
        <v>44554082</v>
      </c>
      <c r="G41" s="1" t="s">
        <v>65</v>
      </c>
      <c r="H41" s="2">
        <v>27081819</v>
      </c>
      <c r="I41" s="2">
        <v>270000732</v>
      </c>
      <c r="J41" s="2">
        <v>492934082</v>
      </c>
      <c r="K41" s="2">
        <v>9752322</v>
      </c>
    </row>
    <row r="42" spans="2:11">
      <c r="B42" s="1" t="s">
        <v>14</v>
      </c>
      <c r="C42" t="s">
        <v>197</v>
      </c>
      <c r="D42" s="1" t="s">
        <v>18</v>
      </c>
      <c r="E42" s="2">
        <v>88875068</v>
      </c>
      <c r="F42" s="2">
        <v>26233803</v>
      </c>
      <c r="G42" s="1" t="s">
        <v>66</v>
      </c>
      <c r="H42" s="2">
        <v>1326896</v>
      </c>
      <c r="I42" s="2">
        <v>38687271</v>
      </c>
      <c r="J42" s="2">
        <v>198464050</v>
      </c>
      <c r="K42" s="2">
        <v>1207122</v>
      </c>
    </row>
    <row r="44" spans="2:11">
      <c r="B44" s="4" t="s">
        <v>11</v>
      </c>
    </row>
    <row r="45" spans="2:11">
      <c r="B45" s="1" t="s">
        <v>15</v>
      </c>
      <c r="C45" s="1" t="s">
        <v>16</v>
      </c>
      <c r="D45" s="1" t="s">
        <v>17</v>
      </c>
      <c r="E45" s="1" t="s">
        <v>2</v>
      </c>
      <c r="F45" s="1" t="s">
        <v>3</v>
      </c>
      <c r="G45" s="1" t="s">
        <v>4</v>
      </c>
      <c r="H45" s="1"/>
      <c r="I45" s="1" t="s">
        <v>5</v>
      </c>
      <c r="J45" s="1" t="s">
        <v>6</v>
      </c>
      <c r="K45" s="1" t="s">
        <v>7</v>
      </c>
    </row>
    <row r="46" spans="2:11">
      <c r="B46" s="1" t="s">
        <v>1</v>
      </c>
      <c r="C46" t="s">
        <v>195</v>
      </c>
      <c r="D46" s="1" t="s">
        <v>18</v>
      </c>
      <c r="E46" s="3">
        <v>53162345</v>
      </c>
      <c r="F46" s="2">
        <v>11305404</v>
      </c>
      <c r="G46" s="1" t="s">
        <v>67</v>
      </c>
      <c r="H46" s="2">
        <v>3657618</v>
      </c>
      <c r="I46" s="2">
        <v>29372635</v>
      </c>
      <c r="J46" s="2">
        <v>103302200</v>
      </c>
      <c r="K46" s="2">
        <v>4801583</v>
      </c>
    </row>
    <row r="47" spans="2:11">
      <c r="B47" s="1" t="s">
        <v>1</v>
      </c>
      <c r="C47" t="s">
        <v>192</v>
      </c>
      <c r="D47" s="1" t="s">
        <v>18</v>
      </c>
      <c r="E47" s="3">
        <v>123351433</v>
      </c>
      <c r="F47" s="2">
        <v>45733701</v>
      </c>
      <c r="G47" s="1" t="s">
        <v>68</v>
      </c>
      <c r="H47" s="1" t="s">
        <v>69</v>
      </c>
      <c r="I47" s="2">
        <v>53239052</v>
      </c>
      <c r="J47" s="2">
        <v>222001465</v>
      </c>
      <c r="K47" s="2">
        <v>18201335</v>
      </c>
    </row>
    <row r="48" spans="2:11">
      <c r="B48" s="1" t="s">
        <v>1</v>
      </c>
      <c r="C48" t="s">
        <v>196</v>
      </c>
      <c r="D48" s="1" t="s">
        <v>18</v>
      </c>
      <c r="E48" s="3">
        <v>79830551</v>
      </c>
      <c r="F48" s="2">
        <v>21618727</v>
      </c>
      <c r="G48" s="1" t="s">
        <v>70</v>
      </c>
      <c r="H48" s="2">
        <v>1794722</v>
      </c>
      <c r="I48" s="2">
        <v>42362617</v>
      </c>
      <c r="J48" s="2">
        <v>145953735</v>
      </c>
      <c r="K48" s="2">
        <v>5114795</v>
      </c>
    </row>
    <row r="49" spans="1:11">
      <c r="B49" s="1" t="s">
        <v>1</v>
      </c>
      <c r="C49" t="s">
        <v>198</v>
      </c>
      <c r="D49" s="1" t="s">
        <v>18</v>
      </c>
      <c r="E49" s="3">
        <v>549429360</v>
      </c>
      <c r="F49" s="2">
        <v>96635991</v>
      </c>
      <c r="G49" s="1" t="s">
        <v>71</v>
      </c>
      <c r="H49" s="2">
        <v>51262153</v>
      </c>
      <c r="I49" s="2">
        <v>280300049</v>
      </c>
      <c r="J49" s="2">
        <v>745871460</v>
      </c>
      <c r="K49" s="2">
        <v>801465</v>
      </c>
    </row>
    <row r="50" spans="1:11">
      <c r="B50" s="1" t="s">
        <v>1</v>
      </c>
      <c r="C50" t="s">
        <v>193</v>
      </c>
      <c r="D50" s="1" t="s">
        <v>18</v>
      </c>
      <c r="E50" s="3">
        <v>228169321</v>
      </c>
      <c r="F50" s="2">
        <v>52099936</v>
      </c>
      <c r="G50" s="1" t="s">
        <v>72</v>
      </c>
      <c r="H50" s="2">
        <v>16818687</v>
      </c>
      <c r="I50" s="2">
        <v>106585831</v>
      </c>
      <c r="J50" s="2">
        <v>372517303</v>
      </c>
      <c r="K50" s="2">
        <v>25510918</v>
      </c>
    </row>
    <row r="51" spans="1:11">
      <c r="B51" s="1" t="s">
        <v>1</v>
      </c>
      <c r="C51" t="s">
        <v>197</v>
      </c>
      <c r="D51" s="1" t="s">
        <v>18</v>
      </c>
      <c r="E51" s="3">
        <v>51131288</v>
      </c>
      <c r="F51" s="2">
        <v>18280333</v>
      </c>
      <c r="G51" s="1" t="s">
        <v>73</v>
      </c>
      <c r="H51" s="2">
        <v>1183879</v>
      </c>
      <c r="I51" s="2">
        <v>27084778</v>
      </c>
      <c r="J51" s="2">
        <v>115382553</v>
      </c>
      <c r="K51" s="2">
        <v>11165668</v>
      </c>
    </row>
    <row r="52" spans="1:11">
      <c r="A52" s="6" t="s">
        <v>194</v>
      </c>
      <c r="B52" s="5" t="s">
        <v>10</v>
      </c>
      <c r="C52" t="s">
        <v>195</v>
      </c>
      <c r="D52" s="1" t="s">
        <v>18</v>
      </c>
      <c r="E52" s="3">
        <v>12351218</v>
      </c>
      <c r="F52" s="2">
        <v>5608422</v>
      </c>
      <c r="G52" s="1" t="s">
        <v>74</v>
      </c>
      <c r="H52" s="1" t="s">
        <v>75</v>
      </c>
      <c r="I52" s="2">
        <v>4077728</v>
      </c>
      <c r="J52" s="2">
        <v>47301819</v>
      </c>
      <c r="K52" s="2">
        <v>1155343</v>
      </c>
    </row>
    <row r="53" spans="1:11">
      <c r="B53" s="5" t="s">
        <v>10</v>
      </c>
      <c r="C53" t="s">
        <v>192</v>
      </c>
      <c r="D53" s="1" t="s">
        <v>18</v>
      </c>
      <c r="E53" s="3">
        <v>19136724</v>
      </c>
      <c r="F53" s="2">
        <v>8862048</v>
      </c>
      <c r="G53" s="1" t="s">
        <v>76</v>
      </c>
      <c r="H53" s="1" t="s">
        <v>77</v>
      </c>
      <c r="I53" s="2">
        <v>8555954</v>
      </c>
      <c r="J53" s="2">
        <v>41559967</v>
      </c>
      <c r="K53" s="2">
        <v>2368343</v>
      </c>
    </row>
    <row r="54" spans="1:11">
      <c r="B54" s="5" t="s">
        <v>10</v>
      </c>
      <c r="C54" t="s">
        <v>196</v>
      </c>
      <c r="D54" s="1" t="s">
        <v>18</v>
      </c>
      <c r="E54" s="3">
        <v>12541129</v>
      </c>
      <c r="F54" s="2">
        <v>4991898</v>
      </c>
      <c r="G54" s="1" t="s">
        <v>78</v>
      </c>
      <c r="H54" s="1" t="s">
        <v>79</v>
      </c>
      <c r="I54" s="2">
        <v>3135750</v>
      </c>
      <c r="J54" s="2">
        <v>28384575</v>
      </c>
      <c r="K54" s="2">
        <v>1692769</v>
      </c>
    </row>
    <row r="55" spans="1:11">
      <c r="B55" s="5" t="s">
        <v>10</v>
      </c>
      <c r="C55" t="s">
        <v>198</v>
      </c>
      <c r="D55" s="1" t="s">
        <v>18</v>
      </c>
      <c r="E55" s="3">
        <v>111021524</v>
      </c>
      <c r="F55" s="2">
        <v>31937708</v>
      </c>
      <c r="G55" s="1" t="s">
        <v>71</v>
      </c>
      <c r="H55" s="2">
        <v>10358424</v>
      </c>
      <c r="I55" s="2">
        <v>38033508</v>
      </c>
      <c r="J55" s="2">
        <v>192500397</v>
      </c>
      <c r="K55" s="2">
        <v>11403344</v>
      </c>
    </row>
    <row r="56" spans="1:11">
      <c r="B56" s="5" t="s">
        <v>10</v>
      </c>
      <c r="C56" t="s">
        <v>193</v>
      </c>
      <c r="D56" s="1" t="s">
        <v>18</v>
      </c>
      <c r="E56" s="3">
        <v>67888433</v>
      </c>
      <c r="F56" s="2">
        <v>14973246</v>
      </c>
      <c r="G56" s="1" t="s">
        <v>80</v>
      </c>
      <c r="H56" s="2">
        <v>5003807</v>
      </c>
      <c r="I56" s="2">
        <v>25141327</v>
      </c>
      <c r="J56" s="2">
        <v>118318558</v>
      </c>
      <c r="K56" s="1" t="s">
        <v>81</v>
      </c>
    </row>
    <row r="57" spans="1:11">
      <c r="B57" s="5" t="s">
        <v>10</v>
      </c>
      <c r="C57" t="s">
        <v>197</v>
      </c>
      <c r="D57" s="1" t="s">
        <v>18</v>
      </c>
      <c r="E57" s="3">
        <v>12267757</v>
      </c>
      <c r="F57" s="2">
        <v>5832123</v>
      </c>
      <c r="G57" s="1" t="s">
        <v>82</v>
      </c>
      <c r="H57" s="1" t="s">
        <v>83</v>
      </c>
      <c r="I57" s="2">
        <v>4318878</v>
      </c>
      <c r="J57" s="2">
        <v>33978638</v>
      </c>
      <c r="K57" s="2">
        <v>3216151</v>
      </c>
    </row>
    <row r="59" spans="1:11">
      <c r="B59" s="1" t="s">
        <v>15</v>
      </c>
      <c r="C59" s="1" t="s">
        <v>16</v>
      </c>
      <c r="D59" s="1" t="s">
        <v>17</v>
      </c>
      <c r="E59" s="1" t="s">
        <v>2</v>
      </c>
      <c r="F59" s="1" t="s">
        <v>3</v>
      </c>
      <c r="G59" s="1" t="s">
        <v>4</v>
      </c>
      <c r="H59" s="1"/>
      <c r="I59" s="1" t="s">
        <v>5</v>
      </c>
      <c r="J59" s="1" t="s">
        <v>6</v>
      </c>
      <c r="K59" s="1" t="s">
        <v>7</v>
      </c>
    </row>
    <row r="60" spans="1:11">
      <c r="B60" s="1" t="s">
        <v>8</v>
      </c>
      <c r="C60" t="s">
        <v>195</v>
      </c>
      <c r="D60" s="1" t="s">
        <v>18</v>
      </c>
      <c r="E60" s="2">
        <v>56514368</v>
      </c>
      <c r="F60" s="2">
        <v>18069934</v>
      </c>
      <c r="G60" s="1" t="s">
        <v>84</v>
      </c>
      <c r="H60" s="2">
        <v>4006565</v>
      </c>
      <c r="I60" s="2">
        <v>28763336</v>
      </c>
      <c r="J60" s="2">
        <v>139927032</v>
      </c>
      <c r="K60" s="2">
        <v>727829</v>
      </c>
    </row>
    <row r="61" spans="1:11">
      <c r="B61" s="1" t="s">
        <v>8</v>
      </c>
      <c r="C61" t="s">
        <v>192</v>
      </c>
      <c r="D61" s="1" t="s">
        <v>18</v>
      </c>
      <c r="E61" s="2">
        <v>101735089</v>
      </c>
      <c r="F61" s="2">
        <v>52916644</v>
      </c>
      <c r="G61" s="1" t="s">
        <v>85</v>
      </c>
      <c r="H61" s="1" t="s">
        <v>86</v>
      </c>
      <c r="I61" s="2">
        <v>47495796</v>
      </c>
      <c r="J61" s="2">
        <v>223161362</v>
      </c>
      <c r="K61" s="2">
        <v>25582182</v>
      </c>
    </row>
    <row r="62" spans="1:11">
      <c r="B62" s="1" t="s">
        <v>8</v>
      </c>
      <c r="C62" t="s">
        <v>196</v>
      </c>
      <c r="D62" s="1" t="s">
        <v>18</v>
      </c>
      <c r="E62" s="2">
        <v>86612673</v>
      </c>
      <c r="F62" s="2">
        <v>37520428</v>
      </c>
      <c r="G62" s="1" t="s">
        <v>87</v>
      </c>
      <c r="H62" s="2">
        <v>1146766</v>
      </c>
      <c r="I62" s="2">
        <v>50228596</v>
      </c>
      <c r="J62" s="2">
        <v>141288971</v>
      </c>
      <c r="K62" s="1" t="s">
        <v>88</v>
      </c>
    </row>
    <row r="63" spans="1:11">
      <c r="B63" s="1" t="s">
        <v>8</v>
      </c>
      <c r="C63" t="s">
        <v>198</v>
      </c>
      <c r="D63" s="1" t="s">
        <v>18</v>
      </c>
      <c r="E63" s="2">
        <v>583415096</v>
      </c>
      <c r="F63" s="2">
        <v>88508858</v>
      </c>
      <c r="G63" s="1" t="s">
        <v>89</v>
      </c>
      <c r="H63" s="2">
        <v>54432818</v>
      </c>
      <c r="I63" s="2">
        <v>369784424</v>
      </c>
      <c r="J63" s="2">
        <v>768562927</v>
      </c>
      <c r="K63" s="2">
        <v>31297825</v>
      </c>
    </row>
    <row r="64" spans="1:11">
      <c r="B64" s="1" t="s">
        <v>8</v>
      </c>
      <c r="C64" t="s">
        <v>193</v>
      </c>
      <c r="D64" s="1" t="s">
        <v>18</v>
      </c>
      <c r="E64" s="2">
        <v>238088818</v>
      </c>
      <c r="F64" s="2">
        <v>39000232</v>
      </c>
      <c r="G64" s="1" t="s">
        <v>90</v>
      </c>
      <c r="H64" s="2">
        <v>14731832</v>
      </c>
      <c r="I64" s="2">
        <v>144318207</v>
      </c>
      <c r="J64" s="2">
        <v>370494324</v>
      </c>
      <c r="K64" s="2">
        <v>20518167</v>
      </c>
    </row>
    <row r="65" spans="2:11">
      <c r="B65" s="1" t="s">
        <v>8</v>
      </c>
      <c r="C65" t="s">
        <v>197</v>
      </c>
      <c r="D65" s="1" t="s">
        <v>18</v>
      </c>
      <c r="E65" s="2">
        <v>82937530</v>
      </c>
      <c r="F65" s="2">
        <v>37212</v>
      </c>
      <c r="G65" s="1" t="s">
        <v>91</v>
      </c>
      <c r="H65" s="2">
        <v>1403783</v>
      </c>
      <c r="I65" s="2">
        <v>30556854</v>
      </c>
      <c r="J65" s="2">
        <v>220920898</v>
      </c>
      <c r="K65" s="2">
        <v>5757284</v>
      </c>
    </row>
    <row r="66" spans="2:11">
      <c r="B66" s="1" t="s">
        <v>13</v>
      </c>
      <c r="C66" t="s">
        <v>195</v>
      </c>
      <c r="D66" s="1" t="s">
        <v>18</v>
      </c>
      <c r="E66" s="2">
        <v>48229129</v>
      </c>
      <c r="F66" s="2">
        <v>14146326</v>
      </c>
      <c r="G66" s="1" t="s">
        <v>92</v>
      </c>
      <c r="H66" s="2">
        <v>3489935</v>
      </c>
      <c r="I66" s="2">
        <v>18632813</v>
      </c>
      <c r="J66" s="2">
        <v>131530060</v>
      </c>
      <c r="K66" s="1" t="s">
        <v>93</v>
      </c>
    </row>
    <row r="67" spans="2:11">
      <c r="B67" s="1" t="s">
        <v>13</v>
      </c>
      <c r="C67" t="s">
        <v>192</v>
      </c>
      <c r="D67" s="1" t="s">
        <v>18</v>
      </c>
      <c r="E67" s="2">
        <v>97284846</v>
      </c>
      <c r="F67" s="2">
        <v>21191729</v>
      </c>
      <c r="G67" s="1" t="s">
        <v>94</v>
      </c>
      <c r="H67" s="1" t="s">
        <v>95</v>
      </c>
      <c r="I67" s="2">
        <v>49595322</v>
      </c>
      <c r="J67" s="2">
        <v>138554840</v>
      </c>
      <c r="K67" s="2">
        <v>1185863</v>
      </c>
    </row>
    <row r="68" spans="2:11">
      <c r="B68" s="1" t="s">
        <v>13</v>
      </c>
      <c r="C68" t="s">
        <v>196</v>
      </c>
      <c r="D68" s="1" t="s">
        <v>18</v>
      </c>
      <c r="E68" s="2">
        <v>55510079</v>
      </c>
      <c r="F68" s="2">
        <v>14930406</v>
      </c>
      <c r="G68" s="1" t="s">
        <v>96</v>
      </c>
      <c r="H68" s="2">
        <v>1005082</v>
      </c>
      <c r="I68" s="2">
        <v>22805031</v>
      </c>
      <c r="J68" s="2">
        <v>98173584</v>
      </c>
      <c r="K68" s="2">
        <v>10152176</v>
      </c>
    </row>
    <row r="69" spans="2:11">
      <c r="B69" s="1" t="s">
        <v>13</v>
      </c>
      <c r="C69" t="s">
        <v>198</v>
      </c>
      <c r="D69" s="1" t="s">
        <v>18</v>
      </c>
      <c r="E69" s="2">
        <v>458186747</v>
      </c>
      <c r="F69" s="2">
        <v>80638424</v>
      </c>
      <c r="G69" s="1" t="s">
        <v>97</v>
      </c>
      <c r="H69" s="2">
        <v>42755121</v>
      </c>
      <c r="I69" s="2">
        <v>243367004</v>
      </c>
      <c r="J69" s="2">
        <v>664917603</v>
      </c>
      <c r="K69" s="2">
        <v>20185173</v>
      </c>
    </row>
    <row r="70" spans="2:11">
      <c r="B70" s="1" t="s">
        <v>13</v>
      </c>
      <c r="C70" t="s">
        <v>193</v>
      </c>
      <c r="D70" s="1" t="s">
        <v>18</v>
      </c>
      <c r="E70" s="2">
        <v>272151043</v>
      </c>
      <c r="F70" s="2">
        <v>30955312</v>
      </c>
      <c r="G70" s="1" t="s">
        <v>98</v>
      </c>
      <c r="H70" s="2">
        <v>20057731</v>
      </c>
      <c r="I70" s="2">
        <v>190293121</v>
      </c>
      <c r="J70" s="2">
        <v>366432220</v>
      </c>
      <c r="K70" s="2">
        <v>8475551</v>
      </c>
    </row>
    <row r="71" spans="2:11">
      <c r="B71" s="1" t="s">
        <v>13</v>
      </c>
      <c r="C71" t="s">
        <v>197</v>
      </c>
      <c r="D71" s="1" t="s">
        <v>18</v>
      </c>
      <c r="E71" s="2">
        <v>61609884</v>
      </c>
      <c r="F71" s="2">
        <v>24888526</v>
      </c>
      <c r="G71" s="1" t="s">
        <v>99</v>
      </c>
      <c r="H71" s="1" t="s">
        <v>100</v>
      </c>
      <c r="I71" s="2">
        <v>28053680</v>
      </c>
      <c r="J71" s="2">
        <v>144749756</v>
      </c>
      <c r="K71" s="1" t="s">
        <v>101</v>
      </c>
    </row>
    <row r="73" spans="2:11">
      <c r="B73" s="1" t="s">
        <v>15</v>
      </c>
      <c r="C73" s="1" t="s">
        <v>16</v>
      </c>
      <c r="D73" s="1" t="s">
        <v>17</v>
      </c>
      <c r="E73" s="1" t="s">
        <v>2</v>
      </c>
      <c r="F73" s="1" t="s">
        <v>3</v>
      </c>
      <c r="G73" s="1" t="s">
        <v>4</v>
      </c>
      <c r="H73" s="1"/>
      <c r="I73" s="1" t="s">
        <v>5</v>
      </c>
      <c r="J73" s="1" t="s">
        <v>6</v>
      </c>
      <c r="K73" s="1" t="s">
        <v>7</v>
      </c>
    </row>
    <row r="74" spans="2:11">
      <c r="B74" s="1" t="s">
        <v>9</v>
      </c>
      <c r="C74" t="s">
        <v>195</v>
      </c>
      <c r="D74" s="1" t="s">
        <v>18</v>
      </c>
      <c r="E74" s="2">
        <v>45834590</v>
      </c>
      <c r="F74" s="2">
        <v>12449599</v>
      </c>
      <c r="G74" s="1" t="s">
        <v>102</v>
      </c>
      <c r="H74" s="2">
        <v>2843736</v>
      </c>
      <c r="I74" s="2">
        <v>22357498</v>
      </c>
      <c r="J74" s="2">
        <v>112200043</v>
      </c>
      <c r="K74" s="2">
        <v>3578786</v>
      </c>
    </row>
    <row r="75" spans="2:11">
      <c r="B75" s="1" t="s">
        <v>9</v>
      </c>
      <c r="C75" t="s">
        <v>192</v>
      </c>
      <c r="D75" s="1" t="s">
        <v>18</v>
      </c>
      <c r="E75" s="2">
        <v>104663160</v>
      </c>
      <c r="F75" s="2">
        <v>29652243</v>
      </c>
      <c r="G75" s="1" t="s">
        <v>103</v>
      </c>
      <c r="H75" s="1" t="s">
        <v>104</v>
      </c>
      <c r="I75" s="2">
        <v>62164657</v>
      </c>
      <c r="J75" s="2">
        <v>183355148</v>
      </c>
      <c r="K75" s="2">
        <v>16311494</v>
      </c>
    </row>
    <row r="76" spans="2:11">
      <c r="B76" s="1" t="s">
        <v>9</v>
      </c>
      <c r="C76" t="s">
        <v>196</v>
      </c>
      <c r="D76" s="1" t="s">
        <v>18</v>
      </c>
      <c r="E76" s="2">
        <v>72549969</v>
      </c>
      <c r="F76" s="2">
        <v>13523698</v>
      </c>
      <c r="G76" s="1" t="s">
        <v>55</v>
      </c>
      <c r="H76" s="2">
        <v>1165678</v>
      </c>
      <c r="I76" s="2">
        <v>40074707</v>
      </c>
      <c r="J76" s="2">
        <v>108672485</v>
      </c>
      <c r="K76" s="2">
        <v>2351109</v>
      </c>
    </row>
    <row r="77" spans="2:11">
      <c r="B77" s="1" t="s">
        <v>9</v>
      </c>
      <c r="C77" t="s">
        <v>198</v>
      </c>
      <c r="D77" s="1" t="s">
        <v>18</v>
      </c>
      <c r="E77" s="2">
        <v>488711197</v>
      </c>
      <c r="F77" s="2">
        <v>83419332</v>
      </c>
      <c r="G77" s="1" t="s">
        <v>22</v>
      </c>
      <c r="H77" s="2">
        <v>45615537</v>
      </c>
      <c r="I77" s="2">
        <v>279124664</v>
      </c>
      <c r="J77" s="2">
        <v>694601013</v>
      </c>
      <c r="K77" s="2">
        <v>17757362</v>
      </c>
    </row>
    <row r="78" spans="2:11">
      <c r="B78" s="1" t="s">
        <v>9</v>
      </c>
      <c r="C78" t="s">
        <v>193</v>
      </c>
      <c r="D78" s="1" t="s">
        <v>18</v>
      </c>
      <c r="E78" s="2">
        <v>219123976</v>
      </c>
      <c r="F78" s="2">
        <v>33174581</v>
      </c>
      <c r="G78" s="1" t="s">
        <v>105</v>
      </c>
      <c r="H78" s="2">
        <v>9929162</v>
      </c>
      <c r="I78" s="2">
        <v>150959518</v>
      </c>
      <c r="J78" s="2">
        <v>326795807</v>
      </c>
      <c r="K78" s="2">
        <v>432596</v>
      </c>
    </row>
    <row r="79" spans="2:11">
      <c r="B79" s="1" t="s">
        <v>9</v>
      </c>
      <c r="C79" t="s">
        <v>197</v>
      </c>
      <c r="D79" s="1" t="s">
        <v>18</v>
      </c>
      <c r="E79" s="2">
        <v>74013643</v>
      </c>
      <c r="F79" s="2">
        <v>25745878</v>
      </c>
      <c r="G79" s="1" t="s">
        <v>58</v>
      </c>
      <c r="H79" s="2">
        <v>1011338</v>
      </c>
      <c r="I79" s="2">
        <v>33074524</v>
      </c>
      <c r="J79" s="2">
        <v>127464569</v>
      </c>
      <c r="K79" s="2">
        <v>1123755</v>
      </c>
    </row>
    <row r="80" spans="2:11">
      <c r="B80" s="1" t="s">
        <v>14</v>
      </c>
      <c r="C80" t="s">
        <v>195</v>
      </c>
      <c r="D80" s="1" t="s">
        <v>117</v>
      </c>
      <c r="E80" s="2">
        <v>47575464</v>
      </c>
      <c r="F80" s="2">
        <v>1185215</v>
      </c>
      <c r="G80" s="1" t="s">
        <v>106</v>
      </c>
      <c r="H80" s="2">
        <v>3441317</v>
      </c>
      <c r="I80" s="2">
        <v>19252457</v>
      </c>
      <c r="J80" s="2">
        <v>87371208</v>
      </c>
      <c r="K80" s="1" t="s">
        <v>107</v>
      </c>
    </row>
    <row r="81" spans="1:11">
      <c r="B81" s="1" t="s">
        <v>14</v>
      </c>
      <c r="C81" t="s">
        <v>192</v>
      </c>
      <c r="D81" s="1" t="s">
        <v>118</v>
      </c>
      <c r="E81" s="2">
        <v>119302099</v>
      </c>
      <c r="F81" s="2">
        <v>33986695</v>
      </c>
      <c r="G81" s="1" t="s">
        <v>108</v>
      </c>
      <c r="H81" s="1" t="s">
        <v>109</v>
      </c>
      <c r="I81" s="2">
        <v>57655212</v>
      </c>
      <c r="J81" s="2">
        <v>186361359</v>
      </c>
      <c r="K81" s="2">
        <v>34004505</v>
      </c>
    </row>
    <row r="82" spans="1:11">
      <c r="B82" s="1" t="s">
        <v>14</v>
      </c>
      <c r="C82" t="s">
        <v>196</v>
      </c>
      <c r="D82" s="1" t="s">
        <v>119</v>
      </c>
      <c r="E82" s="2">
        <v>45393329</v>
      </c>
      <c r="F82" s="2">
        <v>12036737</v>
      </c>
      <c r="G82" s="1" t="s">
        <v>110</v>
      </c>
      <c r="H82" s="1" t="s">
        <v>111</v>
      </c>
      <c r="I82" s="2">
        <v>20114349</v>
      </c>
      <c r="J82" s="2">
        <v>81533287</v>
      </c>
      <c r="K82" s="1" t="s">
        <v>112</v>
      </c>
    </row>
    <row r="83" spans="1:11">
      <c r="B83" s="1" t="s">
        <v>14</v>
      </c>
      <c r="C83" t="s">
        <v>198</v>
      </c>
      <c r="D83" s="1" t="s">
        <v>120</v>
      </c>
      <c r="E83" s="2">
        <v>519097802</v>
      </c>
      <c r="F83" s="2">
        <v>112114515</v>
      </c>
      <c r="G83" s="1" t="s">
        <v>113</v>
      </c>
      <c r="H83" s="2">
        <v>4844909</v>
      </c>
      <c r="I83" s="2">
        <v>244311432</v>
      </c>
      <c r="J83" s="2">
        <v>775481323</v>
      </c>
      <c r="K83" s="2">
        <v>23993212</v>
      </c>
    </row>
    <row r="84" spans="1:11">
      <c r="B84" s="1" t="s">
        <v>14</v>
      </c>
      <c r="C84" t="s">
        <v>193</v>
      </c>
      <c r="D84" s="1" t="s">
        <v>121</v>
      </c>
      <c r="E84" s="2">
        <v>328748698</v>
      </c>
      <c r="F84" s="2">
        <v>37177016</v>
      </c>
      <c r="G84" s="1" t="s">
        <v>114</v>
      </c>
      <c r="H84" s="2">
        <v>18445557</v>
      </c>
      <c r="I84" s="2">
        <v>234077591</v>
      </c>
      <c r="J84" s="2">
        <v>435707886</v>
      </c>
      <c r="K84" s="2">
        <v>2951089</v>
      </c>
    </row>
    <row r="85" spans="1:11">
      <c r="B85" s="1" t="s">
        <v>14</v>
      </c>
      <c r="C85" t="s">
        <v>197</v>
      </c>
      <c r="D85" s="1" t="s">
        <v>122</v>
      </c>
      <c r="E85" s="2">
        <v>52821838</v>
      </c>
      <c r="F85" s="2">
        <v>22371182</v>
      </c>
      <c r="G85" s="1" t="s">
        <v>115</v>
      </c>
      <c r="H85" s="1" t="s">
        <v>116</v>
      </c>
      <c r="I85" s="2">
        <v>24461090</v>
      </c>
      <c r="J85" s="2">
        <v>121229553</v>
      </c>
      <c r="K85" s="2">
        <v>4790440</v>
      </c>
    </row>
    <row r="87" spans="1:11">
      <c r="B87" s="4" t="s">
        <v>12</v>
      </c>
    </row>
    <row r="88" spans="1:11">
      <c r="B88" s="1" t="s">
        <v>15</v>
      </c>
      <c r="C88" s="1" t="s">
        <v>16</v>
      </c>
      <c r="D88" s="1" t="s">
        <v>17</v>
      </c>
      <c r="E88" s="1" t="s">
        <v>2</v>
      </c>
      <c r="F88" s="1" t="s">
        <v>3</v>
      </c>
      <c r="G88" s="1" t="s">
        <v>4</v>
      </c>
      <c r="H88" s="1"/>
      <c r="I88" s="1" t="s">
        <v>5</v>
      </c>
      <c r="J88" s="1" t="s">
        <v>6</v>
      </c>
      <c r="K88" s="1" t="s">
        <v>7</v>
      </c>
    </row>
    <row r="89" spans="1:11">
      <c r="B89" s="1" t="s">
        <v>1</v>
      </c>
      <c r="C89" t="s">
        <v>195</v>
      </c>
      <c r="D89" s="1" t="s">
        <v>18</v>
      </c>
      <c r="E89" s="2">
        <v>12306579</v>
      </c>
      <c r="F89" s="2">
        <v>3592451</v>
      </c>
      <c r="G89" s="1" t="s">
        <v>123</v>
      </c>
      <c r="H89" s="1" t="s">
        <v>124</v>
      </c>
      <c r="I89" s="2">
        <v>5534649</v>
      </c>
      <c r="J89" s="2">
        <v>27168655</v>
      </c>
      <c r="K89" s="1" t="s">
        <v>125</v>
      </c>
    </row>
    <row r="90" spans="1:11">
      <c r="B90" s="1" t="s">
        <v>1</v>
      </c>
      <c r="C90" t="s">
        <v>192</v>
      </c>
      <c r="D90" s="1" t="s">
        <v>18</v>
      </c>
      <c r="E90" s="2">
        <v>25629217</v>
      </c>
      <c r="F90" s="2">
        <v>736037</v>
      </c>
      <c r="G90" s="1" t="s">
        <v>126</v>
      </c>
      <c r="H90" s="1" t="s">
        <v>127</v>
      </c>
      <c r="I90" s="2">
        <v>11883011</v>
      </c>
      <c r="J90" s="2">
        <v>41498711</v>
      </c>
      <c r="K90" s="2">
        <v>3744772</v>
      </c>
    </row>
    <row r="91" spans="1:11">
      <c r="B91" s="1" t="s">
        <v>1</v>
      </c>
      <c r="C91" t="s">
        <v>196</v>
      </c>
      <c r="D91" s="1" t="s">
        <v>18</v>
      </c>
      <c r="E91" s="2">
        <v>33924986</v>
      </c>
      <c r="F91" s="2">
        <v>10179561</v>
      </c>
      <c r="G91" s="1" t="s">
        <v>128</v>
      </c>
      <c r="H91" s="1" t="s">
        <v>129</v>
      </c>
      <c r="I91" s="2">
        <v>13297621</v>
      </c>
      <c r="J91" s="2">
        <v>63765453</v>
      </c>
      <c r="K91" s="2">
        <v>2264043</v>
      </c>
    </row>
    <row r="92" spans="1:11">
      <c r="B92" s="1" t="s">
        <v>1</v>
      </c>
      <c r="C92" t="s">
        <v>198</v>
      </c>
      <c r="D92" s="1" t="s">
        <v>18</v>
      </c>
      <c r="E92" s="2">
        <v>96870063</v>
      </c>
      <c r="F92" s="2">
        <v>1949838</v>
      </c>
      <c r="G92" s="1" t="s">
        <v>130</v>
      </c>
      <c r="H92" s="2">
        <v>9038927</v>
      </c>
      <c r="I92" s="2">
        <v>44436367</v>
      </c>
      <c r="J92" s="2">
        <v>149446869</v>
      </c>
      <c r="K92" s="2">
        <v>2202155</v>
      </c>
    </row>
    <row r="93" spans="1:11">
      <c r="B93" s="1" t="s">
        <v>1</v>
      </c>
      <c r="C93" t="s">
        <v>193</v>
      </c>
      <c r="D93" s="1" t="s">
        <v>18</v>
      </c>
      <c r="E93" s="2">
        <v>65771301</v>
      </c>
      <c r="F93" s="2">
        <v>11546121</v>
      </c>
      <c r="G93" s="1" t="s">
        <v>131</v>
      </c>
      <c r="H93" s="2">
        <v>484696</v>
      </c>
      <c r="I93" s="2">
        <v>33363701</v>
      </c>
      <c r="J93" s="2">
        <v>113110367</v>
      </c>
      <c r="K93" s="1" t="s">
        <v>132</v>
      </c>
    </row>
    <row r="94" spans="1:11">
      <c r="B94" s="1" t="s">
        <v>1</v>
      </c>
      <c r="C94" t="s">
        <v>197</v>
      </c>
      <c r="D94" s="1" t="s">
        <v>18</v>
      </c>
      <c r="E94" s="2">
        <v>16914777</v>
      </c>
      <c r="F94" s="2">
        <v>4356</v>
      </c>
      <c r="G94" s="1" t="s">
        <v>133</v>
      </c>
      <c r="H94" s="1" t="s">
        <v>134</v>
      </c>
      <c r="I94" s="2">
        <v>6954681</v>
      </c>
      <c r="J94" s="2">
        <v>28479687</v>
      </c>
      <c r="K94" s="1" t="s">
        <v>135</v>
      </c>
    </row>
    <row r="95" spans="1:11">
      <c r="A95" s="6" t="s">
        <v>194</v>
      </c>
      <c r="B95" s="5" t="s">
        <v>10</v>
      </c>
      <c r="C95" t="s">
        <v>195</v>
      </c>
      <c r="D95" s="1" t="s">
        <v>18</v>
      </c>
      <c r="E95" s="2">
        <v>8527528</v>
      </c>
      <c r="F95" s="2">
        <v>2968486</v>
      </c>
      <c r="G95" s="1" t="s">
        <v>136</v>
      </c>
      <c r="H95" s="1" t="s">
        <v>137</v>
      </c>
      <c r="I95" s="2">
        <v>2536846</v>
      </c>
      <c r="J95" s="2">
        <v>20604282</v>
      </c>
      <c r="K95" s="1" t="s">
        <v>138</v>
      </c>
    </row>
    <row r="96" spans="1:11">
      <c r="B96" s="5" t="s">
        <v>10</v>
      </c>
      <c r="C96" t="s">
        <v>192</v>
      </c>
      <c r="D96" s="1" t="s">
        <v>18</v>
      </c>
      <c r="E96" s="2">
        <v>19074549</v>
      </c>
      <c r="F96" s="2">
        <v>6896509</v>
      </c>
      <c r="G96" s="1" t="s">
        <v>139</v>
      </c>
      <c r="H96" s="1" t="s">
        <v>140</v>
      </c>
      <c r="I96" s="2">
        <v>8359810</v>
      </c>
      <c r="J96" s="2">
        <v>38049011</v>
      </c>
      <c r="K96" s="2">
        <v>242765</v>
      </c>
    </row>
    <row r="97" spans="2:11">
      <c r="B97" s="5" t="s">
        <v>10</v>
      </c>
      <c r="C97" t="s">
        <v>196</v>
      </c>
      <c r="D97" s="1" t="s">
        <v>18</v>
      </c>
      <c r="E97" s="2">
        <v>10121417</v>
      </c>
      <c r="F97" s="2">
        <v>4957814</v>
      </c>
      <c r="G97" s="1" t="s">
        <v>141</v>
      </c>
      <c r="H97" s="1" t="s">
        <v>142</v>
      </c>
      <c r="I97" s="2">
        <v>2027992</v>
      </c>
      <c r="J97" s="2">
        <v>36359058</v>
      </c>
      <c r="K97" s="2">
        <v>1821723</v>
      </c>
    </row>
    <row r="98" spans="2:11">
      <c r="B98" s="5" t="s">
        <v>10</v>
      </c>
      <c r="C98" t="s">
        <v>198</v>
      </c>
      <c r="D98" s="1" t="s">
        <v>18</v>
      </c>
      <c r="E98" s="2">
        <v>52703393</v>
      </c>
      <c r="F98" s="2">
        <v>13144505</v>
      </c>
      <c r="G98" s="1" t="s">
        <v>143</v>
      </c>
      <c r="H98" s="2">
        <v>4917462</v>
      </c>
      <c r="I98" s="2">
        <v>21342449</v>
      </c>
      <c r="J98" s="2">
        <v>104737541</v>
      </c>
      <c r="K98" s="2">
        <v>647065</v>
      </c>
    </row>
    <row r="99" spans="2:11">
      <c r="B99" s="5" t="s">
        <v>10</v>
      </c>
      <c r="C99" t="s">
        <v>193</v>
      </c>
      <c r="D99" s="1" t="s">
        <v>18</v>
      </c>
      <c r="E99" s="2">
        <v>34718874</v>
      </c>
      <c r="F99" s="2">
        <v>9432827</v>
      </c>
      <c r="G99" s="1" t="s">
        <v>144</v>
      </c>
      <c r="H99" s="2">
        <v>2559803</v>
      </c>
      <c r="I99" s="2">
        <v>12842394</v>
      </c>
      <c r="J99" s="2">
        <v>63765869</v>
      </c>
      <c r="K99" s="1" t="s">
        <v>145</v>
      </c>
    </row>
    <row r="100" spans="2:11">
      <c r="B100" s="5" t="s">
        <v>10</v>
      </c>
      <c r="C100" t="s">
        <v>197</v>
      </c>
      <c r="D100" s="1" t="s">
        <v>18</v>
      </c>
      <c r="E100" s="2">
        <v>6374751</v>
      </c>
      <c r="F100" s="2">
        <v>2476968</v>
      </c>
      <c r="G100" s="1" t="s">
        <v>146</v>
      </c>
      <c r="H100" s="1" t="s">
        <v>147</v>
      </c>
      <c r="I100" s="2">
        <v>2038711</v>
      </c>
      <c r="J100" s="2">
        <v>16700436</v>
      </c>
      <c r="K100" s="1" t="s">
        <v>148</v>
      </c>
    </row>
    <row r="102" spans="2:11">
      <c r="B102" s="1" t="s">
        <v>15</v>
      </c>
      <c r="C102" s="1" t="s">
        <v>16</v>
      </c>
      <c r="D102" s="1" t="s">
        <v>17</v>
      </c>
      <c r="E102" s="1" t="s">
        <v>2</v>
      </c>
      <c r="F102" s="1" t="s">
        <v>3</v>
      </c>
      <c r="G102" s="1" t="s">
        <v>4</v>
      </c>
      <c r="H102" s="1"/>
      <c r="I102" s="1" t="s">
        <v>5</v>
      </c>
      <c r="J102" s="1" t="s">
        <v>6</v>
      </c>
      <c r="K102" s="1" t="s">
        <v>7</v>
      </c>
    </row>
    <row r="103" spans="2:11">
      <c r="B103" s="1" t="s">
        <v>8</v>
      </c>
      <c r="C103" t="s">
        <v>195</v>
      </c>
      <c r="D103" s="1" t="s">
        <v>18</v>
      </c>
      <c r="E103" s="2">
        <v>14194697</v>
      </c>
      <c r="F103" s="2">
        <v>394446</v>
      </c>
      <c r="G103" s="1" t="s">
        <v>25</v>
      </c>
      <c r="H103" s="2">
        <v>1006219</v>
      </c>
      <c r="I103" s="2">
        <v>5547905</v>
      </c>
      <c r="J103" s="2">
        <v>29051321</v>
      </c>
      <c r="K103" s="1" t="s">
        <v>149</v>
      </c>
    </row>
    <row r="104" spans="2:11">
      <c r="B104" s="1" t="s">
        <v>8</v>
      </c>
      <c r="C104" t="s">
        <v>192</v>
      </c>
      <c r="D104" s="1" t="s">
        <v>18</v>
      </c>
      <c r="E104" s="2">
        <v>27222294</v>
      </c>
      <c r="F104" s="2">
        <v>11728468</v>
      </c>
      <c r="G104" s="1" t="s">
        <v>27</v>
      </c>
      <c r="H104" s="1" t="s">
        <v>150</v>
      </c>
      <c r="I104" s="2">
        <v>8262321</v>
      </c>
      <c r="J104" s="2">
        <v>62108658</v>
      </c>
      <c r="K104" s="2">
        <v>3631957</v>
      </c>
    </row>
    <row r="105" spans="2:11">
      <c r="B105" s="1" t="s">
        <v>8</v>
      </c>
      <c r="C105" t="s">
        <v>196</v>
      </c>
      <c r="D105" s="1" t="s">
        <v>18</v>
      </c>
      <c r="E105" s="2">
        <v>31136396</v>
      </c>
      <c r="F105" s="2">
        <v>7968237</v>
      </c>
      <c r="G105" s="1" t="s">
        <v>151</v>
      </c>
      <c r="H105" s="1" t="s">
        <v>152</v>
      </c>
      <c r="I105" s="2">
        <v>14204292</v>
      </c>
      <c r="J105" s="2">
        <v>58316292</v>
      </c>
      <c r="K105" s="1" t="s">
        <v>153</v>
      </c>
    </row>
    <row r="106" spans="2:11">
      <c r="B106" s="1" t="s">
        <v>8</v>
      </c>
      <c r="C106" t="s">
        <v>198</v>
      </c>
      <c r="D106" s="1" t="s">
        <v>18</v>
      </c>
      <c r="E106" s="2">
        <v>102251396</v>
      </c>
      <c r="F106" s="2">
        <v>2287537</v>
      </c>
      <c r="G106" s="1" t="s">
        <v>154</v>
      </c>
      <c r="H106" s="2">
        <v>9538896</v>
      </c>
      <c r="I106" s="2">
        <v>38976547</v>
      </c>
      <c r="J106" s="2">
        <v>158561691</v>
      </c>
      <c r="K106" s="2">
        <v>4925133</v>
      </c>
    </row>
    <row r="107" spans="2:11">
      <c r="B107" s="1" t="s">
        <v>8</v>
      </c>
      <c r="C107" t="s">
        <v>193</v>
      </c>
      <c r="D107" s="1" t="s">
        <v>18</v>
      </c>
      <c r="E107" s="2">
        <v>88799364</v>
      </c>
      <c r="F107" s="2">
        <v>15373314</v>
      </c>
      <c r="G107" s="1" t="s">
        <v>155</v>
      </c>
      <c r="H107" s="2">
        <v>5501630</v>
      </c>
      <c r="I107" s="2">
        <v>49855308</v>
      </c>
      <c r="J107" s="2">
        <v>144402985</v>
      </c>
      <c r="K107" s="2">
        <v>6787668</v>
      </c>
    </row>
    <row r="108" spans="2:11">
      <c r="B108" s="1" t="s">
        <v>8</v>
      </c>
      <c r="C108" t="s">
        <v>197</v>
      </c>
      <c r="D108" s="1" t="s">
        <v>18</v>
      </c>
      <c r="E108" s="2">
        <v>11000724</v>
      </c>
      <c r="F108" s="2">
        <v>3057244</v>
      </c>
      <c r="G108" s="1" t="s">
        <v>156</v>
      </c>
      <c r="H108" s="1" t="s">
        <v>157</v>
      </c>
      <c r="I108" s="2">
        <v>4632004</v>
      </c>
      <c r="J108" s="2">
        <v>19175438</v>
      </c>
      <c r="K108" s="1" t="s">
        <v>158</v>
      </c>
    </row>
    <row r="109" spans="2:11">
      <c r="B109" s="1" t="s">
        <v>13</v>
      </c>
      <c r="C109" t="s">
        <v>195</v>
      </c>
      <c r="D109" s="1" t="s">
        <v>18</v>
      </c>
      <c r="E109" s="2">
        <v>10943899</v>
      </c>
      <c r="F109" s="2">
        <v>4068834</v>
      </c>
      <c r="G109" s="1" t="s">
        <v>159</v>
      </c>
      <c r="H109" s="2">
        <v>1126842</v>
      </c>
      <c r="I109" s="2">
        <v>2691303</v>
      </c>
      <c r="J109" s="2">
        <v>26929680</v>
      </c>
      <c r="K109" s="2">
        <v>1812443</v>
      </c>
    </row>
    <row r="110" spans="2:11">
      <c r="B110" s="1" t="s">
        <v>13</v>
      </c>
      <c r="C110" t="s">
        <v>192</v>
      </c>
      <c r="D110" s="1" t="s">
        <v>18</v>
      </c>
      <c r="E110" s="2">
        <v>28950453</v>
      </c>
      <c r="F110" s="2">
        <v>8397369</v>
      </c>
      <c r="G110" s="1" t="s">
        <v>160</v>
      </c>
      <c r="H110" s="1" t="s">
        <v>161</v>
      </c>
      <c r="I110" s="2">
        <v>12122696</v>
      </c>
      <c r="J110" s="2">
        <v>50486866</v>
      </c>
      <c r="K110" s="2">
        <v>4539776</v>
      </c>
    </row>
    <row r="111" spans="2:11">
      <c r="B111" s="1" t="s">
        <v>13</v>
      </c>
      <c r="C111" t="s">
        <v>196</v>
      </c>
      <c r="D111" s="1" t="s">
        <v>18</v>
      </c>
      <c r="E111" s="2">
        <v>13158661</v>
      </c>
      <c r="F111" s="2">
        <v>4921373</v>
      </c>
      <c r="G111" s="1" t="s">
        <v>162</v>
      </c>
      <c r="H111" s="1" t="s">
        <v>163</v>
      </c>
      <c r="I111" s="2">
        <v>5493505</v>
      </c>
      <c r="J111" s="2">
        <v>28623196</v>
      </c>
      <c r="K111" s="2">
        <v>1769451</v>
      </c>
    </row>
    <row r="112" spans="2:11">
      <c r="B112" s="1" t="s">
        <v>13</v>
      </c>
      <c r="C112" t="s">
        <v>198</v>
      </c>
      <c r="D112" s="1" t="s">
        <v>18</v>
      </c>
      <c r="E112" s="2">
        <v>79954687</v>
      </c>
      <c r="F112" s="2">
        <v>22437614</v>
      </c>
      <c r="G112" s="1" t="s">
        <v>164</v>
      </c>
      <c r="H112" s="2">
        <v>7462505</v>
      </c>
      <c r="I112" s="2">
        <v>28612419</v>
      </c>
      <c r="J112" s="2">
        <v>144688705</v>
      </c>
      <c r="K112" s="2">
        <v>7665815</v>
      </c>
    </row>
    <row r="113" spans="2:11">
      <c r="B113" s="1" t="s">
        <v>13</v>
      </c>
      <c r="C113" t="s">
        <v>193</v>
      </c>
      <c r="D113" s="1" t="s">
        <v>18</v>
      </c>
      <c r="E113" s="2">
        <v>92810677</v>
      </c>
      <c r="F113" s="2">
        <v>1316908</v>
      </c>
      <c r="G113" s="1" t="s">
        <v>165</v>
      </c>
      <c r="H113" s="2">
        <v>6835865</v>
      </c>
      <c r="I113" s="2">
        <v>56640144</v>
      </c>
      <c r="J113" s="2">
        <v>137981811</v>
      </c>
      <c r="K113" s="1" t="s">
        <v>166</v>
      </c>
    </row>
    <row r="114" spans="2:11">
      <c r="B114" s="1" t="s">
        <v>13</v>
      </c>
      <c r="C114" t="s">
        <v>197</v>
      </c>
      <c r="D114" s="1" t="s">
        <v>18</v>
      </c>
      <c r="E114" s="2">
        <v>20085669</v>
      </c>
      <c r="F114" s="2">
        <v>5823122</v>
      </c>
      <c r="G114" s="1" t="s">
        <v>167</v>
      </c>
      <c r="H114" s="1" t="s">
        <v>168</v>
      </c>
      <c r="I114" s="2">
        <v>9703758</v>
      </c>
      <c r="J114" s="2">
        <v>33707333</v>
      </c>
      <c r="K114" s="1" t="s">
        <v>169</v>
      </c>
    </row>
    <row r="116" spans="2:11">
      <c r="B116" s="1" t="s">
        <v>15</v>
      </c>
      <c r="C116" s="1" t="s">
        <v>16</v>
      </c>
      <c r="D116" s="1" t="s">
        <v>17</v>
      </c>
      <c r="E116" s="1" t="s">
        <v>2</v>
      </c>
      <c r="F116" s="1" t="s">
        <v>3</v>
      </c>
      <c r="G116" s="1" t="s">
        <v>4</v>
      </c>
      <c r="H116" s="1"/>
      <c r="I116" s="1" t="s">
        <v>5</v>
      </c>
      <c r="J116" s="1" t="s">
        <v>6</v>
      </c>
      <c r="K116" s="1" t="s">
        <v>7</v>
      </c>
    </row>
    <row r="117" spans="2:11">
      <c r="B117" s="1" t="s">
        <v>9</v>
      </c>
      <c r="C117" t="s">
        <v>195</v>
      </c>
      <c r="D117" s="1" t="s">
        <v>18</v>
      </c>
      <c r="E117" s="2">
        <v>12615257</v>
      </c>
      <c r="F117" s="2">
        <v>4013133</v>
      </c>
      <c r="G117" s="1" t="s">
        <v>170</v>
      </c>
      <c r="H117" s="1" t="s">
        <v>171</v>
      </c>
      <c r="I117" s="2">
        <v>3984360</v>
      </c>
      <c r="J117" s="2">
        <v>28322395</v>
      </c>
      <c r="K117" s="1" t="s">
        <v>172</v>
      </c>
    </row>
    <row r="118" spans="2:11">
      <c r="B118" s="1" t="s">
        <v>9</v>
      </c>
      <c r="C118" t="s">
        <v>192</v>
      </c>
      <c r="D118" s="1" t="s">
        <v>18</v>
      </c>
      <c r="E118" s="2">
        <v>18477861</v>
      </c>
      <c r="F118" s="2">
        <v>7751341</v>
      </c>
      <c r="G118" s="1" t="s">
        <v>173</v>
      </c>
      <c r="H118" s="1" t="s">
        <v>174</v>
      </c>
      <c r="I118" s="2">
        <v>6580265</v>
      </c>
      <c r="J118" s="2">
        <v>41034687</v>
      </c>
      <c r="K118" s="1" t="s">
        <v>175</v>
      </c>
    </row>
    <row r="119" spans="2:11">
      <c r="B119" s="1" t="s">
        <v>9</v>
      </c>
      <c r="C119" t="s">
        <v>196</v>
      </c>
      <c r="D119" s="1" t="s">
        <v>18</v>
      </c>
      <c r="E119" s="2">
        <v>28496949</v>
      </c>
      <c r="F119" s="2">
        <v>786759</v>
      </c>
      <c r="G119" s="1" t="s">
        <v>176</v>
      </c>
      <c r="H119" s="1" t="s">
        <v>177</v>
      </c>
      <c r="I119" s="2">
        <v>15464685</v>
      </c>
      <c r="J119" s="2">
        <v>55614403</v>
      </c>
      <c r="K119" s="2">
        <v>3965962</v>
      </c>
    </row>
    <row r="120" spans="2:11">
      <c r="B120" s="1" t="s">
        <v>9</v>
      </c>
      <c r="C120" t="s">
        <v>198</v>
      </c>
      <c r="D120" s="1" t="s">
        <v>18</v>
      </c>
      <c r="E120" s="2">
        <v>80589638</v>
      </c>
      <c r="F120" s="2">
        <v>21156826</v>
      </c>
      <c r="G120" s="1" t="s">
        <v>178</v>
      </c>
      <c r="H120" s="2">
        <v>7518497</v>
      </c>
      <c r="I120" s="2">
        <v>24656547</v>
      </c>
      <c r="J120" s="2">
        <v>133982208</v>
      </c>
      <c r="K120" s="1" t="s">
        <v>179</v>
      </c>
    </row>
    <row r="121" spans="2:11">
      <c r="B121" s="1" t="s">
        <v>9</v>
      </c>
      <c r="C121" t="s">
        <v>193</v>
      </c>
      <c r="D121" s="1" t="s">
        <v>18</v>
      </c>
      <c r="E121" s="2">
        <v>69653732</v>
      </c>
      <c r="F121" s="2">
        <v>12181142</v>
      </c>
      <c r="G121" s="1" t="s">
        <v>180</v>
      </c>
      <c r="H121" s="2">
        <v>3155566</v>
      </c>
      <c r="I121" s="2">
        <v>38806259</v>
      </c>
      <c r="J121" s="2">
        <v>112744797</v>
      </c>
      <c r="K121" s="2">
        <v>5174231</v>
      </c>
    </row>
    <row r="122" spans="2:11">
      <c r="B122" s="1" t="s">
        <v>9</v>
      </c>
      <c r="C122" t="s">
        <v>197</v>
      </c>
      <c r="D122" s="1" t="s">
        <v>18</v>
      </c>
      <c r="E122" s="2">
        <v>21583655</v>
      </c>
      <c r="F122" s="2">
        <v>6414664</v>
      </c>
      <c r="G122" s="1" t="s">
        <v>181</v>
      </c>
      <c r="H122" s="1" t="s">
        <v>182</v>
      </c>
      <c r="I122" s="2">
        <v>10197575</v>
      </c>
      <c r="J122" s="2">
        <v>42174736</v>
      </c>
      <c r="K122" s="2">
        <v>1637182</v>
      </c>
    </row>
    <row r="123" spans="2:11">
      <c r="B123" s="1" t="s">
        <v>14</v>
      </c>
      <c r="C123" t="s">
        <v>195</v>
      </c>
      <c r="D123" s="1" t="s">
        <v>18</v>
      </c>
      <c r="E123" s="2">
        <v>12589353</v>
      </c>
      <c r="F123" s="2">
        <v>4601367</v>
      </c>
      <c r="G123" s="1" t="s">
        <v>183</v>
      </c>
      <c r="H123" s="1" t="s">
        <v>184</v>
      </c>
      <c r="I123" s="2">
        <v>4725582</v>
      </c>
      <c r="J123" s="2">
        <v>35391747</v>
      </c>
      <c r="K123" s="2">
        <v>1370255</v>
      </c>
    </row>
    <row r="124" spans="2:11">
      <c r="B124" s="1" t="s">
        <v>14</v>
      </c>
      <c r="C124" t="s">
        <v>192</v>
      </c>
      <c r="D124" s="1" t="s">
        <v>18</v>
      </c>
      <c r="E124" s="2">
        <v>34188830</v>
      </c>
      <c r="F124" s="2">
        <v>8717325</v>
      </c>
      <c r="G124" s="1" t="s">
        <v>185</v>
      </c>
      <c r="H124" s="1" t="s">
        <v>186</v>
      </c>
      <c r="I124" s="2">
        <v>14108438</v>
      </c>
      <c r="J124" s="2">
        <v>51098762</v>
      </c>
      <c r="K124" s="2">
        <v>3123713</v>
      </c>
    </row>
    <row r="125" spans="2:11">
      <c r="B125" s="1" t="s">
        <v>14</v>
      </c>
      <c r="C125" t="s">
        <v>196</v>
      </c>
      <c r="D125" s="1" t="s">
        <v>18</v>
      </c>
      <c r="E125" s="2">
        <v>20042658</v>
      </c>
      <c r="F125" s="2">
        <v>4743781</v>
      </c>
      <c r="G125" s="1" t="s">
        <v>187</v>
      </c>
      <c r="H125" s="1" t="s">
        <v>188</v>
      </c>
      <c r="I125" s="2">
        <v>8691999</v>
      </c>
      <c r="J125" s="2">
        <v>35199398</v>
      </c>
      <c r="K125" s="2">
        <v>1613086</v>
      </c>
    </row>
    <row r="126" spans="2:11">
      <c r="B126" s="1" t="s">
        <v>14</v>
      </c>
      <c r="C126" t="s">
        <v>198</v>
      </c>
      <c r="D126" s="1" t="s">
        <v>18</v>
      </c>
      <c r="E126" s="2">
        <v>88225832</v>
      </c>
      <c r="F126" s="2">
        <v>20575932</v>
      </c>
      <c r="G126" s="1" t="s">
        <v>47</v>
      </c>
      <c r="H126" s="2">
        <v>8233358</v>
      </c>
      <c r="I126" s="2">
        <v>31801243</v>
      </c>
      <c r="J126" s="2">
        <v>159691620</v>
      </c>
      <c r="K126" s="2">
        <v>3757504</v>
      </c>
    </row>
    <row r="127" spans="2:11">
      <c r="B127" s="1" t="s">
        <v>14</v>
      </c>
      <c r="C127" t="s">
        <v>193</v>
      </c>
      <c r="D127" s="1" t="s">
        <v>18</v>
      </c>
      <c r="E127" s="2">
        <v>107586569</v>
      </c>
      <c r="F127" s="2">
        <v>17971783</v>
      </c>
      <c r="G127" s="1" t="s">
        <v>189</v>
      </c>
      <c r="H127" s="2">
        <v>6037166</v>
      </c>
      <c r="I127" s="2">
        <v>61959644</v>
      </c>
      <c r="J127" s="2">
        <v>157794571</v>
      </c>
      <c r="K127" s="2">
        <v>8457791</v>
      </c>
    </row>
    <row r="128" spans="2:11">
      <c r="B128" s="1" t="s">
        <v>14</v>
      </c>
      <c r="C128" t="s">
        <v>197</v>
      </c>
      <c r="D128" s="1" t="s">
        <v>18</v>
      </c>
      <c r="E128" s="2">
        <v>13513736</v>
      </c>
      <c r="F128" s="2">
        <v>5004761</v>
      </c>
      <c r="G128" s="1" t="s">
        <v>190</v>
      </c>
      <c r="H128" s="1" t="s">
        <v>191</v>
      </c>
      <c r="I128" s="2">
        <v>6012516</v>
      </c>
      <c r="J128" s="2">
        <v>28597286</v>
      </c>
      <c r="K128" s="2">
        <v>1808841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02977-7226-A54B-B15A-2D527018F274}">
  <dimension ref="A1:U104"/>
  <sheetViews>
    <sheetView topLeftCell="A69" workbookViewId="0">
      <selection activeCell="H109" sqref="H109"/>
    </sheetView>
  </sheetViews>
  <sheetFormatPr baseColWidth="10" defaultRowHeight="15"/>
  <sheetData>
    <row r="1" spans="1:21" ht="19">
      <c r="A1" s="7" t="s">
        <v>199</v>
      </c>
    </row>
    <row r="2" spans="1:21">
      <c r="A2" s="8" t="s">
        <v>200</v>
      </c>
    </row>
    <row r="3" spans="1:21" ht="19">
      <c r="A3" s="9" t="s">
        <v>0</v>
      </c>
      <c r="H3" s="9" t="s">
        <v>11</v>
      </c>
      <c r="O3" s="9" t="s">
        <v>12</v>
      </c>
    </row>
    <row r="4" spans="1:21">
      <c r="A4" s="8" t="s">
        <v>1</v>
      </c>
      <c r="B4" s="8" t="s">
        <v>201</v>
      </c>
      <c r="C4" s="8" t="s">
        <v>202</v>
      </c>
      <c r="D4" s="8" t="s">
        <v>203</v>
      </c>
      <c r="E4" s="8" t="s">
        <v>204</v>
      </c>
      <c r="F4" s="8" t="s">
        <v>205</v>
      </c>
      <c r="G4" s="2"/>
      <c r="H4" s="8" t="s">
        <v>1</v>
      </c>
      <c r="I4" s="8" t="s">
        <v>201</v>
      </c>
      <c r="J4" s="8" t="s">
        <v>202</v>
      </c>
      <c r="K4" s="8" t="s">
        <v>203</v>
      </c>
      <c r="L4" s="8" t="s">
        <v>204</v>
      </c>
      <c r="M4" s="8" t="s">
        <v>205</v>
      </c>
      <c r="O4" s="8" t="s">
        <v>1</v>
      </c>
      <c r="P4" s="8" t="s">
        <v>201</v>
      </c>
      <c r="Q4" s="8" t="s">
        <v>202</v>
      </c>
      <c r="R4" s="8" t="s">
        <v>203</v>
      </c>
      <c r="S4" s="8" t="s">
        <v>204</v>
      </c>
      <c r="T4" s="8" t="s">
        <v>205</v>
      </c>
    </row>
    <row r="5" spans="1:21">
      <c r="A5" t="s">
        <v>195</v>
      </c>
      <c r="B5" s="10">
        <v>67.328935000000001</v>
      </c>
      <c r="C5" s="10">
        <f t="shared" ref="C5:C10" si="0">B5/1000</f>
        <v>6.7328935000000006E-2</v>
      </c>
      <c r="D5" s="11">
        <f t="shared" ref="D5:D10" si="1">(C5/$E$5)*$F$5</f>
        <v>0.38430307367367972</v>
      </c>
      <c r="E5" s="11">
        <v>4.1872200789795784</v>
      </c>
      <c r="F5">
        <v>23.9</v>
      </c>
      <c r="G5" s="2"/>
      <c r="H5" t="s">
        <v>195</v>
      </c>
      <c r="I5" s="11">
        <v>53.162345000000002</v>
      </c>
      <c r="J5" s="11">
        <f>I5/1000</f>
        <v>5.3162345E-2</v>
      </c>
      <c r="K5" s="11">
        <f>(J5/$L$5)*$M$5</f>
        <v>0.3174127493741542</v>
      </c>
      <c r="L5" s="11">
        <v>4.0029269397817666</v>
      </c>
      <c r="M5">
        <v>23.9</v>
      </c>
      <c r="N5" s="3"/>
      <c r="O5" t="s">
        <v>195</v>
      </c>
      <c r="P5" s="11">
        <v>12.306578999999999</v>
      </c>
      <c r="Q5" s="11">
        <f>P5/1000</f>
        <v>1.2306579E-2</v>
      </c>
      <c r="R5" s="11">
        <f>(Q5/$S$5)*$T$5</f>
        <v>0.19306489950054698</v>
      </c>
      <c r="S5" s="11">
        <v>1.5234630368383804</v>
      </c>
      <c r="T5">
        <v>23.9</v>
      </c>
      <c r="U5" s="2"/>
    </row>
    <row r="6" spans="1:21">
      <c r="A6" t="s">
        <v>192</v>
      </c>
      <c r="B6" s="10">
        <v>149.355457</v>
      </c>
      <c r="C6" s="10">
        <f t="shared" si="0"/>
        <v>0.149355457</v>
      </c>
      <c r="D6" s="11">
        <f t="shared" si="1"/>
        <v>0.85249768461415731</v>
      </c>
      <c r="E6" s="11"/>
      <c r="G6" s="2"/>
      <c r="H6" t="s">
        <v>192</v>
      </c>
      <c r="I6" s="11">
        <v>123.351433</v>
      </c>
      <c r="J6" s="11">
        <f>I6/1000</f>
        <v>0.123351433</v>
      </c>
      <c r="K6" s="11">
        <f t="shared" ref="K6:K7" si="2">(J6/$L$5)*$M$5</f>
        <v>0.73648589970536049</v>
      </c>
      <c r="L6" s="11"/>
      <c r="N6" s="3"/>
      <c r="O6" t="s">
        <v>192</v>
      </c>
      <c r="P6" s="11">
        <v>25.629217000000001</v>
      </c>
      <c r="Q6" s="11">
        <f t="shared" ref="Q6:Q10" si="3">P6/1000</f>
        <v>2.5629216999999999E-2</v>
      </c>
      <c r="R6" s="11">
        <f t="shared" ref="R6:R10" si="4">(Q6/$S$5)*$T$5</f>
        <v>0.40206967382102776</v>
      </c>
      <c r="S6" s="11"/>
      <c r="U6" s="2"/>
    </row>
    <row r="7" spans="1:21">
      <c r="A7" t="s">
        <v>196</v>
      </c>
      <c r="B7" s="10">
        <v>132.46326400000001</v>
      </c>
      <c r="C7" s="10">
        <f t="shared" si="0"/>
        <v>0.132463264</v>
      </c>
      <c r="D7" s="11">
        <f t="shared" si="1"/>
        <v>0.75607967813612509</v>
      </c>
      <c r="E7" s="11"/>
      <c r="G7" s="2"/>
      <c r="H7" t="s">
        <v>196</v>
      </c>
      <c r="I7" s="11">
        <v>79.830551</v>
      </c>
      <c r="J7" s="11">
        <f>I7/1000</f>
        <v>7.9830551E-2</v>
      </c>
      <c r="K7" s="11">
        <f t="shared" si="2"/>
        <v>0.47663876898138402</v>
      </c>
      <c r="L7" s="11"/>
      <c r="N7" s="3"/>
      <c r="O7" t="s">
        <v>196</v>
      </c>
      <c r="P7" s="11">
        <v>33.924985999999997</v>
      </c>
      <c r="Q7" s="11">
        <f t="shared" si="3"/>
        <v>3.3924985999999997E-2</v>
      </c>
      <c r="R7" s="11">
        <f t="shared" si="4"/>
        <v>0.5322132180395106</v>
      </c>
      <c r="S7" s="11"/>
      <c r="U7" s="2"/>
    </row>
    <row r="8" spans="1:21">
      <c r="A8" t="s">
        <v>198</v>
      </c>
      <c r="B8" s="10">
        <v>617.521976</v>
      </c>
      <c r="C8" s="10">
        <f t="shared" si="0"/>
        <v>0.61752197600000003</v>
      </c>
      <c r="D8" s="11">
        <f t="shared" si="1"/>
        <v>3.5247192523963773</v>
      </c>
      <c r="E8" s="11"/>
      <c r="G8" s="2"/>
      <c r="H8" t="s">
        <v>198</v>
      </c>
      <c r="I8" s="11">
        <v>549.42935999999997</v>
      </c>
      <c r="J8" s="11">
        <f>I8/1000</f>
        <v>0.54942935999999998</v>
      </c>
      <c r="K8" s="11">
        <f>(J8/$L$5)*$M$5</f>
        <v>3.2804400134057659</v>
      </c>
      <c r="L8" s="11"/>
      <c r="N8" s="3"/>
      <c r="O8" t="s">
        <v>198</v>
      </c>
      <c r="P8" s="11">
        <v>96.870063000000002</v>
      </c>
      <c r="Q8" s="11">
        <f t="shared" si="3"/>
        <v>9.6870063000000006E-2</v>
      </c>
      <c r="R8" s="11">
        <f t="shared" si="4"/>
        <v>1.5196919450731721</v>
      </c>
      <c r="S8" s="11"/>
      <c r="U8" s="2"/>
    </row>
    <row r="9" spans="1:21">
      <c r="A9" t="s">
        <v>193</v>
      </c>
      <c r="B9" s="10">
        <v>322.68460900000002</v>
      </c>
      <c r="C9" s="10">
        <f t="shared" si="0"/>
        <v>0.32268460900000001</v>
      </c>
      <c r="D9" s="11">
        <f t="shared" si="1"/>
        <v>1.8418334860916712</v>
      </c>
      <c r="E9" s="11"/>
      <c r="G9" s="2"/>
      <c r="H9" t="s">
        <v>193</v>
      </c>
      <c r="I9" s="11">
        <v>228.169321</v>
      </c>
      <c r="J9" s="11">
        <f t="shared" ref="J9:J10" si="5">I9/1000</f>
        <v>0.22816932100000001</v>
      </c>
      <c r="K9" s="11">
        <f t="shared" ref="K9:K10" si="6">(J9/$L$5)*$M$5</f>
        <v>1.3623148396001707</v>
      </c>
      <c r="L9" s="11"/>
      <c r="N9" s="3"/>
      <c r="O9" t="s">
        <v>193</v>
      </c>
      <c r="P9" s="11">
        <v>65.771300999999994</v>
      </c>
      <c r="Q9" s="11">
        <f t="shared" si="3"/>
        <v>6.577130099999999E-2</v>
      </c>
      <c r="R9" s="11">
        <f t="shared" si="4"/>
        <v>1.0318163656679262</v>
      </c>
      <c r="S9" s="11"/>
      <c r="U9" s="2"/>
    </row>
    <row r="10" spans="1:21">
      <c r="A10" t="s">
        <v>197</v>
      </c>
      <c r="B10" s="10">
        <v>58.6678</v>
      </c>
      <c r="C10" s="10">
        <f t="shared" si="0"/>
        <v>5.8667799999999999E-2</v>
      </c>
      <c r="D10" s="11">
        <f t="shared" si="1"/>
        <v>0.33486666417154387</v>
      </c>
      <c r="E10" s="11"/>
      <c r="G10" s="2"/>
      <c r="H10" t="s">
        <v>197</v>
      </c>
      <c r="I10" s="11">
        <v>51.131287999999998</v>
      </c>
      <c r="J10" s="11">
        <f t="shared" si="5"/>
        <v>5.1131287999999997E-2</v>
      </c>
      <c r="K10" s="11">
        <f t="shared" si="6"/>
        <v>0.30528605732350023</v>
      </c>
      <c r="L10" s="11"/>
      <c r="N10" s="3"/>
      <c r="O10" t="s">
        <v>197</v>
      </c>
      <c r="P10" s="11">
        <v>16.914777000000001</v>
      </c>
      <c r="Q10" s="11">
        <f t="shared" si="3"/>
        <v>1.6914777000000002E-2</v>
      </c>
      <c r="R10" s="11">
        <f t="shared" si="4"/>
        <v>0.26535804317179973</v>
      </c>
      <c r="S10" s="11"/>
      <c r="U10" s="2"/>
    </row>
    <row r="11" spans="1:21">
      <c r="G11" s="2"/>
      <c r="N11" s="3"/>
      <c r="U11" s="2"/>
    </row>
    <row r="12" spans="1:21">
      <c r="A12" s="8" t="s">
        <v>8</v>
      </c>
      <c r="B12" s="8" t="s">
        <v>201</v>
      </c>
      <c r="C12" s="8" t="s">
        <v>202</v>
      </c>
      <c r="D12" s="8" t="s">
        <v>203</v>
      </c>
      <c r="E12" s="8" t="s">
        <v>204</v>
      </c>
      <c r="F12" s="8" t="s">
        <v>205</v>
      </c>
      <c r="G12" s="2"/>
      <c r="H12" s="8" t="s">
        <v>8</v>
      </c>
      <c r="I12" s="8" t="s">
        <v>201</v>
      </c>
      <c r="J12" s="8" t="s">
        <v>202</v>
      </c>
      <c r="K12" s="8" t="s">
        <v>203</v>
      </c>
      <c r="L12" s="8" t="s">
        <v>204</v>
      </c>
      <c r="M12" s="8" t="s">
        <v>205</v>
      </c>
      <c r="N12" s="3"/>
      <c r="O12" s="8" t="s">
        <v>8</v>
      </c>
      <c r="P12" s="8" t="s">
        <v>201</v>
      </c>
      <c r="Q12" s="8" t="s">
        <v>202</v>
      </c>
      <c r="R12" s="8" t="s">
        <v>203</v>
      </c>
      <c r="S12" s="8" t="s">
        <v>204</v>
      </c>
      <c r="T12" s="8" t="s">
        <v>205</v>
      </c>
      <c r="U12" s="2"/>
    </row>
    <row r="13" spans="1:21">
      <c r="A13" t="s">
        <v>195</v>
      </c>
      <c r="B13" s="10">
        <v>72.470056</v>
      </c>
      <c r="C13" s="10">
        <f t="shared" ref="C13:C18" si="7">B13/1000</f>
        <v>7.2470056000000005E-2</v>
      </c>
      <c r="D13" s="10">
        <f t="shared" ref="D13:D18" si="8">(C13/$E$13)*$F$13</f>
        <v>0.42412774875056686</v>
      </c>
      <c r="E13" s="10">
        <v>3.9983220041500136</v>
      </c>
      <c r="F13">
        <v>23.4</v>
      </c>
      <c r="G13" s="2"/>
      <c r="H13" t="s">
        <v>195</v>
      </c>
      <c r="I13" s="11">
        <v>56.514367999999997</v>
      </c>
      <c r="J13" s="11">
        <f>I13/1000</f>
        <v>5.6514367999999995E-2</v>
      </c>
      <c r="K13" s="11">
        <f>(J13/$L$13)*$M$13</f>
        <v>0.34334563588689127</v>
      </c>
      <c r="L13" s="11">
        <v>3.8516179411572646</v>
      </c>
      <c r="M13">
        <v>23.4</v>
      </c>
      <c r="N13" s="2"/>
      <c r="O13" t="s">
        <v>195</v>
      </c>
      <c r="P13" s="11">
        <v>14.194697</v>
      </c>
      <c r="Q13" s="11">
        <f>P13/1000</f>
        <v>1.4194696999999999E-2</v>
      </c>
      <c r="R13" s="11">
        <f>(Q13/$S$13)*$T$13</f>
        <v>0.22638595120014068</v>
      </c>
      <c r="S13" s="11">
        <v>1.4672107877681482</v>
      </c>
      <c r="T13">
        <v>23.4</v>
      </c>
      <c r="U13" s="2"/>
    </row>
    <row r="14" spans="1:21">
      <c r="A14" t="s">
        <v>192</v>
      </c>
      <c r="B14" s="10">
        <v>130.889929</v>
      </c>
      <c r="C14" s="10">
        <f t="shared" si="7"/>
        <v>0.13088992899999999</v>
      </c>
      <c r="D14" s="10">
        <f t="shared" si="8"/>
        <v>0.7660274323631201</v>
      </c>
      <c r="E14" s="10"/>
      <c r="G14" s="2"/>
      <c r="H14" t="s">
        <v>192</v>
      </c>
      <c r="I14" s="11">
        <v>101.735089</v>
      </c>
      <c r="J14" s="11">
        <f t="shared" ref="J14:J18" si="9">I14/1000</f>
        <v>0.101735089</v>
      </c>
      <c r="K14" s="11">
        <f t="shared" ref="K14:K18" si="10">(J14/$L$13)*$M$13</f>
        <v>0.61807819959544585</v>
      </c>
      <c r="L14" s="11"/>
      <c r="N14" s="2"/>
      <c r="O14" t="s">
        <v>192</v>
      </c>
      <c r="P14" s="11">
        <v>27.222294000000002</v>
      </c>
      <c r="Q14" s="11">
        <f t="shared" ref="Q14:Q18" si="11">P14/1000</f>
        <v>2.7222294000000001E-2</v>
      </c>
      <c r="R14" s="11">
        <f t="shared" ref="R14:R15" si="12">(Q14/$S$13)*$T$13</f>
        <v>0.43415825790715246</v>
      </c>
      <c r="S14" s="11"/>
      <c r="U14" s="2"/>
    </row>
    <row r="15" spans="1:21">
      <c r="A15" t="s">
        <v>196</v>
      </c>
      <c r="B15" s="10">
        <v>96.425961999999998</v>
      </c>
      <c r="C15" s="10">
        <f t="shared" si="7"/>
        <v>9.6425962000000004E-2</v>
      </c>
      <c r="D15" s="10">
        <f t="shared" si="8"/>
        <v>0.56432861296764703</v>
      </c>
      <c r="E15" s="10"/>
      <c r="G15" s="2"/>
      <c r="H15" t="s">
        <v>196</v>
      </c>
      <c r="I15" s="11">
        <v>86.612673000000001</v>
      </c>
      <c r="J15" s="11">
        <f t="shared" si="9"/>
        <v>8.6612673000000001E-2</v>
      </c>
      <c r="K15" s="11">
        <f t="shared" si="10"/>
        <v>0.52620394316447772</v>
      </c>
      <c r="L15" s="11"/>
      <c r="N15" s="2"/>
      <c r="O15" t="s">
        <v>196</v>
      </c>
      <c r="P15" s="11">
        <v>31.136396000000001</v>
      </c>
      <c r="Q15" s="11">
        <f t="shared" si="11"/>
        <v>3.1136396E-2</v>
      </c>
      <c r="R15" s="11">
        <f t="shared" si="12"/>
        <v>0.49658281718900071</v>
      </c>
      <c r="S15" s="11"/>
      <c r="U15" s="2"/>
    </row>
    <row r="16" spans="1:21">
      <c r="A16" t="s">
        <v>198</v>
      </c>
      <c r="B16" s="10">
        <v>698.45610699999997</v>
      </c>
      <c r="C16" s="10">
        <f t="shared" si="7"/>
        <v>0.69845610699999994</v>
      </c>
      <c r="D16" s="10">
        <f t="shared" si="8"/>
        <v>4.0876830047294987</v>
      </c>
      <c r="E16" s="10"/>
      <c r="G16" s="2"/>
      <c r="H16" t="s">
        <v>198</v>
      </c>
      <c r="I16" s="11">
        <v>583.41509599999995</v>
      </c>
      <c r="J16" s="11">
        <f t="shared" si="9"/>
        <v>0.58341509599999997</v>
      </c>
      <c r="K16" s="11">
        <f t="shared" si="10"/>
        <v>3.5444619520850287</v>
      </c>
      <c r="L16" s="11"/>
      <c r="N16" s="2"/>
      <c r="O16" t="s">
        <v>198</v>
      </c>
      <c r="P16" s="11">
        <v>102.251396</v>
      </c>
      <c r="Q16" s="11">
        <f t="shared" si="11"/>
        <v>0.10225139599999999</v>
      </c>
      <c r="R16" s="11">
        <f>(Q16/$S$13)*$T$13</f>
        <v>1.6307695433725893</v>
      </c>
      <c r="S16" s="11"/>
      <c r="U16" s="2"/>
    </row>
    <row r="17" spans="1:21">
      <c r="A17" t="s">
        <v>193</v>
      </c>
      <c r="B17" s="10">
        <v>278.72408100000001</v>
      </c>
      <c r="C17" s="10">
        <f t="shared" si="7"/>
        <v>0.27872408100000001</v>
      </c>
      <c r="D17" s="10">
        <f t="shared" si="8"/>
        <v>1.6312201690185069</v>
      </c>
      <c r="E17" s="10"/>
      <c r="G17" s="2"/>
      <c r="H17" t="s">
        <v>193</v>
      </c>
      <c r="I17" s="11">
        <v>238.088818</v>
      </c>
      <c r="J17" s="11">
        <f t="shared" si="9"/>
        <v>0.23808881800000001</v>
      </c>
      <c r="K17" s="11">
        <f t="shared" si="10"/>
        <v>1.4464774093159518</v>
      </c>
      <c r="L17" s="11"/>
      <c r="N17" s="2"/>
      <c r="O17" t="s">
        <v>193</v>
      </c>
      <c r="P17" s="11">
        <v>88.799363999999997</v>
      </c>
      <c r="Q17" s="11">
        <f t="shared" si="11"/>
        <v>8.8799363999999992E-2</v>
      </c>
      <c r="R17" s="11">
        <f t="shared" ref="R17:R18" si="13">(Q17/$S$13)*$T$13</f>
        <v>1.4162280804660732</v>
      </c>
      <c r="S17" s="11"/>
      <c r="U17" s="2"/>
    </row>
    <row r="18" spans="1:21">
      <c r="A18" t="s">
        <v>197</v>
      </c>
      <c r="B18" s="10">
        <v>38.477623999999999</v>
      </c>
      <c r="C18" s="10">
        <f t="shared" si="7"/>
        <v>3.8477624000000002E-2</v>
      </c>
      <c r="D18" s="10">
        <f t="shared" si="8"/>
        <v>0.22518856677012616</v>
      </c>
      <c r="E18" s="10"/>
      <c r="G18" s="2"/>
      <c r="H18" t="s">
        <v>197</v>
      </c>
      <c r="I18" s="11">
        <v>82.937529999999995</v>
      </c>
      <c r="J18" s="11">
        <f t="shared" si="9"/>
        <v>8.2937529999999995E-2</v>
      </c>
      <c r="K18" s="11">
        <f t="shared" si="10"/>
        <v>0.50387609354028551</v>
      </c>
      <c r="L18" s="11"/>
      <c r="N18" s="2"/>
      <c r="O18" t="s">
        <v>197</v>
      </c>
      <c r="P18" s="11">
        <v>11.000724</v>
      </c>
      <c r="Q18" s="11">
        <f t="shared" si="11"/>
        <v>1.1000724E-2</v>
      </c>
      <c r="R18" s="11">
        <f t="shared" si="13"/>
        <v>0.17544646191674373</v>
      </c>
      <c r="S18" s="11"/>
      <c r="U18" s="2"/>
    </row>
    <row r="19" spans="1:21">
      <c r="G19" s="2"/>
      <c r="N19" s="2"/>
      <c r="U19" s="2"/>
    </row>
    <row r="20" spans="1:21">
      <c r="A20" s="8" t="s">
        <v>9</v>
      </c>
      <c r="B20" s="8" t="s">
        <v>201</v>
      </c>
      <c r="C20" s="8" t="s">
        <v>202</v>
      </c>
      <c r="D20" s="8" t="s">
        <v>203</v>
      </c>
      <c r="E20" s="8" t="s">
        <v>204</v>
      </c>
      <c r="F20" s="8" t="s">
        <v>205</v>
      </c>
      <c r="G20" s="2"/>
      <c r="H20" s="8" t="s">
        <v>9</v>
      </c>
      <c r="I20" s="8" t="s">
        <v>201</v>
      </c>
      <c r="J20" s="8" t="s">
        <v>202</v>
      </c>
      <c r="K20" s="8" t="s">
        <v>203</v>
      </c>
      <c r="L20" s="8" t="s">
        <v>204</v>
      </c>
      <c r="M20" s="8" t="s">
        <v>205</v>
      </c>
      <c r="N20" s="2"/>
      <c r="O20" s="8" t="s">
        <v>9</v>
      </c>
      <c r="P20" s="8" t="s">
        <v>201</v>
      </c>
      <c r="Q20" s="8" t="s">
        <v>202</v>
      </c>
      <c r="R20" s="8" t="s">
        <v>203</v>
      </c>
      <c r="S20" s="8" t="s">
        <v>204</v>
      </c>
      <c r="T20" s="8" t="s">
        <v>205</v>
      </c>
      <c r="U20" s="2"/>
    </row>
    <row r="21" spans="1:21">
      <c r="A21" t="s">
        <v>195</v>
      </c>
      <c r="B21" s="10">
        <v>57.992502000000002</v>
      </c>
      <c r="C21" s="10">
        <f t="shared" ref="C21:C26" si="14">B21/1000</f>
        <v>5.7992502000000001E-2</v>
      </c>
      <c r="D21" s="10">
        <f>(C21/$E$21)*$F$21</f>
        <v>0.34280081604368196</v>
      </c>
      <c r="E21" s="10">
        <v>4.2293147569848699</v>
      </c>
      <c r="F21">
        <v>25</v>
      </c>
      <c r="G21" s="2"/>
      <c r="H21" t="s">
        <v>195</v>
      </c>
      <c r="I21" s="11">
        <v>45.834589999999999</v>
      </c>
      <c r="J21" s="11">
        <f>I21/1000</f>
        <v>4.5834590000000001E-2</v>
      </c>
      <c r="K21" s="11">
        <f>(J21/$L$21)*$M$21</f>
        <v>0.29093081079035393</v>
      </c>
      <c r="L21" s="11">
        <v>3.9386160128145229</v>
      </c>
      <c r="M21">
        <v>25</v>
      </c>
      <c r="N21" s="2"/>
      <c r="O21" t="s">
        <v>195</v>
      </c>
      <c r="P21" s="11">
        <v>12.615257</v>
      </c>
      <c r="Q21" s="11">
        <f>P21/1000</f>
        <v>1.2615257E-2</v>
      </c>
      <c r="R21" s="11">
        <f>(Q21/$S$21)*$T$21</f>
        <v>0.20982298127552981</v>
      </c>
      <c r="S21" s="11">
        <v>1.5030833280643161</v>
      </c>
      <c r="T21">
        <v>25</v>
      </c>
      <c r="U21" s="2"/>
    </row>
    <row r="22" spans="1:21">
      <c r="A22" t="s">
        <v>192</v>
      </c>
      <c r="B22" s="10">
        <v>81.199910000000003</v>
      </c>
      <c r="C22" s="10">
        <f t="shared" si="14"/>
        <v>8.119991E-2</v>
      </c>
      <c r="D22" s="10">
        <f t="shared" ref="D22:D26" si="15">(C22/$E$21)*$F$21</f>
        <v>0.47998266070109435</v>
      </c>
      <c r="E22" s="10"/>
      <c r="G22" s="2"/>
      <c r="H22" t="s">
        <v>192</v>
      </c>
      <c r="I22" s="11">
        <v>104.66316</v>
      </c>
      <c r="J22" s="11">
        <f t="shared" ref="J22:J26" si="16">I22/1000</f>
        <v>0.10466316000000001</v>
      </c>
      <c r="K22" s="11">
        <f t="shared" ref="K22:K26" si="17">(J22/$L$21)*$M$21</f>
        <v>0.66433970498439143</v>
      </c>
      <c r="L22" s="11"/>
      <c r="N22" s="2"/>
      <c r="O22" t="s">
        <v>192</v>
      </c>
      <c r="P22" s="11">
        <v>18.477861000000001</v>
      </c>
      <c r="Q22" s="11">
        <f t="shared" ref="Q22:Q26" si="18">P22/1000</f>
        <v>1.8477861000000002E-2</v>
      </c>
      <c r="R22" s="11">
        <f>(Q22/$S$21)*$T$21</f>
        <v>0.30733261182192662</v>
      </c>
      <c r="S22" s="11"/>
      <c r="U22" s="2"/>
    </row>
    <row r="23" spans="1:21">
      <c r="A23" t="s">
        <v>196</v>
      </c>
      <c r="B23" s="10">
        <v>104.109382</v>
      </c>
      <c r="C23" s="10">
        <f t="shared" si="14"/>
        <v>0.104109382</v>
      </c>
      <c r="D23" s="10">
        <f t="shared" si="15"/>
        <v>0.61540336899765802</v>
      </c>
      <c r="E23" s="10"/>
      <c r="G23" s="2"/>
      <c r="H23" t="s">
        <v>196</v>
      </c>
      <c r="I23" s="11">
        <v>72.549969000000004</v>
      </c>
      <c r="J23" s="11">
        <f t="shared" si="16"/>
        <v>7.2549969000000006E-2</v>
      </c>
      <c r="K23" s="11">
        <f t="shared" si="17"/>
        <v>0.46050420226263705</v>
      </c>
      <c r="L23" s="11"/>
      <c r="N23" s="2"/>
      <c r="O23" t="s">
        <v>196</v>
      </c>
      <c r="P23" s="11">
        <v>28.496949000000001</v>
      </c>
      <c r="Q23" s="11">
        <f t="shared" si="18"/>
        <v>2.8496949000000001E-2</v>
      </c>
      <c r="R23" s="11">
        <f t="shared" ref="R23:R26" si="19">(Q23/$S$21)*$T$21</f>
        <v>0.47397486998772426</v>
      </c>
      <c r="S23" s="11"/>
      <c r="U23" s="2"/>
    </row>
    <row r="24" spans="1:21">
      <c r="A24" t="s">
        <v>198</v>
      </c>
      <c r="B24" s="10">
        <v>567.21700799999996</v>
      </c>
      <c r="C24" s="10">
        <f t="shared" si="14"/>
        <v>0.56721700799999997</v>
      </c>
      <c r="D24" s="10">
        <f t="shared" si="15"/>
        <v>3.352889537620841</v>
      </c>
      <c r="E24" s="10"/>
      <c r="G24" s="2"/>
      <c r="H24" t="s">
        <v>198</v>
      </c>
      <c r="I24" s="11">
        <v>488.71119700000003</v>
      </c>
      <c r="J24" s="11">
        <f t="shared" si="16"/>
        <v>0.48871119700000004</v>
      </c>
      <c r="K24" s="11">
        <f t="shared" si="17"/>
        <v>3.1020490155041069</v>
      </c>
      <c r="L24" s="11"/>
      <c r="N24" s="2"/>
      <c r="O24" t="s">
        <v>198</v>
      </c>
      <c r="P24" s="11">
        <v>80.589637999999994</v>
      </c>
      <c r="Q24" s="11">
        <f t="shared" si="18"/>
        <v>8.0589637999999991E-2</v>
      </c>
      <c r="R24" s="11">
        <f t="shared" si="19"/>
        <v>1.3404053603565684</v>
      </c>
      <c r="S24" s="11"/>
      <c r="U24" s="2"/>
    </row>
    <row r="25" spans="1:21">
      <c r="A25" t="s">
        <v>193</v>
      </c>
      <c r="B25" s="10">
        <v>228.90567999999999</v>
      </c>
      <c r="C25" s="10">
        <f t="shared" si="14"/>
        <v>0.22890568</v>
      </c>
      <c r="D25" s="10">
        <f t="shared" si="15"/>
        <v>1.3530896442618381</v>
      </c>
      <c r="E25" s="10"/>
      <c r="G25" s="2"/>
      <c r="H25" t="s">
        <v>193</v>
      </c>
      <c r="I25" s="11">
        <v>219.123976</v>
      </c>
      <c r="J25" s="11">
        <f t="shared" si="16"/>
        <v>0.219123976</v>
      </c>
      <c r="K25" s="11">
        <f t="shared" si="17"/>
        <v>1.3908691231073749</v>
      </c>
      <c r="L25" s="11"/>
      <c r="N25" s="2"/>
      <c r="O25" t="s">
        <v>193</v>
      </c>
      <c r="P25" s="11">
        <v>69.653732000000005</v>
      </c>
      <c r="Q25" s="11">
        <f t="shared" si="18"/>
        <v>6.965373200000001E-2</v>
      </c>
      <c r="R25" s="11">
        <f t="shared" si="19"/>
        <v>1.1585141472113309</v>
      </c>
      <c r="S25" s="11"/>
      <c r="U25" s="2"/>
    </row>
    <row r="26" spans="1:21">
      <c r="A26" t="s">
        <v>197</v>
      </c>
      <c r="B26" s="10">
        <v>44.428327000000003</v>
      </c>
      <c r="C26" s="10">
        <f t="shared" si="14"/>
        <v>4.4428327000000004E-2</v>
      </c>
      <c r="D26" s="10">
        <f t="shared" si="15"/>
        <v>0.26262130837285741</v>
      </c>
      <c r="E26" s="10"/>
      <c r="G26" s="2"/>
      <c r="H26" t="s">
        <v>197</v>
      </c>
      <c r="I26" s="11">
        <v>74.013643000000002</v>
      </c>
      <c r="J26" s="11">
        <f t="shared" si="16"/>
        <v>7.4013643000000004E-2</v>
      </c>
      <c r="K26" s="11">
        <f t="shared" si="17"/>
        <v>0.46979473728330068</v>
      </c>
      <c r="L26" s="11"/>
      <c r="N26" s="2"/>
      <c r="O26" t="s">
        <v>197</v>
      </c>
      <c r="P26" s="11">
        <v>21.583655</v>
      </c>
      <c r="Q26" s="11">
        <f t="shared" si="18"/>
        <v>2.1583655E-2</v>
      </c>
      <c r="R26" s="11">
        <f t="shared" si="19"/>
        <v>0.35898966140146765</v>
      </c>
      <c r="S26" s="11"/>
      <c r="U26" s="2"/>
    </row>
    <row r="27" spans="1:21">
      <c r="B27" s="12"/>
      <c r="C27" s="12"/>
      <c r="G27" s="2"/>
      <c r="N27" s="2"/>
      <c r="U27" s="2"/>
    </row>
    <row r="28" spans="1:21">
      <c r="A28" s="8" t="s">
        <v>206</v>
      </c>
      <c r="G28" s="2"/>
      <c r="N28" s="2"/>
      <c r="U28" s="2"/>
    </row>
    <row r="29" spans="1:21" ht="19">
      <c r="A29" s="9" t="s">
        <v>0</v>
      </c>
      <c r="G29" s="2"/>
      <c r="H29" s="9" t="s">
        <v>11</v>
      </c>
      <c r="N29" s="2"/>
      <c r="O29" s="9" t="s">
        <v>12</v>
      </c>
      <c r="U29" s="2"/>
    </row>
    <row r="30" spans="1:21">
      <c r="A30" s="13" t="s">
        <v>10</v>
      </c>
      <c r="B30" s="13" t="s">
        <v>201</v>
      </c>
      <c r="C30" s="13" t="s">
        <v>202</v>
      </c>
      <c r="D30" s="13" t="s">
        <v>203</v>
      </c>
      <c r="E30" s="13" t="s">
        <v>204</v>
      </c>
      <c r="F30" s="13" t="s">
        <v>205</v>
      </c>
      <c r="G30" s="6"/>
      <c r="H30" s="13" t="s">
        <v>10</v>
      </c>
      <c r="I30" s="13" t="s">
        <v>201</v>
      </c>
      <c r="J30" s="13" t="s">
        <v>202</v>
      </c>
      <c r="K30" s="13" t="s">
        <v>203</v>
      </c>
      <c r="L30" s="13" t="s">
        <v>204</v>
      </c>
      <c r="M30" s="13" t="s">
        <v>205</v>
      </c>
      <c r="N30" s="6"/>
      <c r="O30" s="13" t="s">
        <v>10</v>
      </c>
      <c r="P30" s="13" t="s">
        <v>201</v>
      </c>
      <c r="Q30" s="13" t="s">
        <v>202</v>
      </c>
      <c r="R30" s="13" t="s">
        <v>203</v>
      </c>
      <c r="S30" s="13" t="s">
        <v>204</v>
      </c>
      <c r="T30" s="13" t="s">
        <v>205</v>
      </c>
      <c r="U30" s="6" t="s">
        <v>207</v>
      </c>
    </row>
    <row r="31" spans="1:21">
      <c r="A31" s="14" t="s">
        <v>195</v>
      </c>
      <c r="B31" s="15">
        <v>10.296187</v>
      </c>
      <c r="C31" s="15">
        <f t="shared" ref="C31:C36" si="20">B31/1000</f>
        <v>1.0296187E-2</v>
      </c>
      <c r="D31" s="15">
        <f>(C31/$E$31)*$F$31</f>
        <v>0.10037685456064276</v>
      </c>
      <c r="E31" s="15">
        <v>4.4415109344819577</v>
      </c>
      <c r="F31" s="14">
        <v>43.3</v>
      </c>
      <c r="G31" s="6"/>
      <c r="H31" s="14" t="s">
        <v>195</v>
      </c>
      <c r="I31" s="16">
        <v>12.351217999999999</v>
      </c>
      <c r="J31" s="16">
        <f>I31/1000</f>
        <v>1.2351217999999999E-2</v>
      </c>
      <c r="K31" s="17">
        <f>(J31/$L$31)*$M$31</f>
        <v>0.12707651398633951</v>
      </c>
      <c r="L31" s="17">
        <v>4.2085490278517614</v>
      </c>
      <c r="M31" s="14">
        <v>43.3</v>
      </c>
      <c r="N31" s="6"/>
      <c r="O31" s="14" t="s">
        <v>195</v>
      </c>
      <c r="P31" s="15">
        <v>8.5275280000000002</v>
      </c>
      <c r="Q31" s="15">
        <f>P31/1000</f>
        <v>8.5275279999999995E-3</v>
      </c>
      <c r="R31" s="17">
        <f>(Q31/$S$31)*$T$31</f>
        <v>0.23052838168635012</v>
      </c>
      <c r="S31" s="15">
        <v>1.6017201860306265</v>
      </c>
      <c r="T31" s="14">
        <v>43.3</v>
      </c>
      <c r="U31" s="2"/>
    </row>
    <row r="32" spans="1:21">
      <c r="A32" s="14" t="s">
        <v>192</v>
      </c>
      <c r="B32" s="15">
        <v>18.942062</v>
      </c>
      <c r="C32" s="15">
        <f t="shared" si="20"/>
        <v>1.8942061999999999E-2</v>
      </c>
      <c r="D32" s="15">
        <f t="shared" ref="D32:D36" si="21">(C32/$E$31)*$F$31</f>
        <v>0.1846649252245203</v>
      </c>
      <c r="E32" s="15"/>
      <c r="F32" s="14"/>
      <c r="G32" s="6"/>
      <c r="H32" s="14" t="s">
        <v>192</v>
      </c>
      <c r="I32" s="16">
        <v>19.136724000000001</v>
      </c>
      <c r="J32" s="16">
        <f t="shared" ref="J32:J36" si="22">I32/1000</f>
        <v>1.9136724000000001E-2</v>
      </c>
      <c r="K32" s="17">
        <f t="shared" ref="K32:K36" si="23">(J32/$L$31)*$M$31</f>
        <v>0.19688974601846709</v>
      </c>
      <c r="L32" s="14"/>
      <c r="M32" s="14"/>
      <c r="N32" s="6"/>
      <c r="O32" s="14" t="s">
        <v>192</v>
      </c>
      <c r="P32" s="15">
        <v>19.074549000000001</v>
      </c>
      <c r="Q32" s="15">
        <f t="shared" ref="Q32:Q35" si="24">P32/1000</f>
        <v>1.9074549E-2</v>
      </c>
      <c r="R32" s="17">
        <f t="shared" ref="R32:R35" si="25">(Q32/$S$31)*$T$31</f>
        <v>0.51565059796543466</v>
      </c>
      <c r="S32" s="15"/>
      <c r="T32" s="14"/>
      <c r="U32" s="2"/>
    </row>
    <row r="33" spans="1:21">
      <c r="A33" s="14" t="s">
        <v>196</v>
      </c>
      <c r="B33" s="15">
        <v>10.396521999999999</v>
      </c>
      <c r="C33" s="15">
        <f t="shared" si="20"/>
        <v>1.0396521999999998E-2</v>
      </c>
      <c r="D33" s="15">
        <f t="shared" si="21"/>
        <v>0.10135501392219494</v>
      </c>
      <c r="E33" s="15"/>
      <c r="F33" s="14"/>
      <c r="G33" s="14"/>
      <c r="H33" s="14" t="s">
        <v>196</v>
      </c>
      <c r="I33" s="16">
        <v>12.541129</v>
      </c>
      <c r="J33" s="16">
        <f t="shared" si="22"/>
        <v>1.2541129E-2</v>
      </c>
      <c r="K33" s="17">
        <f t="shared" si="23"/>
        <v>0.12903042880248636</v>
      </c>
      <c r="L33" s="14"/>
      <c r="M33" s="14"/>
      <c r="N33" s="6"/>
      <c r="O33" s="14" t="s">
        <v>196</v>
      </c>
      <c r="P33" s="15">
        <v>10.121416999999999</v>
      </c>
      <c r="Q33" s="15">
        <f t="shared" si="24"/>
        <v>1.0121416999999999E-2</v>
      </c>
      <c r="R33" s="17">
        <f t="shared" si="25"/>
        <v>0.27361667782066651</v>
      </c>
      <c r="S33" s="15"/>
      <c r="T33" s="14"/>
      <c r="U33" s="2"/>
    </row>
    <row r="34" spans="1:21">
      <c r="A34" s="14" t="s">
        <v>198</v>
      </c>
      <c r="B34" s="15">
        <v>89.519676000000004</v>
      </c>
      <c r="C34" s="15">
        <f t="shared" si="20"/>
        <v>8.9519676000000006E-2</v>
      </c>
      <c r="D34" s="15">
        <f t="shared" si="21"/>
        <v>0.87272147428634139</v>
      </c>
      <c r="E34" s="15"/>
      <c r="F34" s="14"/>
      <c r="G34" s="14"/>
      <c r="H34" s="14" t="s">
        <v>198</v>
      </c>
      <c r="I34" s="16">
        <v>111.021524</v>
      </c>
      <c r="J34" s="16">
        <f t="shared" si="22"/>
        <v>0.111021524</v>
      </c>
      <c r="K34" s="17">
        <f t="shared" si="23"/>
        <v>1.1422540066389184</v>
      </c>
      <c r="L34" s="14"/>
      <c r="M34" s="14"/>
      <c r="N34" s="14"/>
      <c r="O34" s="14" t="s">
        <v>198</v>
      </c>
      <c r="P34" s="15">
        <v>52.703392999999998</v>
      </c>
      <c r="Q34" s="15">
        <f t="shared" si="24"/>
        <v>5.2703393000000001E-2</v>
      </c>
      <c r="R34" s="17">
        <f t="shared" si="25"/>
        <v>1.4247537970757427</v>
      </c>
      <c r="S34" s="15"/>
      <c r="T34" s="14"/>
    </row>
    <row r="35" spans="1:21">
      <c r="A35" s="14" t="s">
        <v>193</v>
      </c>
      <c r="B35" s="15">
        <v>54.684728</v>
      </c>
      <c r="C35" s="15">
        <f t="shared" si="20"/>
        <v>5.4684728000000002E-2</v>
      </c>
      <c r="D35" s="15">
        <f t="shared" si="21"/>
        <v>0.53311784150232588</v>
      </c>
      <c r="E35" s="15"/>
      <c r="F35" s="14"/>
      <c r="G35" s="14"/>
      <c r="H35" s="14" t="s">
        <v>193</v>
      </c>
      <c r="I35" s="16">
        <v>67.888433000000006</v>
      </c>
      <c r="J35" s="16">
        <f t="shared" si="22"/>
        <v>6.7888433000000012E-2</v>
      </c>
      <c r="K35" s="17">
        <f t="shared" si="23"/>
        <v>0.69847568115429393</v>
      </c>
      <c r="L35" s="14"/>
      <c r="M35" s="14"/>
      <c r="N35" s="14"/>
      <c r="O35" s="14" t="s">
        <v>193</v>
      </c>
      <c r="P35" s="15">
        <v>34.718874</v>
      </c>
      <c r="Q35" s="15">
        <f t="shared" si="24"/>
        <v>3.4718873999999997E-2</v>
      </c>
      <c r="R35" s="17">
        <f t="shared" si="25"/>
        <v>0.93857045525881555</v>
      </c>
      <c r="S35" s="15"/>
      <c r="T35" s="14"/>
    </row>
    <row r="36" spans="1:21">
      <c r="A36" s="14" t="s">
        <v>197</v>
      </c>
      <c r="B36" s="15">
        <v>9.5305230000000005</v>
      </c>
      <c r="C36" s="15">
        <f t="shared" si="20"/>
        <v>9.5305230000000008E-3</v>
      </c>
      <c r="D36" s="15">
        <f t="shared" si="21"/>
        <v>9.2912446234500276E-2</v>
      </c>
      <c r="E36" s="15"/>
      <c r="F36" s="14"/>
      <c r="G36" s="14"/>
      <c r="H36" s="14" t="s">
        <v>197</v>
      </c>
      <c r="I36" s="16">
        <v>12.267757</v>
      </c>
      <c r="J36" s="16">
        <f t="shared" si="22"/>
        <v>1.2267756999999999E-2</v>
      </c>
      <c r="K36" s="17">
        <f t="shared" si="23"/>
        <v>0.12621781867921969</v>
      </c>
      <c r="L36" s="14"/>
      <c r="M36" s="14"/>
      <c r="N36" s="14"/>
      <c r="O36" s="14" t="s">
        <v>197</v>
      </c>
      <c r="P36" s="15">
        <v>6.3747509999999998</v>
      </c>
      <c r="Q36" s="15">
        <f>P36/1000</f>
        <v>6.3747509999999997E-3</v>
      </c>
      <c r="R36" s="17">
        <f>(Q36/$S$31)*$T$31</f>
        <v>0.17233142262135545</v>
      </c>
      <c r="S36" s="15"/>
      <c r="T36" s="14"/>
    </row>
    <row r="38" spans="1:21">
      <c r="A38" s="8" t="s">
        <v>13</v>
      </c>
      <c r="B38" s="8" t="s">
        <v>201</v>
      </c>
      <c r="C38" s="8" t="s">
        <v>202</v>
      </c>
      <c r="D38" s="8" t="s">
        <v>203</v>
      </c>
      <c r="E38" s="8" t="s">
        <v>204</v>
      </c>
      <c r="F38" s="8" t="s">
        <v>205</v>
      </c>
      <c r="H38" s="8" t="s">
        <v>13</v>
      </c>
      <c r="I38" s="8" t="s">
        <v>201</v>
      </c>
      <c r="J38" s="8" t="s">
        <v>202</v>
      </c>
      <c r="K38" s="8" t="s">
        <v>203</v>
      </c>
      <c r="L38" s="8" t="s">
        <v>204</v>
      </c>
      <c r="M38" s="8" t="s">
        <v>205</v>
      </c>
      <c r="O38" s="8" t="s">
        <v>13</v>
      </c>
      <c r="P38" s="8" t="s">
        <v>201</v>
      </c>
      <c r="Q38" s="8" t="s">
        <v>202</v>
      </c>
      <c r="R38" s="8" t="s">
        <v>203</v>
      </c>
      <c r="S38" s="8" t="s">
        <v>204</v>
      </c>
      <c r="T38" s="8" t="s">
        <v>205</v>
      </c>
    </row>
    <row r="39" spans="1:21">
      <c r="A39" t="s">
        <v>195</v>
      </c>
      <c r="B39" s="10">
        <v>54.321429000000002</v>
      </c>
      <c r="C39" s="10">
        <f t="shared" ref="C39:C44" si="26">B39/1000</f>
        <v>5.4321429000000004E-2</v>
      </c>
      <c r="D39" s="10">
        <f>(C39/$E$39)*$F$39</f>
        <v>0.64626266375345565</v>
      </c>
      <c r="E39" s="10">
        <v>3.437838158862879</v>
      </c>
      <c r="F39">
        <v>40.9</v>
      </c>
      <c r="H39" t="s">
        <v>195</v>
      </c>
      <c r="I39" s="11">
        <v>48.229129</v>
      </c>
      <c r="J39" s="11">
        <f>I39/1000</f>
        <v>4.8229129000000003E-2</v>
      </c>
      <c r="K39" s="11">
        <f>(J39/$L$39)*$M$39</f>
        <v>0.57859529700274681</v>
      </c>
      <c r="L39" s="11">
        <v>3.4092419802206506</v>
      </c>
      <c r="M39">
        <v>40.9</v>
      </c>
      <c r="O39" t="s">
        <v>195</v>
      </c>
      <c r="P39" s="10">
        <v>10.943899</v>
      </c>
      <c r="Q39" s="10">
        <f>P39/1000</f>
        <v>1.0943899E-2</v>
      </c>
      <c r="R39" s="11">
        <f>(Q39/$S$39)*$T$39</f>
        <v>0.34465790695507137</v>
      </c>
      <c r="S39" s="10">
        <v>1.2986949089734607</v>
      </c>
      <c r="T39">
        <v>40.9</v>
      </c>
    </row>
    <row r="40" spans="1:21">
      <c r="A40" t="s">
        <v>192</v>
      </c>
      <c r="B40" s="10">
        <v>124.08359799999999</v>
      </c>
      <c r="C40" s="10">
        <f t="shared" si="26"/>
        <v>0.12408359799999999</v>
      </c>
      <c r="D40" s="10">
        <f t="shared" ref="D40:D44" si="27">(C40/$E$39)*$F$39</f>
        <v>1.4762239883562887</v>
      </c>
      <c r="E40" s="10"/>
      <c r="H40" t="s">
        <v>192</v>
      </c>
      <c r="I40" s="11">
        <v>97.284846000000002</v>
      </c>
      <c r="J40" s="11">
        <f t="shared" ref="J40:J44" si="28">I40/1000</f>
        <v>9.7284846000000008E-2</v>
      </c>
      <c r="K40" s="11">
        <f t="shared" ref="K40:K44" si="29">(J40/$L$39)*$M$39</f>
        <v>1.1671070063329672</v>
      </c>
      <c r="L40" s="11"/>
      <c r="O40" t="s">
        <v>192</v>
      </c>
      <c r="P40" s="10">
        <v>28.950453</v>
      </c>
      <c r="Q40" s="10">
        <f t="shared" ref="Q40:Q44" si="30">P40/1000</f>
        <v>2.8950453000000001E-2</v>
      </c>
      <c r="R40" s="11">
        <f t="shared" ref="R40:R44" si="31">(Q40/$S$39)*$T$39</f>
        <v>0.91174110217767623</v>
      </c>
      <c r="S40" s="10"/>
    </row>
    <row r="41" spans="1:21">
      <c r="A41" t="s">
        <v>196</v>
      </c>
      <c r="B41" s="10">
        <v>61.528422999999997</v>
      </c>
      <c r="C41" s="10">
        <f t="shared" si="26"/>
        <v>6.1528422999999999E-2</v>
      </c>
      <c r="D41" s="10">
        <f t="shared" si="27"/>
        <v>0.73200435401891562</v>
      </c>
      <c r="E41" s="10"/>
      <c r="H41" t="s">
        <v>196</v>
      </c>
      <c r="I41" s="11">
        <v>55.510078999999998</v>
      </c>
      <c r="J41" s="11">
        <f t="shared" si="28"/>
        <v>5.5510078999999997E-2</v>
      </c>
      <c r="K41" s="11">
        <f t="shared" si="29"/>
        <v>0.66594341037448412</v>
      </c>
      <c r="L41" s="11"/>
      <c r="O41" t="s">
        <v>196</v>
      </c>
      <c r="P41" s="10">
        <v>13.158661</v>
      </c>
      <c r="Q41" s="10">
        <f t="shared" si="30"/>
        <v>1.3158661E-2</v>
      </c>
      <c r="R41" s="11">
        <f t="shared" si="31"/>
        <v>0.41440774979660605</v>
      </c>
      <c r="S41" s="10"/>
    </row>
    <row r="42" spans="1:21">
      <c r="A42" t="s">
        <v>198</v>
      </c>
      <c r="B42" s="10">
        <v>519.63379399999997</v>
      </c>
      <c r="C42" s="10">
        <f t="shared" si="26"/>
        <v>0.51963379399999998</v>
      </c>
      <c r="D42" s="10">
        <f>(C42/$E$39)*$F$39</f>
        <v>6.182089206209108</v>
      </c>
      <c r="E42" s="10"/>
      <c r="H42" t="s">
        <v>198</v>
      </c>
      <c r="I42" s="11">
        <v>458.18674700000003</v>
      </c>
      <c r="J42" s="11">
        <f t="shared" si="28"/>
        <v>0.45818674700000001</v>
      </c>
      <c r="K42" s="11">
        <f>(J42/$L$39)*$M$39</f>
        <v>5.4967755474743782</v>
      </c>
      <c r="L42" s="11"/>
      <c r="O42" t="s">
        <v>198</v>
      </c>
      <c r="P42" s="10">
        <v>79.954687000000007</v>
      </c>
      <c r="Q42" s="10">
        <f t="shared" si="30"/>
        <v>7.995468700000001E-2</v>
      </c>
      <c r="R42" s="11">
        <f>(Q42/$S$39)*$T$39</f>
        <v>2.5180253466034239</v>
      </c>
      <c r="S42" s="10"/>
    </row>
    <row r="43" spans="1:21">
      <c r="A43" t="s">
        <v>193</v>
      </c>
      <c r="B43" s="10">
        <v>274.73635999999999</v>
      </c>
      <c r="C43" s="10">
        <f t="shared" si="26"/>
        <v>0.27473636000000001</v>
      </c>
      <c r="D43" s="10">
        <f t="shared" si="27"/>
        <v>3.2685416255070967</v>
      </c>
      <c r="E43" s="10"/>
      <c r="H43" t="s">
        <v>193</v>
      </c>
      <c r="I43" s="11">
        <v>272.15104300000002</v>
      </c>
      <c r="J43" s="11">
        <f t="shared" si="28"/>
        <v>0.27215104300000004</v>
      </c>
      <c r="K43" s="11">
        <f t="shared" si="29"/>
        <v>3.2649420965946185</v>
      </c>
      <c r="L43" s="11"/>
      <c r="O43" t="s">
        <v>193</v>
      </c>
      <c r="P43" s="10">
        <v>92.810676999999998</v>
      </c>
      <c r="Q43" s="10">
        <f t="shared" si="30"/>
        <v>9.2810676999999994E-2</v>
      </c>
      <c r="R43" s="11">
        <f t="shared" si="31"/>
        <v>2.9229010316984088</v>
      </c>
      <c r="S43" s="10"/>
    </row>
    <row r="44" spans="1:21">
      <c r="A44" t="s">
        <v>197</v>
      </c>
      <c r="B44" s="10">
        <v>50.891990999999997</v>
      </c>
      <c r="C44" s="10">
        <f t="shared" si="26"/>
        <v>5.0891990999999998E-2</v>
      </c>
      <c r="D44" s="10">
        <f t="shared" si="27"/>
        <v>0.60546260053977763</v>
      </c>
      <c r="E44" s="10"/>
      <c r="H44" t="s">
        <v>197</v>
      </c>
      <c r="I44" s="11">
        <v>61.609884000000001</v>
      </c>
      <c r="J44" s="11">
        <f t="shared" si="28"/>
        <v>6.1609884000000004E-2</v>
      </c>
      <c r="K44" s="11">
        <f t="shared" si="29"/>
        <v>0.73912156139673968</v>
      </c>
      <c r="L44" s="11"/>
      <c r="O44" t="s">
        <v>197</v>
      </c>
      <c r="P44" s="10">
        <v>20.085668999999999</v>
      </c>
      <c r="Q44" s="10">
        <f t="shared" si="30"/>
        <v>2.0085669E-2</v>
      </c>
      <c r="R44" s="11">
        <f t="shared" si="31"/>
        <v>0.63256108607474926</v>
      </c>
      <c r="S44" s="10"/>
    </row>
    <row r="46" spans="1:21">
      <c r="A46" s="8" t="s">
        <v>14</v>
      </c>
      <c r="B46" s="8" t="s">
        <v>201</v>
      </c>
      <c r="C46" s="8" t="s">
        <v>202</v>
      </c>
      <c r="D46" s="8" t="s">
        <v>203</v>
      </c>
      <c r="E46" s="8" t="s">
        <v>204</v>
      </c>
      <c r="F46" s="8" t="s">
        <v>205</v>
      </c>
      <c r="H46" s="8" t="s">
        <v>14</v>
      </c>
      <c r="I46" s="8" t="s">
        <v>201</v>
      </c>
      <c r="J46" s="8" t="s">
        <v>202</v>
      </c>
      <c r="K46" s="8" t="s">
        <v>203</v>
      </c>
      <c r="L46" s="8" t="s">
        <v>204</v>
      </c>
      <c r="M46" s="8" t="s">
        <v>205</v>
      </c>
      <c r="O46" s="8" t="s">
        <v>14</v>
      </c>
      <c r="P46" s="8" t="s">
        <v>201</v>
      </c>
      <c r="Q46" s="8" t="s">
        <v>202</v>
      </c>
      <c r="R46" s="8" t="s">
        <v>203</v>
      </c>
      <c r="S46" s="8" t="s">
        <v>204</v>
      </c>
      <c r="T46" s="8" t="s">
        <v>205</v>
      </c>
    </row>
    <row r="47" spans="1:21">
      <c r="A47" t="s">
        <v>195</v>
      </c>
      <c r="B47" s="18">
        <v>62.576830999999999</v>
      </c>
      <c r="C47" s="18">
        <f t="shared" ref="C47:C52" si="32">B47/1000</f>
        <v>6.2576830999999999E-2</v>
      </c>
      <c r="D47" s="18">
        <f>(C47/$E$47)*$F$47</f>
        <v>0.48519160470607536</v>
      </c>
      <c r="E47" s="18">
        <v>4.0626634042732803</v>
      </c>
      <c r="F47">
        <v>31.5</v>
      </c>
      <c r="H47" t="s">
        <v>195</v>
      </c>
      <c r="I47" s="11">
        <v>47.575463999999997</v>
      </c>
      <c r="J47" s="11">
        <f>I47/1000</f>
        <v>4.7575463999999998E-2</v>
      </c>
      <c r="K47" s="11">
        <f>(J47/$L$47)*$M$47</f>
        <v>0.37799423042568797</v>
      </c>
      <c r="L47" s="11">
        <v>3.9646825146306659</v>
      </c>
      <c r="M47">
        <v>31.5</v>
      </c>
      <c r="O47" t="s">
        <v>195</v>
      </c>
      <c r="P47" s="10">
        <v>12.589352999999999</v>
      </c>
      <c r="Q47" s="10">
        <f>P47/1000</f>
        <v>1.2589352999999999E-2</v>
      </c>
      <c r="R47" s="11">
        <f>(Q47/$S$47)*$T$47</f>
        <v>0.2620994647297008</v>
      </c>
      <c r="S47" s="10">
        <v>1.5130310163317999</v>
      </c>
      <c r="T47">
        <v>31.5</v>
      </c>
    </row>
    <row r="48" spans="1:21">
      <c r="A48" t="s">
        <v>192</v>
      </c>
      <c r="B48" s="18">
        <v>147.20481699999999</v>
      </c>
      <c r="C48" s="18">
        <f t="shared" si="32"/>
        <v>0.14720481699999999</v>
      </c>
      <c r="D48" s="18">
        <f t="shared" ref="D48:D52" si="33">(C48/$E$47)*$F$47</f>
        <v>1.1413575957640643</v>
      </c>
      <c r="E48" s="18"/>
      <c r="H48" t="s">
        <v>192</v>
      </c>
      <c r="I48" s="11">
        <v>119.302099</v>
      </c>
      <c r="J48" s="11">
        <f t="shared" ref="J48:J52" si="34">I48/1000</f>
        <v>0.11930209899999999</v>
      </c>
      <c r="K48" s="11">
        <f t="shared" ref="K48:K52" si="35">(J48/$L$39)*$M$39</f>
        <v>1.4312436246558817</v>
      </c>
      <c r="L48" s="11"/>
      <c r="O48" t="s">
        <v>192</v>
      </c>
      <c r="P48" s="10">
        <v>34.188830000000003</v>
      </c>
      <c r="Q48" s="10">
        <f t="shared" ref="Q48:Q52" si="36">P48/1000</f>
        <v>3.4188830000000003E-2</v>
      </c>
      <c r="R48" s="11">
        <f t="shared" ref="R48:R52" si="37">(Q48/$S$47)*$T$47</f>
        <v>0.71178193531746536</v>
      </c>
      <c r="S48" s="10"/>
    </row>
    <row r="49" spans="1:20">
      <c r="A49" t="s">
        <v>196</v>
      </c>
      <c r="B49" s="18">
        <v>69.775138999999996</v>
      </c>
      <c r="C49" s="18">
        <f t="shared" si="32"/>
        <v>6.9775139E-2</v>
      </c>
      <c r="D49" s="18">
        <f t="shared" si="33"/>
        <v>0.54100393258967472</v>
      </c>
      <c r="E49" s="18"/>
      <c r="H49" t="s">
        <v>196</v>
      </c>
      <c r="I49" s="11">
        <v>45.393329000000001</v>
      </c>
      <c r="J49" s="11">
        <f t="shared" si="34"/>
        <v>4.5393329000000003E-2</v>
      </c>
      <c r="K49" s="11">
        <f t="shared" si="35"/>
        <v>0.54457476672859673</v>
      </c>
      <c r="L49" s="11"/>
      <c r="O49" t="s">
        <v>196</v>
      </c>
      <c r="P49" s="10">
        <v>20.042657999999999</v>
      </c>
      <c r="Q49" s="10">
        <f t="shared" si="36"/>
        <v>2.0042657999999998E-2</v>
      </c>
      <c r="R49" s="11">
        <f t="shared" si="37"/>
        <v>0.41727084255723512</v>
      </c>
      <c r="S49" s="10"/>
    </row>
    <row r="50" spans="1:20">
      <c r="A50" t="s">
        <v>198</v>
      </c>
      <c r="B50" s="18">
        <v>633.70489499999996</v>
      </c>
      <c r="C50" s="18">
        <f t="shared" si="32"/>
        <v>0.63370489499999993</v>
      </c>
      <c r="D50" s="18">
        <f t="shared" si="33"/>
        <v>4.9134526309768702</v>
      </c>
      <c r="E50" s="18"/>
      <c r="H50" t="s">
        <v>198</v>
      </c>
      <c r="I50" s="11">
        <v>519.097802</v>
      </c>
      <c r="J50" s="11">
        <f t="shared" si="34"/>
        <v>0.519097802</v>
      </c>
      <c r="K50" s="11">
        <f t="shared" si="35"/>
        <v>6.2275133959326334</v>
      </c>
      <c r="L50" s="11"/>
      <c r="O50" t="s">
        <v>198</v>
      </c>
      <c r="P50" s="10">
        <v>88.225831999999997</v>
      </c>
      <c r="Q50" s="10">
        <f t="shared" si="36"/>
        <v>8.822583199999999E-2</v>
      </c>
      <c r="R50" s="11">
        <f t="shared" si="37"/>
        <v>1.8367856825154167</v>
      </c>
      <c r="S50" s="10"/>
    </row>
    <row r="51" spans="1:20">
      <c r="A51" t="s">
        <v>193</v>
      </c>
      <c r="B51" s="18">
        <v>367.35821099999998</v>
      </c>
      <c r="C51" s="18">
        <f t="shared" si="32"/>
        <v>0.36735821099999999</v>
      </c>
      <c r="D51" s="18">
        <f t="shared" si="33"/>
        <v>2.8483244844572431</v>
      </c>
      <c r="E51" s="18"/>
      <c r="H51" t="s">
        <v>193</v>
      </c>
      <c r="I51" s="11">
        <v>328.74869799999999</v>
      </c>
      <c r="J51" s="11">
        <f t="shared" si="34"/>
        <v>0.32874869800000001</v>
      </c>
      <c r="K51" s="11">
        <f t="shared" si="35"/>
        <v>3.9439329405798791</v>
      </c>
      <c r="L51" s="11"/>
      <c r="O51" t="s">
        <v>193</v>
      </c>
      <c r="P51" s="10">
        <v>107.586569</v>
      </c>
      <c r="Q51" s="10">
        <f t="shared" si="36"/>
        <v>0.10758656899999999</v>
      </c>
      <c r="R51" s="11">
        <f>(Q51/$S$47)*$T$47</f>
        <v>2.2398595183569023</v>
      </c>
      <c r="S51" s="10"/>
    </row>
    <row r="52" spans="1:20">
      <c r="A52" t="s">
        <v>197</v>
      </c>
      <c r="B52" s="18">
        <v>88.875067999999999</v>
      </c>
      <c r="C52" s="18">
        <f t="shared" si="32"/>
        <v>8.8875068000000002E-2</v>
      </c>
      <c r="D52" s="18">
        <f t="shared" si="33"/>
        <v>0.68909588696304502</v>
      </c>
      <c r="E52" s="18"/>
      <c r="H52" t="s">
        <v>197</v>
      </c>
      <c r="I52" s="11">
        <v>52.821838</v>
      </c>
      <c r="J52" s="11">
        <f t="shared" si="34"/>
        <v>5.2821838000000003E-2</v>
      </c>
      <c r="K52" s="11">
        <f t="shared" si="35"/>
        <v>0.633693116163076</v>
      </c>
      <c r="L52" s="11"/>
      <c r="O52" t="s">
        <v>197</v>
      </c>
      <c r="P52" s="10">
        <v>13.513736</v>
      </c>
      <c r="Q52" s="10">
        <f t="shared" si="36"/>
        <v>1.3513736E-2</v>
      </c>
      <c r="R52" s="11">
        <f t="shared" si="37"/>
        <v>0.28134432103845913</v>
      </c>
      <c r="S52" s="10"/>
    </row>
    <row r="53" spans="1:20">
      <c r="B53" s="12"/>
      <c r="C53" s="12"/>
    </row>
    <row r="54" spans="1:20">
      <c r="B54" s="12"/>
      <c r="C54" s="12"/>
    </row>
    <row r="55" spans="1:20" ht="16">
      <c r="A55" s="19" t="s">
        <v>208</v>
      </c>
      <c r="B55" s="12"/>
      <c r="C55" s="12"/>
    </row>
    <row r="56" spans="1:20">
      <c r="J56" s="5" t="s">
        <v>209</v>
      </c>
    </row>
    <row r="57" spans="1:20">
      <c r="A57" s="8" t="s">
        <v>200</v>
      </c>
      <c r="I57" s="8" t="s">
        <v>210</v>
      </c>
      <c r="J57" s="6" t="s">
        <v>211</v>
      </c>
      <c r="R57" s="8"/>
      <c r="S57" s="8"/>
      <c r="T57" s="8"/>
    </row>
    <row r="58" spans="1:20">
      <c r="A58" s="13" t="s">
        <v>0</v>
      </c>
      <c r="B58" s="8" t="s">
        <v>1</v>
      </c>
      <c r="C58" s="8" t="s">
        <v>8</v>
      </c>
      <c r="D58" s="8" t="s">
        <v>9</v>
      </c>
      <c r="E58" s="8"/>
      <c r="F58" s="8" t="s">
        <v>212</v>
      </c>
      <c r="G58" s="8" t="s">
        <v>213</v>
      </c>
      <c r="I58" s="13" t="s">
        <v>0</v>
      </c>
      <c r="J58" s="13" t="s">
        <v>10</v>
      </c>
      <c r="K58" s="8" t="s">
        <v>13</v>
      </c>
      <c r="L58" s="8" t="s">
        <v>14</v>
      </c>
      <c r="M58" s="8"/>
      <c r="N58" s="8" t="s">
        <v>212</v>
      </c>
      <c r="O58" s="8" t="s">
        <v>213</v>
      </c>
      <c r="P58" s="8"/>
      <c r="Q58" s="8"/>
      <c r="R58" s="12"/>
      <c r="S58" s="12"/>
      <c r="T58" s="12"/>
    </row>
    <row r="59" spans="1:20">
      <c r="A59" t="s">
        <v>195</v>
      </c>
      <c r="B59" s="10">
        <v>0.38430307367367972</v>
      </c>
      <c r="C59" s="10">
        <v>0.42412774875056686</v>
      </c>
      <c r="D59" s="10">
        <v>0.3428008160436824</v>
      </c>
      <c r="E59" s="12"/>
      <c r="F59" s="20">
        <f t="shared" ref="F59:F64" si="38">AVERAGE(B59:D59)</f>
        <v>0.3837438794893096</v>
      </c>
      <c r="G59" s="20">
        <f t="shared" ref="G59:G64" si="39">STDEV(B59:E59)</f>
        <v>4.0666349965043619E-2</v>
      </c>
      <c r="I59" s="8" t="s">
        <v>214</v>
      </c>
      <c r="J59" s="15">
        <v>0.10037685456064276</v>
      </c>
      <c r="K59" s="10">
        <v>0.64626266375345565</v>
      </c>
      <c r="L59" s="10">
        <v>0.48519160470607536</v>
      </c>
      <c r="M59" s="12"/>
      <c r="N59" s="20">
        <f>AVERAGE(K59:L59)</f>
        <v>0.5657271342297655</v>
      </c>
      <c r="O59" s="20">
        <f>STDEV(K59:L59)</f>
        <v>0.11389443810530135</v>
      </c>
      <c r="Q59" s="21"/>
      <c r="R59" s="12"/>
      <c r="S59" s="12"/>
      <c r="T59" s="12"/>
    </row>
    <row r="60" spans="1:20">
      <c r="A60" t="s">
        <v>192</v>
      </c>
      <c r="B60" s="10">
        <v>0.85249768461415731</v>
      </c>
      <c r="C60" s="10">
        <v>0.7660274323631201</v>
      </c>
      <c r="D60" s="10">
        <v>0.47998266070109485</v>
      </c>
      <c r="E60" s="12"/>
      <c r="F60" s="20">
        <f t="shared" si="38"/>
        <v>0.69950259255945735</v>
      </c>
      <c r="G60" s="20">
        <f t="shared" si="39"/>
        <v>0.19496416720365517</v>
      </c>
      <c r="I60" s="8" t="s">
        <v>215</v>
      </c>
      <c r="J60" s="15">
        <v>0.1846649252245203</v>
      </c>
      <c r="K60" s="10">
        <v>1.4762239883562887</v>
      </c>
      <c r="L60" s="10">
        <v>1.1413575957640643</v>
      </c>
      <c r="M60" s="12"/>
      <c r="N60" s="20">
        <f t="shared" ref="N60:N64" si="40">AVERAGE(K60:L60)</f>
        <v>1.3087907920601765</v>
      </c>
      <c r="O60" s="20">
        <f t="shared" ref="O60:O64" si="41">STDEV(K60:L60)</f>
        <v>0.23678629699343862</v>
      </c>
      <c r="Q60" s="21"/>
      <c r="R60" s="12"/>
      <c r="S60" s="12"/>
      <c r="T60" s="12"/>
    </row>
    <row r="61" spans="1:20">
      <c r="A61" t="s">
        <v>196</v>
      </c>
      <c r="B61" s="10">
        <v>0.75607967813612509</v>
      </c>
      <c r="C61" s="10">
        <v>0.56432861296764703</v>
      </c>
      <c r="D61" s="10">
        <v>0.61540336899765857</v>
      </c>
      <c r="E61" s="12"/>
      <c r="F61" s="20">
        <f t="shared" si="38"/>
        <v>0.64527055336714356</v>
      </c>
      <c r="G61" s="20">
        <f t="shared" si="39"/>
        <v>9.9303344731847071E-2</v>
      </c>
      <c r="I61" s="8" t="s">
        <v>216</v>
      </c>
      <c r="J61" s="15">
        <v>0.10135501392219494</v>
      </c>
      <c r="K61" s="10">
        <v>0.73200435401891562</v>
      </c>
      <c r="L61" s="10">
        <v>0.54100393258967472</v>
      </c>
      <c r="M61" s="12"/>
      <c r="N61" s="20">
        <f t="shared" si="40"/>
        <v>0.63650414330429517</v>
      </c>
      <c r="O61" s="20">
        <f t="shared" si="41"/>
        <v>0.1350576932021044</v>
      </c>
      <c r="Q61" s="21"/>
      <c r="R61" s="12"/>
      <c r="S61" s="12"/>
      <c r="T61" s="12"/>
    </row>
    <row r="62" spans="1:20">
      <c r="A62" t="s">
        <v>198</v>
      </c>
      <c r="B62" s="10">
        <v>3.5247192523963773</v>
      </c>
      <c r="C62" s="10">
        <v>4.0876830047294987</v>
      </c>
      <c r="D62" s="10">
        <v>3.3528895376208441</v>
      </c>
      <c r="E62" s="12"/>
      <c r="F62" s="20">
        <f t="shared" si="38"/>
        <v>3.6550972649155731</v>
      </c>
      <c r="G62" s="20">
        <f t="shared" si="39"/>
        <v>0.38435553780026521</v>
      </c>
      <c r="I62" s="8" t="s">
        <v>217</v>
      </c>
      <c r="J62" s="15">
        <v>0.87272147428634139</v>
      </c>
      <c r="K62" s="10">
        <v>6.182089206209108</v>
      </c>
      <c r="L62" s="10">
        <v>4.9134526309768702</v>
      </c>
      <c r="M62" s="12"/>
      <c r="N62" s="20">
        <f t="shared" si="40"/>
        <v>5.5477709185929891</v>
      </c>
      <c r="O62" s="20">
        <f t="shared" si="41"/>
        <v>0.89706152520799409</v>
      </c>
      <c r="Q62" s="21"/>
    </row>
    <row r="63" spans="1:20">
      <c r="A63" t="s">
        <v>193</v>
      </c>
      <c r="B63" s="10">
        <v>1.8418334860916712</v>
      </c>
      <c r="C63" s="10">
        <v>1.6312201690185069</v>
      </c>
      <c r="D63" s="10">
        <v>1.3530896442618396</v>
      </c>
      <c r="F63" s="20">
        <f t="shared" si="38"/>
        <v>1.6087144331240057</v>
      </c>
      <c r="G63" s="20">
        <f t="shared" si="39"/>
        <v>0.24514794888548785</v>
      </c>
      <c r="I63" s="8" t="s">
        <v>218</v>
      </c>
      <c r="J63" s="15">
        <v>0.53311784150232588</v>
      </c>
      <c r="K63" s="10">
        <v>3.2685416255070967</v>
      </c>
      <c r="L63" s="10">
        <v>2.8483244844572431</v>
      </c>
      <c r="N63" s="20">
        <f t="shared" si="40"/>
        <v>3.0584330549821699</v>
      </c>
      <c r="O63" s="20">
        <f t="shared" si="41"/>
        <v>0.29713839000717546</v>
      </c>
      <c r="Q63" s="21"/>
    </row>
    <row r="64" spans="1:20">
      <c r="A64" t="s">
        <v>197</v>
      </c>
      <c r="B64" s="10">
        <v>0.33486666417154387</v>
      </c>
      <c r="C64" s="10">
        <v>0.22518856677012616</v>
      </c>
      <c r="D64" s="10">
        <v>0.26262130837285769</v>
      </c>
      <c r="F64" s="20">
        <f t="shared" si="38"/>
        <v>0.27422551310484256</v>
      </c>
      <c r="G64" s="20">
        <f t="shared" si="39"/>
        <v>5.5752259487801027E-2</v>
      </c>
      <c r="I64" s="8" t="s">
        <v>219</v>
      </c>
      <c r="J64" s="15">
        <v>9.2912446234500276E-2</v>
      </c>
      <c r="K64" s="10">
        <v>0.60546260053977763</v>
      </c>
      <c r="L64" s="10">
        <v>0.68909588696304502</v>
      </c>
      <c r="N64" s="20">
        <f t="shared" si="40"/>
        <v>0.64727924375141133</v>
      </c>
      <c r="O64" s="20">
        <f t="shared" si="41"/>
        <v>5.9137663962809194E-2</v>
      </c>
      <c r="Q64" s="21"/>
    </row>
    <row r="65" spans="1:17">
      <c r="J65" s="14"/>
    </row>
    <row r="66" spans="1:17">
      <c r="A66" s="13" t="s">
        <v>11</v>
      </c>
      <c r="B66" s="8" t="s">
        <v>1</v>
      </c>
      <c r="C66" s="8" t="s">
        <v>8</v>
      </c>
      <c r="D66" s="8" t="s">
        <v>9</v>
      </c>
      <c r="E66" s="8"/>
      <c r="F66" s="8" t="s">
        <v>212</v>
      </c>
      <c r="G66" s="8" t="s">
        <v>213</v>
      </c>
      <c r="I66" s="13" t="s">
        <v>11</v>
      </c>
      <c r="J66" s="13" t="s">
        <v>10</v>
      </c>
      <c r="K66" s="8" t="s">
        <v>13</v>
      </c>
      <c r="L66" s="8" t="s">
        <v>14</v>
      </c>
      <c r="M66" s="8"/>
      <c r="N66" s="8" t="s">
        <v>212</v>
      </c>
      <c r="O66" s="8" t="s">
        <v>213</v>
      </c>
    </row>
    <row r="67" spans="1:17">
      <c r="A67" t="s">
        <v>195</v>
      </c>
      <c r="B67" s="10">
        <v>0.3174127493741542</v>
      </c>
      <c r="C67" s="10">
        <v>0.34334563588689127</v>
      </c>
      <c r="D67" s="10">
        <v>0.29093081079035393</v>
      </c>
      <c r="F67" s="20">
        <f t="shared" ref="F67:F72" si="42">AVERAGE(B67:D67)</f>
        <v>0.31722973201713311</v>
      </c>
      <c r="G67" s="20">
        <f t="shared" ref="G67:G72" si="43">STDEV(B67:E67)</f>
        <v>2.6207891826506728E-2</v>
      </c>
      <c r="I67" s="8" t="s">
        <v>214</v>
      </c>
      <c r="J67" s="15">
        <v>0.12707651398633951</v>
      </c>
      <c r="K67" s="10">
        <v>0.57859529700274681</v>
      </c>
      <c r="L67" s="10">
        <v>0.37799423042568797</v>
      </c>
      <c r="N67" s="20">
        <f>AVERAGE(K67:L67)</f>
        <v>0.47829476371421742</v>
      </c>
      <c r="O67" s="20">
        <f>STDEV(K67:L67)</f>
        <v>0.1418463744898924</v>
      </c>
      <c r="Q67" s="21"/>
    </row>
    <row r="68" spans="1:17">
      <c r="A68" t="s">
        <v>192</v>
      </c>
      <c r="B68" s="10">
        <v>0.73648589970536049</v>
      </c>
      <c r="C68" s="10">
        <v>0.61807819959544585</v>
      </c>
      <c r="D68" s="10">
        <v>0.66433970498439143</v>
      </c>
      <c r="F68" s="20">
        <f t="shared" si="42"/>
        <v>0.67296793476173267</v>
      </c>
      <c r="G68" s="20">
        <f t="shared" si="43"/>
        <v>5.9673533690806489E-2</v>
      </c>
      <c r="I68" s="8" t="s">
        <v>215</v>
      </c>
      <c r="J68" s="15">
        <v>0.19688974601846709</v>
      </c>
      <c r="K68" s="10">
        <v>1.1671070063329672</v>
      </c>
      <c r="L68" s="10">
        <v>1.4312436246558817</v>
      </c>
      <c r="N68" s="20">
        <f t="shared" ref="N68:N72" si="44">AVERAGE(K68:L68)</f>
        <v>1.2991753154944243</v>
      </c>
      <c r="O68" s="20">
        <f t="shared" ref="O68:O72" si="45">STDEV(K68:L68)</f>
        <v>0.18677279397581784</v>
      </c>
      <c r="Q68" s="21"/>
    </row>
    <row r="69" spans="1:17">
      <c r="A69" t="s">
        <v>196</v>
      </c>
      <c r="B69" s="10">
        <v>0.47663876898138402</v>
      </c>
      <c r="C69" s="10">
        <v>0.52620394316447772</v>
      </c>
      <c r="D69" s="10">
        <v>0.46050420226263705</v>
      </c>
      <c r="F69" s="20">
        <f t="shared" si="42"/>
        <v>0.48778230480283291</v>
      </c>
      <c r="G69" s="20">
        <f t="shared" si="43"/>
        <v>3.4238104234831472E-2</v>
      </c>
      <c r="I69" s="8" t="s">
        <v>216</v>
      </c>
      <c r="J69" s="15">
        <v>0.12903042880248636</v>
      </c>
      <c r="K69" s="10">
        <v>0.66594341037448412</v>
      </c>
      <c r="L69" s="10">
        <v>0.54457476672859673</v>
      </c>
      <c r="N69" s="20">
        <f t="shared" si="44"/>
        <v>0.60525908855154043</v>
      </c>
      <c r="O69" s="20">
        <f t="shared" si="45"/>
        <v>8.5820590945420563E-2</v>
      </c>
      <c r="Q69" s="21"/>
    </row>
    <row r="70" spans="1:17">
      <c r="A70" t="s">
        <v>198</v>
      </c>
      <c r="B70" s="10">
        <v>3.2804400134057659</v>
      </c>
      <c r="C70" s="10">
        <v>3.5444619520850287</v>
      </c>
      <c r="D70" s="10">
        <v>3.1020490155041069</v>
      </c>
      <c r="F70" s="20">
        <f t="shared" si="42"/>
        <v>3.3089836603316338</v>
      </c>
      <c r="G70" s="20">
        <f t="shared" si="43"/>
        <v>0.2225833696582252</v>
      </c>
      <c r="I70" s="8" t="s">
        <v>217</v>
      </c>
      <c r="J70" s="15">
        <v>1.1422540066389184</v>
      </c>
      <c r="K70" s="10">
        <v>5.4967755474743782</v>
      </c>
      <c r="L70" s="10">
        <v>6.2275133959326334</v>
      </c>
      <c r="N70" s="20">
        <f t="shared" si="44"/>
        <v>5.8621444717035054</v>
      </c>
      <c r="O70" s="20">
        <f t="shared" si="45"/>
        <v>0.5167096879145</v>
      </c>
      <c r="Q70" s="21"/>
    </row>
    <row r="71" spans="1:17">
      <c r="A71" t="s">
        <v>193</v>
      </c>
      <c r="B71" s="10">
        <v>1.3623148396001707</v>
      </c>
      <c r="C71" s="10">
        <v>1.4464774093159518</v>
      </c>
      <c r="D71" s="10">
        <v>1.3908691231073749</v>
      </c>
      <c r="F71" s="20">
        <f t="shared" si="42"/>
        <v>1.3998871240078323</v>
      </c>
      <c r="G71" s="20">
        <f t="shared" si="43"/>
        <v>4.2799857365082628E-2</v>
      </c>
      <c r="I71" s="8" t="s">
        <v>218</v>
      </c>
      <c r="J71" s="15">
        <v>0.69847568115429393</v>
      </c>
      <c r="K71" s="10">
        <v>3.2649420965946185</v>
      </c>
      <c r="L71" s="10">
        <v>3.9439329405798791</v>
      </c>
      <c r="N71" s="20">
        <f t="shared" si="44"/>
        <v>3.6044375185872486</v>
      </c>
      <c r="O71" s="20">
        <f t="shared" si="45"/>
        <v>0.48011903014555485</v>
      </c>
      <c r="Q71" s="21"/>
    </row>
    <row r="72" spans="1:17">
      <c r="A72" t="s">
        <v>197</v>
      </c>
      <c r="B72" s="10">
        <v>0.30528605732350023</v>
      </c>
      <c r="C72" s="10">
        <v>0.50387609354028551</v>
      </c>
      <c r="D72" s="10">
        <v>0.46979473728330068</v>
      </c>
      <c r="F72" s="20">
        <f t="shared" si="42"/>
        <v>0.42631896271569553</v>
      </c>
      <c r="G72" s="20">
        <f t="shared" si="43"/>
        <v>0.106193727930777</v>
      </c>
      <c r="I72" s="8" t="s">
        <v>219</v>
      </c>
      <c r="J72" s="15">
        <v>0.12621781867921969</v>
      </c>
      <c r="K72" s="10">
        <v>0.73912156139673968</v>
      </c>
      <c r="L72" s="10">
        <v>0.633693116163076</v>
      </c>
      <c r="N72" s="20">
        <f t="shared" si="44"/>
        <v>0.68640733877990789</v>
      </c>
      <c r="O72" s="20">
        <f t="shared" si="45"/>
        <v>7.4549168554678136E-2</v>
      </c>
      <c r="Q72" s="21"/>
    </row>
    <row r="73" spans="1:17">
      <c r="J73" s="14"/>
    </row>
    <row r="74" spans="1:17">
      <c r="A74" s="13" t="s">
        <v>12</v>
      </c>
      <c r="B74" s="8" t="s">
        <v>1</v>
      </c>
      <c r="C74" s="8" t="s">
        <v>8</v>
      </c>
      <c r="D74" s="8" t="s">
        <v>9</v>
      </c>
      <c r="E74" s="8"/>
      <c r="F74" s="8" t="s">
        <v>212</v>
      </c>
      <c r="G74" s="8" t="s">
        <v>213</v>
      </c>
      <c r="I74" s="13" t="s">
        <v>12</v>
      </c>
      <c r="J74" s="13" t="s">
        <v>10</v>
      </c>
      <c r="K74" s="8" t="s">
        <v>13</v>
      </c>
      <c r="L74" s="8" t="s">
        <v>14</v>
      </c>
      <c r="M74" s="8"/>
      <c r="N74" s="8" t="s">
        <v>212</v>
      </c>
      <c r="O74" s="8" t="s">
        <v>213</v>
      </c>
    </row>
    <row r="75" spans="1:17">
      <c r="A75" t="s">
        <v>195</v>
      </c>
      <c r="B75" s="10">
        <v>0.19306489950054698</v>
      </c>
      <c r="C75" s="10">
        <v>0.22638595120014068</v>
      </c>
      <c r="D75" s="10">
        <v>0.20982298127552981</v>
      </c>
      <c r="F75" s="20">
        <f t="shared" ref="F75:F80" si="46">AVERAGE(B75:D75)</f>
        <v>0.20975794399207248</v>
      </c>
      <c r="G75" s="20">
        <f t="shared" ref="G75:G80" si="47">STDEV(B75:E75)</f>
        <v>1.6660621056189016E-2</v>
      </c>
      <c r="I75" s="8" t="s">
        <v>214</v>
      </c>
      <c r="J75" s="15">
        <v>0.23052838168635001</v>
      </c>
      <c r="K75" s="10">
        <v>0.34465790695507137</v>
      </c>
      <c r="L75" s="10">
        <v>0.26209946472970069</v>
      </c>
      <c r="N75" s="20">
        <f>AVERAGE(K75:L75)</f>
        <v>0.30337868584238603</v>
      </c>
      <c r="O75" s="20">
        <f>STDEV(K75:L75)</f>
        <v>5.8377634341757439E-2</v>
      </c>
      <c r="Q75" s="21"/>
    </row>
    <row r="76" spans="1:17">
      <c r="A76" t="s">
        <v>192</v>
      </c>
      <c r="B76" s="10">
        <v>0.40206967382102776</v>
      </c>
      <c r="C76" s="10">
        <v>0.43415825790715246</v>
      </c>
      <c r="D76" s="10">
        <v>0.30733261182192662</v>
      </c>
      <c r="F76" s="20">
        <f t="shared" si="46"/>
        <v>0.38118684785003559</v>
      </c>
      <c r="G76" s="20">
        <f t="shared" si="47"/>
        <v>6.5941303002251997E-2</v>
      </c>
      <c r="I76" s="8" t="s">
        <v>215</v>
      </c>
      <c r="J76" s="15">
        <v>0.51565059796543466</v>
      </c>
      <c r="K76" s="10">
        <v>0.91174110217767623</v>
      </c>
      <c r="L76" s="10">
        <v>0.71178193531746503</v>
      </c>
      <c r="N76" s="20">
        <f t="shared" ref="N76:N80" si="48">AVERAGE(K76:L76)</f>
        <v>0.81176151874757063</v>
      </c>
      <c r="O76" s="20">
        <f t="shared" ref="O76:O80" si="49">STDEV(K76:L76)</f>
        <v>0.14139248284726744</v>
      </c>
      <c r="Q76" s="21"/>
    </row>
    <row r="77" spans="1:17">
      <c r="A77" t="s">
        <v>196</v>
      </c>
      <c r="B77" s="10">
        <v>0.5322132180395106</v>
      </c>
      <c r="C77" s="10">
        <v>0.49658281718900071</v>
      </c>
      <c r="D77" s="10">
        <v>0.47397486998772426</v>
      </c>
      <c r="F77" s="20">
        <f t="shared" si="46"/>
        <v>0.50092363507207849</v>
      </c>
      <c r="G77" s="20">
        <f t="shared" si="47"/>
        <v>2.9360829703378409E-2</v>
      </c>
      <c r="I77" s="8" t="s">
        <v>216</v>
      </c>
      <c r="J77" s="15">
        <v>0.27361667782066651</v>
      </c>
      <c r="K77" s="10">
        <v>0.41440774979660605</v>
      </c>
      <c r="L77" s="10">
        <v>0.41727084255723496</v>
      </c>
      <c r="N77" s="20">
        <f t="shared" si="48"/>
        <v>0.4158392961769205</v>
      </c>
      <c r="O77" s="20">
        <f t="shared" si="49"/>
        <v>2.0245123062068112E-3</v>
      </c>
      <c r="Q77" s="21"/>
    </row>
    <row r="78" spans="1:17">
      <c r="A78" t="s">
        <v>198</v>
      </c>
      <c r="B78" s="10">
        <v>1.5196919450731721</v>
      </c>
      <c r="C78" s="10">
        <v>1.6307695433725893</v>
      </c>
      <c r="D78" s="10">
        <v>1.3404053603565684</v>
      </c>
      <c r="F78" s="20">
        <f t="shared" si="46"/>
        <v>1.4969556162674431</v>
      </c>
      <c r="G78" s="20">
        <f t="shared" si="47"/>
        <v>0.14651124591754713</v>
      </c>
      <c r="I78" s="8" t="s">
        <v>217</v>
      </c>
      <c r="J78" s="15">
        <v>1.4247537970757427</v>
      </c>
      <c r="K78" s="10">
        <v>2.5180253466034239</v>
      </c>
      <c r="L78" s="10">
        <v>1.8367856825154159</v>
      </c>
      <c r="N78" s="20">
        <f t="shared" si="48"/>
        <v>2.1774055145594198</v>
      </c>
      <c r="O78" s="20">
        <f t="shared" si="49"/>
        <v>0.48170918608987673</v>
      </c>
      <c r="Q78" s="21"/>
    </row>
    <row r="79" spans="1:17">
      <c r="A79" t="s">
        <v>193</v>
      </c>
      <c r="B79" s="10">
        <v>1.0318163656679262</v>
      </c>
      <c r="C79" s="10">
        <v>1.4162280804660732</v>
      </c>
      <c r="D79" s="10">
        <v>1.1585141472113309</v>
      </c>
      <c r="F79" s="20">
        <f t="shared" si="46"/>
        <v>1.2021861977817767</v>
      </c>
      <c r="G79" s="20">
        <f t="shared" si="47"/>
        <v>0.19589162212632732</v>
      </c>
      <c r="I79" s="8" t="s">
        <v>218</v>
      </c>
      <c r="J79" s="15">
        <v>0.93857045525881555</v>
      </c>
      <c r="K79" s="10">
        <v>2.9229010316984088</v>
      </c>
      <c r="L79" s="10">
        <v>2.2398595183569014</v>
      </c>
      <c r="N79" s="20">
        <f t="shared" si="48"/>
        <v>2.5813802750276551</v>
      </c>
      <c r="O79" s="20">
        <f t="shared" si="49"/>
        <v>0.48298328591570261</v>
      </c>
      <c r="Q79" s="21"/>
    </row>
    <row r="80" spans="1:17">
      <c r="A80" t="s">
        <v>197</v>
      </c>
      <c r="B80" s="10">
        <v>0.26535804317179973</v>
      </c>
      <c r="C80" s="10">
        <v>0.17544646191674373</v>
      </c>
      <c r="D80" s="10">
        <v>0.35898966140146765</v>
      </c>
      <c r="F80" s="20">
        <f t="shared" si="46"/>
        <v>0.26659805549667037</v>
      </c>
      <c r="G80" s="20">
        <f t="shared" si="47"/>
        <v>9.1777882641716393E-2</v>
      </c>
      <c r="I80" s="8" t="s">
        <v>219</v>
      </c>
      <c r="J80" s="15">
        <v>0.17233142262135545</v>
      </c>
      <c r="K80" s="10">
        <v>0.63256108607474926</v>
      </c>
      <c r="L80" s="10">
        <v>0.28134432103845902</v>
      </c>
      <c r="N80" s="20">
        <f t="shared" si="48"/>
        <v>0.45695270355660411</v>
      </c>
      <c r="O80" s="20">
        <f t="shared" si="49"/>
        <v>0.24834775622356334</v>
      </c>
      <c r="Q80" s="21"/>
    </row>
    <row r="81" spans="1:17">
      <c r="A81" s="8"/>
      <c r="B81" s="12"/>
      <c r="C81" s="12"/>
      <c r="D81" s="12"/>
      <c r="F81" s="20"/>
      <c r="G81" s="20"/>
      <c r="I81" s="8"/>
      <c r="N81" s="20"/>
      <c r="O81" s="20"/>
    </row>
    <row r="82" spans="1:17">
      <c r="A82" s="8" t="s">
        <v>220</v>
      </c>
      <c r="B82" s="12"/>
      <c r="C82" s="12"/>
      <c r="D82" s="12"/>
      <c r="F82" s="20"/>
      <c r="G82" s="20"/>
      <c r="I82" s="8"/>
      <c r="N82" s="20"/>
      <c r="O82" s="20"/>
    </row>
    <row r="83" spans="1:17">
      <c r="A83" s="8" t="s">
        <v>221</v>
      </c>
      <c r="B83" s="12"/>
      <c r="C83" s="12"/>
      <c r="D83" s="12"/>
      <c r="F83" s="20"/>
      <c r="G83" s="20"/>
      <c r="I83" s="8"/>
      <c r="J83" s="5" t="s">
        <v>209</v>
      </c>
      <c r="N83" s="20"/>
      <c r="O83" s="20"/>
    </row>
    <row r="84" spans="1:17">
      <c r="A84" t="s">
        <v>200</v>
      </c>
      <c r="I84" t="s">
        <v>210</v>
      </c>
      <c r="J84" s="6" t="s">
        <v>211</v>
      </c>
    </row>
    <row r="85" spans="1:17">
      <c r="A85" s="13" t="s">
        <v>0</v>
      </c>
      <c r="B85" s="8" t="s">
        <v>1</v>
      </c>
      <c r="C85" s="8" t="s">
        <v>8</v>
      </c>
      <c r="D85" s="8" t="s">
        <v>9</v>
      </c>
      <c r="E85" s="8"/>
      <c r="F85" s="8" t="s">
        <v>212</v>
      </c>
      <c r="G85" s="8" t="s">
        <v>213</v>
      </c>
      <c r="I85" s="13" t="s">
        <v>0</v>
      </c>
      <c r="J85" s="8" t="s">
        <v>10</v>
      </c>
      <c r="K85" s="8" t="s">
        <v>13</v>
      </c>
      <c r="L85" s="8" t="s">
        <v>14</v>
      </c>
      <c r="M85" s="8"/>
      <c r="N85" s="8" t="s">
        <v>212</v>
      </c>
      <c r="O85" s="8" t="s">
        <v>213</v>
      </c>
      <c r="P85" s="8" t="s">
        <v>222</v>
      </c>
      <c r="Q85" s="22" t="s">
        <v>213</v>
      </c>
    </row>
    <row r="86" spans="1:17">
      <c r="A86" t="s">
        <v>195</v>
      </c>
      <c r="B86" s="23">
        <f>B59/$B$64</f>
        <v>1.1476301310088328</v>
      </c>
      <c r="C86" s="23">
        <f>C59/$C$64</f>
        <v>1.8834337587996597</v>
      </c>
      <c r="D86" s="23">
        <f>D59/$D$64</f>
        <v>1.3053046539429676</v>
      </c>
      <c r="E86" s="12"/>
      <c r="F86" s="20">
        <f>AVERAGE(B86:D86)</f>
        <v>1.4454561812504867</v>
      </c>
      <c r="G86" s="20">
        <f>STDEV(B86:D86)</f>
        <v>0.38740622429500016</v>
      </c>
      <c r="I86" s="8" t="s">
        <v>214</v>
      </c>
      <c r="J86" s="24">
        <f>J59/$J$64</f>
        <v>1.0803380884763616</v>
      </c>
      <c r="K86" s="21">
        <f>K59/$K$64</f>
        <v>1.0673865952699708</v>
      </c>
      <c r="L86" s="21">
        <f>L59/$L$64</f>
        <v>0.70409882555589154</v>
      </c>
      <c r="M86" s="12"/>
      <c r="N86" s="20">
        <f>AVERAGE(K86:L86)</f>
        <v>0.88574271041293118</v>
      </c>
      <c r="O86" s="20">
        <f>STDEV(J86:L86)</f>
        <v>0.21358126000933247</v>
      </c>
      <c r="P86" s="20">
        <f>AVERAGE(B86:D86,K86:L86)</f>
        <v>1.2215707929154644</v>
      </c>
      <c r="Q86" s="20">
        <f>STDEV(B86:D86,J86:K86)</f>
        <v>0.34130243684632833</v>
      </c>
    </row>
    <row r="87" spans="1:17">
      <c r="A87" t="s">
        <v>192</v>
      </c>
      <c r="B87" s="23">
        <f>B60/$B$64</f>
        <v>2.5457824735203975</v>
      </c>
      <c r="C87" s="23">
        <f>C60/$C$64</f>
        <v>3.4017154749472049</v>
      </c>
      <c r="D87" s="23">
        <f>D60/$D$64</f>
        <v>1.8276607624680534</v>
      </c>
      <c r="E87" s="12"/>
      <c r="F87" s="20">
        <f>AVERAGE(B87:D87)</f>
        <v>2.5917195703118856</v>
      </c>
      <c r="G87" s="20">
        <f>STDEV(B87:D87)</f>
        <v>0.7880321834263363</v>
      </c>
      <c r="I87" s="8" t="s">
        <v>215</v>
      </c>
      <c r="J87" s="24">
        <f t="shared" ref="J87:J90" si="50">J60/$J$64</f>
        <v>1.9875154805250459</v>
      </c>
      <c r="K87" s="21">
        <f t="shared" ref="K87:K90" si="51">K60/$K$64</f>
        <v>2.4381753506165635</v>
      </c>
      <c r="L87" s="21">
        <f t="shared" ref="L87:L90" si="52">L60/$L$64</f>
        <v>1.6563117228782316</v>
      </c>
      <c r="M87" s="12"/>
      <c r="N87" s="20">
        <f t="shared" ref="N87:N90" si="53">AVERAGE(K87:L87)</f>
        <v>2.0472435367473976</v>
      </c>
      <c r="O87" s="20">
        <f t="shared" ref="O87:O90" si="54">STDEV(J87:L87)</f>
        <v>0.39244978022043725</v>
      </c>
      <c r="P87" s="20">
        <f t="shared" ref="P87:P90" si="55">AVERAGE(B87:D87,K87:L87)</f>
        <v>2.3739291568860907</v>
      </c>
      <c r="Q87" s="20">
        <f t="shared" ref="Q87:Q90" si="56">STDEV(B87:D87,J87:K87)</f>
        <v>0.61558739299220033</v>
      </c>
    </row>
    <row r="88" spans="1:17">
      <c r="A88" t="s">
        <v>196</v>
      </c>
      <c r="B88" s="23">
        <f>B61/$B$64</f>
        <v>2.2578529278411668</v>
      </c>
      <c r="C88" s="23">
        <f>C61/$C$64</f>
        <v>2.5060269313926451</v>
      </c>
      <c r="D88" s="23">
        <f>D61/$D$64</f>
        <v>2.3433108791154793</v>
      </c>
      <c r="E88" s="12"/>
      <c r="F88" s="20">
        <f>AVERAGE(B88:D88)</f>
        <v>2.3690635794497639</v>
      </c>
      <c r="G88" s="20">
        <f>STDEV(B88:D88)</f>
        <v>0.12607531554817891</v>
      </c>
      <c r="I88" s="8" t="s">
        <v>216</v>
      </c>
      <c r="J88" s="24">
        <f t="shared" si="50"/>
        <v>1.0908658423047715</v>
      </c>
      <c r="K88" s="21">
        <f t="shared" si="51"/>
        <v>1.209000115558458</v>
      </c>
      <c r="L88" s="21">
        <f t="shared" si="52"/>
        <v>0.78509238383930124</v>
      </c>
      <c r="M88" s="12"/>
      <c r="N88" s="20">
        <f t="shared" si="53"/>
        <v>0.99704624969887967</v>
      </c>
      <c r="O88" s="20">
        <f t="shared" si="54"/>
        <v>0.21876581064020362</v>
      </c>
      <c r="P88" s="20">
        <f t="shared" si="55"/>
        <v>1.8202566475494102</v>
      </c>
      <c r="Q88" s="20">
        <f t="shared" si="56"/>
        <v>0.67496354141972381</v>
      </c>
    </row>
    <row r="89" spans="1:17">
      <c r="A89" t="s">
        <v>198</v>
      </c>
      <c r="B89" s="23">
        <f>B62/$B$64</f>
        <v>10.525739434579105</v>
      </c>
      <c r="C89" s="23">
        <f>C62/$C$64</f>
        <v>18.152267068257643</v>
      </c>
      <c r="D89" s="23">
        <f>D62/$D$64</f>
        <v>12.767012541345522</v>
      </c>
      <c r="E89" s="12"/>
      <c r="F89" s="20">
        <f>AVERAGE(B89:D89)</f>
        <v>13.815006348060757</v>
      </c>
      <c r="G89" s="20">
        <f>STDEV(B89:D89)</f>
        <v>3.919783055348935</v>
      </c>
      <c r="I89" s="8" t="s">
        <v>217</v>
      </c>
      <c r="J89" s="24">
        <f t="shared" si="50"/>
        <v>9.3929447523498979</v>
      </c>
      <c r="K89" s="21">
        <f t="shared" si="51"/>
        <v>10.210522005319067</v>
      </c>
      <c r="L89" s="21">
        <f t="shared" si="52"/>
        <v>7.1302887216918913</v>
      </c>
      <c r="M89" s="12"/>
      <c r="N89" s="20">
        <f t="shared" si="53"/>
        <v>8.6704053635054787</v>
      </c>
      <c r="O89" s="20">
        <f t="shared" si="54"/>
        <v>1.5956128372932636</v>
      </c>
      <c r="P89" s="20">
        <f t="shared" si="55"/>
        <v>11.757165954238646</v>
      </c>
      <c r="Q89" s="20">
        <f t="shared" si="56"/>
        <v>3.5493396074098822</v>
      </c>
    </row>
    <row r="90" spans="1:17">
      <c r="A90" t="s">
        <v>193</v>
      </c>
      <c r="B90" s="23">
        <f>B63/$B$64</f>
        <v>5.5001995813717235</v>
      </c>
      <c r="C90" s="23">
        <f>C63/$C$64</f>
        <v>7.2437965764206238</v>
      </c>
      <c r="D90" s="23">
        <f>D63/$D$64</f>
        <v>5.1522462234510877</v>
      </c>
      <c r="F90" s="20">
        <f>AVERAGE(B90:D90)</f>
        <v>5.9654141270811456</v>
      </c>
      <c r="G90" s="20">
        <f>STDEV(B90:D90)</f>
        <v>1.1206980636667727</v>
      </c>
      <c r="I90" s="8" t="s">
        <v>218</v>
      </c>
      <c r="J90" s="24">
        <f t="shared" si="50"/>
        <v>5.7378517422391191</v>
      </c>
      <c r="K90" s="21">
        <f t="shared" si="51"/>
        <v>5.3984203526248367</v>
      </c>
      <c r="L90" s="21">
        <f t="shared" si="52"/>
        <v>4.1334225589565792</v>
      </c>
      <c r="N90" s="20">
        <f t="shared" si="53"/>
        <v>4.7659214557907079</v>
      </c>
      <c r="O90" s="20">
        <f t="shared" si="54"/>
        <v>0.84553987589880475</v>
      </c>
      <c r="P90" s="20">
        <f t="shared" si="55"/>
        <v>5.4856170585649702</v>
      </c>
      <c r="Q90" s="20">
        <f t="shared" si="56"/>
        <v>0.83050150225998653</v>
      </c>
    </row>
    <row r="91" spans="1:17">
      <c r="J91" s="14"/>
      <c r="P91" s="20"/>
      <c r="Q91" s="22"/>
    </row>
    <row r="92" spans="1:17">
      <c r="A92" s="13" t="s">
        <v>11</v>
      </c>
      <c r="B92" s="8" t="s">
        <v>1</v>
      </c>
      <c r="C92" s="8" t="s">
        <v>8</v>
      </c>
      <c r="D92" s="8" t="s">
        <v>9</v>
      </c>
      <c r="E92" s="8"/>
      <c r="F92" s="8" t="s">
        <v>212</v>
      </c>
      <c r="G92" s="8" t="s">
        <v>213</v>
      </c>
      <c r="I92" s="13" t="s">
        <v>11</v>
      </c>
      <c r="J92" s="13" t="s">
        <v>10</v>
      </c>
      <c r="K92" s="8" t="s">
        <v>13</v>
      </c>
      <c r="L92" s="8" t="s">
        <v>14</v>
      </c>
      <c r="M92" s="8"/>
      <c r="N92" s="8" t="s">
        <v>212</v>
      </c>
      <c r="O92" s="8" t="s">
        <v>213</v>
      </c>
      <c r="P92" s="20"/>
      <c r="Q92" s="22"/>
    </row>
    <row r="93" spans="1:17">
      <c r="A93" t="s">
        <v>195</v>
      </c>
      <c r="B93" s="10">
        <f>B67/$B$72</f>
        <v>1.0397223907209223</v>
      </c>
      <c r="C93" s="10">
        <f>C67/$C$72</f>
        <v>0.68140886279106705</v>
      </c>
      <c r="D93" s="10">
        <f>D67/$D$72</f>
        <v>0.61927217931969658</v>
      </c>
      <c r="F93" s="20">
        <f>AVERAGE(B93:D93)</f>
        <v>0.78013447761056198</v>
      </c>
      <c r="G93" s="20">
        <f>STDEV(B93:E93)</f>
        <v>0.22694637105040749</v>
      </c>
      <c r="I93" s="8" t="s">
        <v>214</v>
      </c>
      <c r="J93" s="25">
        <f>J67/$J$72</f>
        <v>1.006803281154004</v>
      </c>
      <c r="K93" s="12">
        <f>K67/$K$72</f>
        <v>0.78281479965130274</v>
      </c>
      <c r="L93" s="12">
        <f>L67/$L$72</f>
        <v>0.59649414012004842</v>
      </c>
      <c r="N93" s="20">
        <f>AVERAGE(K93:L93)</f>
        <v>0.68965446988567558</v>
      </c>
      <c r="O93" s="20">
        <f>STDEV(J93:L93)</f>
        <v>0.2054425382883131</v>
      </c>
      <c r="P93" s="20">
        <f>AVERAGE(B93:D93,K93:L93)</f>
        <v>0.74394247452060736</v>
      </c>
      <c r="Q93" s="20">
        <f>STDEV(B93:D93,J93:K93)</f>
        <v>0.18965431514383613</v>
      </c>
    </row>
    <row r="94" spans="1:17">
      <c r="A94" t="s">
        <v>192</v>
      </c>
      <c r="B94" s="10">
        <f>B68/$B$72</f>
        <v>2.4124452526992868</v>
      </c>
      <c r="C94" s="10">
        <f>C68/$C$72</f>
        <v>1.226647200609905</v>
      </c>
      <c r="D94" s="10">
        <f>D68/$D$72</f>
        <v>1.4141063155072642</v>
      </c>
      <c r="F94" s="20">
        <f>AVERAGE(B94:D94)</f>
        <v>1.6843995896054853</v>
      </c>
      <c r="G94" s="20">
        <f>STDEV(B94:E94)</f>
        <v>0.6374347775277055</v>
      </c>
      <c r="I94" s="8" t="s">
        <v>215</v>
      </c>
      <c r="J94" s="25">
        <f t="shared" ref="J94:J97" si="57">J68/$J$72</f>
        <v>1.5599203668608697</v>
      </c>
      <c r="K94" s="12">
        <f t="shared" ref="K94:K97" si="58">K68/$K$72</f>
        <v>1.5790460829304598</v>
      </c>
      <c r="L94" s="12">
        <f t="shared" ref="L94:L97" si="59">L68/$L$72</f>
        <v>2.2585753074325052</v>
      </c>
      <c r="N94" s="20">
        <f t="shared" ref="N94:N97" si="60">AVERAGE(K94:L94)</f>
        <v>1.9188106951814825</v>
      </c>
      <c r="O94" s="20">
        <f t="shared" ref="O94:O97" si="61">STDEV(J94:L94)</f>
        <v>0.3979624115316866</v>
      </c>
      <c r="P94" s="20">
        <f t="shared" ref="P94:P97" si="62">AVERAGE(B94:D94,K94:L94)</f>
        <v>1.7781640318358842</v>
      </c>
      <c r="Q94" s="20">
        <f t="shared" ref="Q94:Q97" si="63">STDEV(B94:D94,J94:K94)</f>
        <v>0.4551582177564526</v>
      </c>
    </row>
    <row r="95" spans="1:17">
      <c r="A95" t="s">
        <v>196</v>
      </c>
      <c r="B95" s="10">
        <f>B69/$B$72</f>
        <v>1.5612857434766756</v>
      </c>
      <c r="C95" s="10">
        <f>C69/$C$72</f>
        <v>1.0443121829164674</v>
      </c>
      <c r="D95" s="10">
        <f>D69/$D$72</f>
        <v>0.98022426757185843</v>
      </c>
      <c r="F95" s="20">
        <f>AVERAGE(B95:D95)</f>
        <v>1.1952740646550006</v>
      </c>
      <c r="G95" s="20">
        <f>STDEV(B95:E95)</f>
        <v>0.31859100269577606</v>
      </c>
      <c r="I95" s="8" t="s">
        <v>216</v>
      </c>
      <c r="J95" s="25">
        <f t="shared" si="57"/>
        <v>1.0222837801563887</v>
      </c>
      <c r="K95" s="12">
        <f t="shared" si="58"/>
        <v>0.90099307766916081</v>
      </c>
      <c r="L95" s="12">
        <f t="shared" si="59"/>
        <v>0.85936670738341214</v>
      </c>
      <c r="N95" s="20">
        <f t="shared" si="60"/>
        <v>0.88017989252628648</v>
      </c>
      <c r="O95" s="20">
        <f t="shared" si="61"/>
        <v>8.4642544280764231E-2</v>
      </c>
      <c r="P95" s="20">
        <f t="shared" si="62"/>
        <v>1.0692363958035149</v>
      </c>
      <c r="Q95" s="20">
        <f t="shared" si="63"/>
        <v>0.26261135904542149</v>
      </c>
    </row>
    <row r="96" spans="1:17">
      <c r="A96" t="s">
        <v>198</v>
      </c>
      <c r="B96" s="10">
        <f>B70/$B$72</f>
        <v>10.74546293455389</v>
      </c>
      <c r="C96" s="10">
        <f>C70/$C$72</f>
        <v>7.0343919815311589</v>
      </c>
      <c r="D96" s="10">
        <f>D70/$D$72</f>
        <v>6.6029880058734589</v>
      </c>
      <c r="F96" s="20">
        <f>AVERAGE(B96:D96)</f>
        <v>8.1276143073195026</v>
      </c>
      <c r="G96" s="20">
        <f>STDEV(B96:E96)</f>
        <v>2.2773616146514857</v>
      </c>
      <c r="I96" s="8" t="s">
        <v>217</v>
      </c>
      <c r="J96" s="25">
        <f t="shared" si="57"/>
        <v>9.0498633124213335</v>
      </c>
      <c r="K96" s="12">
        <f t="shared" si="58"/>
        <v>7.4369032572760565</v>
      </c>
      <c r="L96" s="12">
        <f t="shared" si="59"/>
        <v>9.8273331950319491</v>
      </c>
      <c r="N96" s="20">
        <f t="shared" si="60"/>
        <v>8.6321182261540024</v>
      </c>
      <c r="O96" s="20">
        <f t="shared" si="61"/>
        <v>1.2193068280229478</v>
      </c>
      <c r="P96" s="20">
        <f t="shared" si="62"/>
        <v>8.3294158748533036</v>
      </c>
      <c r="Q96" s="20">
        <f t="shared" si="63"/>
        <v>1.7095068634633348</v>
      </c>
    </row>
    <row r="97" spans="1:17">
      <c r="A97" t="s">
        <v>193</v>
      </c>
      <c r="B97" s="10">
        <f>B71/$B$72</f>
        <v>4.46242075889033</v>
      </c>
      <c r="C97" s="10">
        <f>C71/$C$72</f>
        <v>2.8707006104474058</v>
      </c>
      <c r="D97" s="10">
        <f>D71/$D$72</f>
        <v>2.9605889822231832</v>
      </c>
      <c r="F97" s="20">
        <f>AVERAGE(B97:D97)</f>
        <v>3.4312367838536395</v>
      </c>
      <c r="G97" s="20">
        <f>STDEV(B97:E97)</f>
        <v>0.8941617709477867</v>
      </c>
      <c r="I97" s="8" t="s">
        <v>218</v>
      </c>
      <c r="J97" s="25">
        <f t="shared" si="57"/>
        <v>5.5338912402650315</v>
      </c>
      <c r="K97" s="12">
        <f t="shared" si="58"/>
        <v>4.4173276320403394</v>
      </c>
      <c r="L97" s="12">
        <f t="shared" si="59"/>
        <v>6.2237269744381107</v>
      </c>
      <c r="N97" s="20">
        <f t="shared" si="60"/>
        <v>5.3205273032392251</v>
      </c>
      <c r="O97" s="20">
        <f t="shared" si="61"/>
        <v>0.91156150053711715</v>
      </c>
      <c r="P97" s="20">
        <f t="shared" si="62"/>
        <v>4.1869529916078738</v>
      </c>
      <c r="Q97" s="20">
        <f t="shared" si="63"/>
        <v>1.1274431202790072</v>
      </c>
    </row>
    <row r="98" spans="1:17">
      <c r="J98" s="14"/>
      <c r="P98" s="20"/>
      <c r="Q98" s="22"/>
    </row>
    <row r="99" spans="1:17">
      <c r="A99" s="13" t="s">
        <v>12</v>
      </c>
      <c r="B99" s="8" t="s">
        <v>1</v>
      </c>
      <c r="C99" s="8" t="s">
        <v>8</v>
      </c>
      <c r="D99" s="8" t="s">
        <v>9</v>
      </c>
      <c r="E99" s="8"/>
      <c r="F99" s="8" t="s">
        <v>212</v>
      </c>
      <c r="G99" s="8" t="s">
        <v>213</v>
      </c>
      <c r="I99" s="13" t="s">
        <v>12</v>
      </c>
      <c r="J99" s="13" t="s">
        <v>10</v>
      </c>
      <c r="K99" s="8" t="s">
        <v>13</v>
      </c>
      <c r="L99" s="8" t="s">
        <v>14</v>
      </c>
      <c r="M99" s="8"/>
      <c r="N99" s="8" t="s">
        <v>212</v>
      </c>
      <c r="O99" s="8" t="s">
        <v>213</v>
      </c>
      <c r="P99" s="20"/>
      <c r="Q99" s="22"/>
    </row>
    <row r="100" spans="1:17">
      <c r="A100" t="s">
        <v>195</v>
      </c>
      <c r="B100" s="10">
        <f>B75/$B$80</f>
        <v>0.72756377456232491</v>
      </c>
      <c r="C100" s="10">
        <f>C75/$C$80</f>
        <v>1.2903420720308953</v>
      </c>
      <c r="D100" s="10">
        <f>D75/$D$80</f>
        <v>0.58448196100243455</v>
      </c>
      <c r="F100" s="20">
        <f>AVERAGE(B100:D100)</f>
        <v>0.8674626025318849</v>
      </c>
      <c r="G100" s="20">
        <f>STDEV(B100:E100)</f>
        <v>0.37314660072915073</v>
      </c>
      <c r="I100" s="8" t="s">
        <v>214</v>
      </c>
      <c r="J100" s="25">
        <f>J75/$J$80</f>
        <v>1.3377037001131489</v>
      </c>
      <c r="K100" s="12">
        <f>K75/$K$80</f>
        <v>0.5448610648716754</v>
      </c>
      <c r="L100" s="12">
        <f>L75/$L$80</f>
        <v>0.93159678419054492</v>
      </c>
      <c r="N100" s="20">
        <f>AVERAGE(K100:L100)</f>
        <v>0.73822892453111022</v>
      </c>
      <c r="O100" s="20">
        <f>STDEV(J100:L100)</f>
        <v>0.39646075636265626</v>
      </c>
      <c r="P100" s="20">
        <f>AVERAGE(B100:D100,K100:L100)</f>
        <v>0.81576913133157503</v>
      </c>
      <c r="Q100" s="20">
        <f>STDEV(B100:D100,J100:K100)</f>
        <v>0.38707742290653774</v>
      </c>
    </row>
    <row r="101" spans="1:17">
      <c r="A101" t="s">
        <v>192</v>
      </c>
      <c r="B101" s="10">
        <f>B76/$B$80</f>
        <v>1.5151968601182266</v>
      </c>
      <c r="C101" s="10">
        <f>C76/$C$80</f>
        <v>2.4745911269112835</v>
      </c>
      <c r="D101" s="10">
        <f>D76/$D$80</f>
        <v>0.85610435303937182</v>
      </c>
      <c r="F101" s="20">
        <f>AVERAGE(B101:D101)</f>
        <v>1.6152974466896275</v>
      </c>
      <c r="G101" s="20">
        <f>STDEV(B101:E101)</f>
        <v>0.81387342681373387</v>
      </c>
      <c r="I101" s="8" t="s">
        <v>215</v>
      </c>
      <c r="J101" s="25">
        <f t="shared" ref="J101:J104" si="64">J76/$J$80</f>
        <v>2.9922029895755924</v>
      </c>
      <c r="K101" s="12">
        <f t="shared" ref="K101:K104" si="65">K76/$K$80</f>
        <v>1.4413487048900389</v>
      </c>
      <c r="L101" s="12">
        <f t="shared" ref="L101:L104" si="66">L76/$L$80</f>
        <v>2.5299317672033848</v>
      </c>
      <c r="N101" s="20">
        <f t="shared" ref="N101:N104" si="67">AVERAGE(K101:L101)</f>
        <v>1.9856402360467118</v>
      </c>
      <c r="O101" s="20">
        <f t="shared" ref="O101:O104" si="68">STDEV(J101:L101)</f>
        <v>0.79622618006407153</v>
      </c>
      <c r="P101" s="20">
        <f t="shared" ref="P101:P104" si="69">AVERAGE(B101:D101,K101:L101)</f>
        <v>1.7634345624324612</v>
      </c>
      <c r="Q101" s="20">
        <f t="shared" ref="Q101:Q104" si="70">STDEV(B101:D101,J101:K101)</f>
        <v>0.86044842022849111</v>
      </c>
    </row>
    <row r="102" spans="1:17">
      <c r="A102" t="s">
        <v>196</v>
      </c>
      <c r="B102" s="10">
        <f>B77/$B$80</f>
        <v>2.0056419307212852</v>
      </c>
      <c r="C102" s="10">
        <f>C77/$C$80</f>
        <v>2.8303951630819939</v>
      </c>
      <c r="D102" s="10">
        <f>D77/$D$80</f>
        <v>1.3203022842980026</v>
      </c>
      <c r="F102" s="20">
        <f>AVERAGE(B102:D102)</f>
        <v>2.0521131260337606</v>
      </c>
      <c r="G102" s="20">
        <f>STDEV(B102:E102)</f>
        <v>0.75611824778526426</v>
      </c>
      <c r="I102" s="8" t="s">
        <v>216</v>
      </c>
      <c r="J102" s="25">
        <f t="shared" si="64"/>
        <v>1.5877352699736822</v>
      </c>
      <c r="K102" s="12">
        <f t="shared" si="65"/>
        <v>0.65512684690761358</v>
      </c>
      <c r="L102" s="12">
        <f t="shared" si="66"/>
        <v>1.4831322737102455</v>
      </c>
      <c r="N102" s="20">
        <f t="shared" si="67"/>
        <v>1.0691295603089295</v>
      </c>
      <c r="O102" s="20">
        <f t="shared" si="68"/>
        <v>0.51092942180821788</v>
      </c>
      <c r="P102" s="20">
        <f t="shared" si="69"/>
        <v>1.6589196997438282</v>
      </c>
      <c r="Q102" s="20">
        <f t="shared" si="70"/>
        <v>0.80896720851062276</v>
      </c>
    </row>
    <row r="103" spans="1:17">
      <c r="A103" t="s">
        <v>198</v>
      </c>
      <c r="B103" s="10">
        <f>B78/$B$80</f>
        <v>5.7269488684361596</v>
      </c>
      <c r="C103" s="10">
        <f>C78/$C$80</f>
        <v>9.2949696765412906</v>
      </c>
      <c r="D103" s="10">
        <f>D78/$D$80</f>
        <v>3.7338271946989514</v>
      </c>
      <c r="F103" s="20">
        <f>AVERAGE(B103:D103)</f>
        <v>6.2519152465587995</v>
      </c>
      <c r="G103" s="20">
        <f>STDEV(B103:E103)</f>
        <v>2.8174933361868497</v>
      </c>
      <c r="I103" s="8" t="s">
        <v>217</v>
      </c>
      <c r="J103" s="25">
        <f t="shared" si="64"/>
        <v>8.2675218216366417</v>
      </c>
      <c r="K103" s="12">
        <f t="shared" si="65"/>
        <v>3.9806832921522313</v>
      </c>
      <c r="L103" s="12">
        <f t="shared" si="66"/>
        <v>6.528604081062408</v>
      </c>
      <c r="N103" s="20">
        <f t="shared" si="67"/>
        <v>5.2546436866073201</v>
      </c>
      <c r="O103" s="20">
        <f t="shared" si="68"/>
        <v>2.1561045055422081</v>
      </c>
      <c r="P103" s="20">
        <f t="shared" si="69"/>
        <v>5.8530066225782083</v>
      </c>
      <c r="Q103" s="20">
        <f t="shared" si="70"/>
        <v>2.5042280740887861</v>
      </c>
    </row>
    <row r="104" spans="1:17">
      <c r="A104" t="s">
        <v>193</v>
      </c>
      <c r="B104" s="10">
        <f>B79/$B$80</f>
        <v>3.8883930305436469</v>
      </c>
      <c r="C104" s="10">
        <f>C79/$C$80</f>
        <v>8.0721381610883061</v>
      </c>
      <c r="D104" s="10">
        <f>D79/$D$80</f>
        <v>3.2271518424474457</v>
      </c>
      <c r="F104" s="20">
        <f>AVERAGE(B104:D104)</f>
        <v>5.0625610113597999</v>
      </c>
      <c r="G104" s="20">
        <f>STDEV(B104:E104)</f>
        <v>2.6272563526109698</v>
      </c>
      <c r="I104" s="8" t="s">
        <v>218</v>
      </c>
      <c r="J104" s="25">
        <f t="shared" si="64"/>
        <v>5.4463106088378979</v>
      </c>
      <c r="K104" s="12">
        <f t="shared" si="65"/>
        <v>4.6207411363793751</v>
      </c>
      <c r="L104" s="12">
        <f t="shared" si="66"/>
        <v>7.9612750315678795</v>
      </c>
      <c r="N104" s="20">
        <f t="shared" si="67"/>
        <v>6.2910080839736278</v>
      </c>
      <c r="O104" s="20">
        <f t="shared" si="68"/>
        <v>1.7400085108200003</v>
      </c>
      <c r="P104" s="20">
        <f t="shared" si="69"/>
        <v>5.5539398404053308</v>
      </c>
      <c r="Q104" s="20">
        <f t="shared" si="70"/>
        <v>1.8806080139635599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642FF-B807-0841-9119-B6C098B3368D}">
  <dimension ref="A1:N41"/>
  <sheetViews>
    <sheetView workbookViewId="0">
      <selection activeCell="Q36" sqref="Q36"/>
    </sheetView>
  </sheetViews>
  <sheetFormatPr baseColWidth="10" defaultRowHeight="15"/>
  <sheetData>
    <row r="1" spans="1:14" ht="19">
      <c r="A1" s="7" t="s">
        <v>223</v>
      </c>
    </row>
    <row r="3" spans="1:14" ht="18">
      <c r="A3" s="26" t="s">
        <v>224</v>
      </c>
      <c r="B3" s="27" t="s">
        <v>225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>
      <c r="A4" s="29" t="s">
        <v>226</v>
      </c>
      <c r="B4" s="28"/>
      <c r="C4" s="28"/>
      <c r="D4" s="28"/>
      <c r="E4" s="28"/>
      <c r="F4" s="28"/>
      <c r="G4" s="28"/>
      <c r="H4" s="29" t="s">
        <v>227</v>
      </c>
      <c r="I4" s="28"/>
      <c r="K4" s="28"/>
      <c r="L4" s="28"/>
      <c r="M4" s="29" t="s">
        <v>203</v>
      </c>
      <c r="N4" s="28"/>
    </row>
    <row r="5" spans="1:14">
      <c r="A5" s="30" t="s">
        <v>12</v>
      </c>
      <c r="B5" s="31" t="s">
        <v>1</v>
      </c>
      <c r="C5" s="31" t="s">
        <v>8</v>
      </c>
      <c r="D5" s="32" t="s">
        <v>9</v>
      </c>
      <c r="E5" s="31" t="s">
        <v>228</v>
      </c>
      <c r="F5" s="31" t="s">
        <v>229</v>
      </c>
      <c r="G5" s="31" t="s">
        <v>230</v>
      </c>
      <c r="H5" s="31" t="s">
        <v>13</v>
      </c>
      <c r="I5" s="31" t="s">
        <v>14</v>
      </c>
      <c r="J5" s="31" t="s">
        <v>231</v>
      </c>
      <c r="K5" s="31" t="s">
        <v>232</v>
      </c>
      <c r="M5" s="31" t="s">
        <v>233</v>
      </c>
      <c r="N5" s="31" t="s">
        <v>213</v>
      </c>
    </row>
    <row r="6" spans="1:14">
      <c r="A6" s="31" t="s">
        <v>195</v>
      </c>
      <c r="B6" s="33">
        <v>0.19306489950054698</v>
      </c>
      <c r="C6" s="33">
        <v>0.22664766819622695</v>
      </c>
      <c r="D6" s="33">
        <v>0.20982298127552981</v>
      </c>
      <c r="E6" s="33">
        <v>0.14123470786552453</v>
      </c>
      <c r="F6" s="33">
        <v>0.16911446255897819</v>
      </c>
      <c r="G6" s="33">
        <v>0.23688808784894785</v>
      </c>
      <c r="H6" s="33">
        <v>0.34517974853257921</v>
      </c>
      <c r="I6" s="33">
        <v>0.26209946472970069</v>
      </c>
      <c r="J6" s="33">
        <v>0.2041608674546159</v>
      </c>
      <c r="K6" s="33">
        <v>0.22521550519881983</v>
      </c>
      <c r="M6" s="34">
        <f>AVERAGE(B6:K6)</f>
        <v>0.22134283931614696</v>
      </c>
      <c r="N6" s="34">
        <f>STDEV(B6:K6)</f>
        <v>5.5431801273228415E-2</v>
      </c>
    </row>
    <row r="7" spans="1:14">
      <c r="A7" s="35" t="s">
        <v>234</v>
      </c>
      <c r="B7" s="33">
        <v>0.40206950125366403</v>
      </c>
      <c r="C7" s="33">
        <v>0.43605110494941318</v>
      </c>
      <c r="D7" s="33">
        <v>0.30733296110395925</v>
      </c>
      <c r="E7" s="33">
        <v>0.31392147898382911</v>
      </c>
      <c r="F7" s="33">
        <v>0.47131034003064781</v>
      </c>
      <c r="G7" s="33">
        <v>0.38933177621604192</v>
      </c>
      <c r="H7" s="33">
        <v>0.91126580748318331</v>
      </c>
      <c r="I7" s="33">
        <v>0.71178164384954723</v>
      </c>
      <c r="J7" s="33">
        <v>0.35425172851990877</v>
      </c>
      <c r="K7" s="33">
        <v>0.54665966230843277</v>
      </c>
      <c r="M7" s="34">
        <f t="shared" ref="M7:M11" si="0">AVERAGE(B7:K7)</f>
        <v>0.4843976004698628</v>
      </c>
      <c r="N7" s="34">
        <f t="shared" ref="N7:N11" si="1">STDEV(B7:K7)</f>
        <v>0.19249027769378854</v>
      </c>
    </row>
    <row r="8" spans="1:14">
      <c r="A8" s="31" t="s">
        <v>235</v>
      </c>
      <c r="B8" s="33">
        <v>0.17835047259425235</v>
      </c>
      <c r="C8" s="33">
        <v>0.20705260889071755</v>
      </c>
      <c r="D8" s="33">
        <v>0.22567152044512973</v>
      </c>
      <c r="E8" s="33">
        <v>0.34159844968614939</v>
      </c>
      <c r="F8" s="33">
        <v>0.39012445868043777</v>
      </c>
      <c r="G8" s="33">
        <v>0.51506793979823162</v>
      </c>
      <c r="H8" s="33">
        <v>0.29800186866514372</v>
      </c>
      <c r="I8" s="33">
        <v>0.21069768171235587</v>
      </c>
      <c r="J8" s="33">
        <v>0.54900692916263027</v>
      </c>
      <c r="K8" s="33">
        <v>0.6593795048221931</v>
      </c>
      <c r="M8" s="34">
        <f t="shared" si="0"/>
        <v>0.35749514344572414</v>
      </c>
      <c r="N8" s="34">
        <f t="shared" si="1"/>
        <v>0.16704945253891942</v>
      </c>
    </row>
    <row r="9" spans="1:14">
      <c r="A9" s="31" t="s">
        <v>236</v>
      </c>
      <c r="B9" s="33">
        <v>1.6023063584567718</v>
      </c>
      <c r="C9" s="33">
        <v>1.6571932313138251</v>
      </c>
      <c r="D9" s="33">
        <v>1.3879340460030261</v>
      </c>
      <c r="E9" s="33">
        <v>1.498944569512064</v>
      </c>
      <c r="F9" s="33">
        <v>2.0409304942768176</v>
      </c>
      <c r="G9" s="33">
        <v>1.9411939540082033</v>
      </c>
      <c r="H9" s="33">
        <v>2.7305858764804527</v>
      </c>
      <c r="I9" s="33">
        <v>1.7466135657330588</v>
      </c>
      <c r="J9" s="33">
        <v>1.9427882224202406</v>
      </c>
      <c r="K9" s="33">
        <v>2.0048150563215641</v>
      </c>
      <c r="M9" s="34">
        <f t="shared" si="0"/>
        <v>1.8553305374526023</v>
      </c>
      <c r="N9" s="34">
        <f t="shared" si="1"/>
        <v>0.37983266671851723</v>
      </c>
    </row>
    <row r="10" spans="1:14">
      <c r="A10" s="31" t="s">
        <v>237</v>
      </c>
      <c r="B10" s="33">
        <v>0.96427094237130817</v>
      </c>
      <c r="C10" s="33">
        <v>1.3369071931264755</v>
      </c>
      <c r="D10" s="33">
        <v>1.10455980317344</v>
      </c>
      <c r="E10" s="33">
        <v>1.3321166401156161</v>
      </c>
      <c r="F10" s="33">
        <v>1.9052002929274936</v>
      </c>
      <c r="G10" s="33">
        <v>1.9721214648083429</v>
      </c>
      <c r="H10" s="33">
        <v>2.9742399446635037</v>
      </c>
      <c r="I10" s="33">
        <v>2.2055853062355109</v>
      </c>
      <c r="J10" s="33">
        <v>1.8271412259074369</v>
      </c>
      <c r="K10" s="33">
        <v>2.6255509613557262</v>
      </c>
      <c r="M10" s="34">
        <f t="shared" si="0"/>
        <v>1.8247693774684854</v>
      </c>
      <c r="N10" s="34">
        <f t="shared" si="1"/>
        <v>0.65621960376220811</v>
      </c>
    </row>
    <row r="11" spans="1:14">
      <c r="A11" s="31" t="s">
        <v>238</v>
      </c>
      <c r="B11" s="33">
        <v>0.26535804317179973</v>
      </c>
      <c r="C11" s="33">
        <v>0.17448936876304899</v>
      </c>
      <c r="D11" s="33">
        <v>0.35898966140146765</v>
      </c>
      <c r="E11" s="33">
        <v>0.40063804954997934</v>
      </c>
      <c r="F11" s="33">
        <v>0.34957001731720883</v>
      </c>
      <c r="G11" s="33">
        <v>0.43870182192698381</v>
      </c>
      <c r="H11" s="33">
        <v>0.47779355036547716</v>
      </c>
      <c r="I11" s="33">
        <v>0.28134432103845902</v>
      </c>
      <c r="J11" s="33">
        <v>0.30033560216987165</v>
      </c>
      <c r="K11" s="33">
        <v>0.31689202271337225</v>
      </c>
      <c r="M11" s="34">
        <f t="shared" si="0"/>
        <v>0.33641124584176685</v>
      </c>
      <c r="N11" s="34">
        <f t="shared" si="1"/>
        <v>8.897091200705802E-2</v>
      </c>
    </row>
    <row r="12" spans="1:14">
      <c r="C12" s="33"/>
      <c r="D12" s="33"/>
      <c r="E12" s="28"/>
      <c r="F12" s="36"/>
      <c r="G12" s="36"/>
      <c r="H12" s="28"/>
      <c r="I12" s="31"/>
      <c r="J12" s="33"/>
      <c r="K12" s="28"/>
      <c r="L12" s="36"/>
      <c r="M12" s="28"/>
      <c r="N12" s="28"/>
    </row>
    <row r="13" spans="1:14" ht="16">
      <c r="A13" s="37" t="s">
        <v>239</v>
      </c>
      <c r="B13" s="29"/>
      <c r="C13" s="29"/>
      <c r="D13" s="29"/>
      <c r="E13" s="37" t="s">
        <v>240</v>
      </c>
      <c r="F13" s="29"/>
      <c r="G13" s="29"/>
      <c r="H13" s="29"/>
      <c r="I13" s="29"/>
      <c r="K13" s="29"/>
      <c r="L13" s="29"/>
      <c r="M13" s="29"/>
      <c r="N13" s="29"/>
    </row>
    <row r="14" spans="1:14">
      <c r="A14" s="30" t="s">
        <v>12</v>
      </c>
      <c r="B14" s="31" t="s">
        <v>1</v>
      </c>
      <c r="C14" s="31" t="s">
        <v>10</v>
      </c>
      <c r="D14" s="31" t="s">
        <v>8</v>
      </c>
      <c r="E14" s="31" t="s">
        <v>13</v>
      </c>
      <c r="F14" s="31" t="s">
        <v>9</v>
      </c>
      <c r="G14" s="31" t="s">
        <v>14</v>
      </c>
      <c r="H14" s="31"/>
      <c r="I14" s="31"/>
      <c r="J14" s="30"/>
      <c r="M14" s="31" t="s">
        <v>233</v>
      </c>
      <c r="N14" s="31" t="s">
        <v>213</v>
      </c>
    </row>
    <row r="15" spans="1:14">
      <c r="A15" s="31" t="s">
        <v>195</v>
      </c>
      <c r="B15" s="33">
        <v>0.29532180445243256</v>
      </c>
      <c r="C15" s="33">
        <v>0.26238028453263496</v>
      </c>
      <c r="D15" s="33">
        <v>0.228994973819416</v>
      </c>
      <c r="E15" s="33">
        <v>0.15261899447489574</v>
      </c>
      <c r="F15" s="33">
        <v>0.30184530101407975</v>
      </c>
      <c r="G15" s="33">
        <v>0.2681077708780068</v>
      </c>
      <c r="H15" s="34"/>
      <c r="I15" s="34"/>
      <c r="J15" s="31"/>
      <c r="M15" s="34">
        <f>AVERAGE(B15:G15)</f>
        <v>0.25154485486191097</v>
      </c>
      <c r="N15" s="34">
        <f>STDEV(B15:G15)</f>
        <v>5.5014754221037208E-2</v>
      </c>
    </row>
    <row r="16" spans="1:14">
      <c r="A16" s="35" t="s">
        <v>234</v>
      </c>
      <c r="B16" s="33">
        <v>0.45595415418506402</v>
      </c>
      <c r="C16" s="33">
        <v>0.53690414690251154</v>
      </c>
      <c r="D16" s="33">
        <v>0.45657776538281231</v>
      </c>
      <c r="E16" s="33">
        <v>0.32546086736939489</v>
      </c>
      <c r="F16" s="33">
        <v>0.36589685508182962</v>
      </c>
      <c r="G16" s="33">
        <v>0.29335139671487936</v>
      </c>
      <c r="H16" s="34"/>
      <c r="I16" s="34"/>
      <c r="J16" s="35"/>
      <c r="M16" s="34">
        <f t="shared" ref="M16:M20" si="2">AVERAGE(B16:G16)</f>
        <v>0.40569086427274864</v>
      </c>
      <c r="N16" s="34">
        <f t="shared" ref="N16:N20" si="3">STDEV(B16:G16)</f>
        <v>9.2707466902787819E-2</v>
      </c>
    </row>
    <row r="17" spans="1:14">
      <c r="A17" s="31" t="s">
        <v>235</v>
      </c>
      <c r="B17" s="33">
        <v>0.32047566285245827</v>
      </c>
      <c r="C17" s="33">
        <v>0.6076455650459166</v>
      </c>
      <c r="D17" s="33">
        <v>0.3288762934373558</v>
      </c>
      <c r="E17" s="33">
        <v>0.41481251913407458</v>
      </c>
      <c r="F17" s="33">
        <v>0.19474547455017155</v>
      </c>
      <c r="G17" s="33">
        <v>0.53582542466338345</v>
      </c>
      <c r="H17" s="34"/>
      <c r="I17" s="34"/>
      <c r="J17" s="31"/>
      <c r="M17" s="34">
        <f t="shared" si="2"/>
        <v>0.40039682328056009</v>
      </c>
      <c r="N17" s="34">
        <f t="shared" si="3"/>
        <v>0.15185243799862219</v>
      </c>
    </row>
    <row r="18" spans="1:14">
      <c r="A18" s="31" t="s">
        <v>236</v>
      </c>
      <c r="B18" s="33">
        <v>2.5297423124040734</v>
      </c>
      <c r="C18" s="33">
        <v>2.4037074467488142</v>
      </c>
      <c r="D18" s="33">
        <v>2.1145166346153457</v>
      </c>
      <c r="E18" s="33">
        <v>1.7373092383670612</v>
      </c>
      <c r="F18" s="33">
        <v>1.6178925605004433</v>
      </c>
      <c r="G18" s="33">
        <v>1.816961054011984</v>
      </c>
      <c r="H18" s="34"/>
      <c r="I18" s="34"/>
      <c r="J18" s="31"/>
      <c r="M18" s="34">
        <f t="shared" si="2"/>
        <v>2.03668820777462</v>
      </c>
      <c r="N18" s="34">
        <f t="shared" si="3"/>
        <v>0.37340603088156255</v>
      </c>
    </row>
    <row r="19" spans="1:14">
      <c r="A19" s="31" t="s">
        <v>237</v>
      </c>
      <c r="B19" s="33">
        <v>2.5128067248750829</v>
      </c>
      <c r="C19" s="33">
        <v>2.4572159468093191</v>
      </c>
      <c r="D19" s="33">
        <v>1.9584991576509163</v>
      </c>
      <c r="E19" s="33">
        <v>2.4236831087864603</v>
      </c>
      <c r="F19" s="33">
        <v>2.3526920109427993</v>
      </c>
      <c r="G19" s="33">
        <v>3.0016193535912916</v>
      </c>
      <c r="H19" s="34"/>
      <c r="I19" s="34"/>
      <c r="J19" s="31"/>
      <c r="M19" s="34">
        <f t="shared" si="2"/>
        <v>2.4510860504426453</v>
      </c>
      <c r="N19" s="34">
        <f t="shared" si="3"/>
        <v>0.33466642805286917</v>
      </c>
    </row>
    <row r="20" spans="1:14">
      <c r="A20" s="31" t="s">
        <v>238</v>
      </c>
      <c r="B20" s="33">
        <v>0.50309229393608434</v>
      </c>
      <c r="C20" s="33">
        <v>0.30273247850934143</v>
      </c>
      <c r="D20" s="33">
        <v>0.29420383833906627</v>
      </c>
      <c r="E20" s="33">
        <v>0.40112763725728312</v>
      </c>
      <c r="F20" s="33">
        <v>0.41791352782771041</v>
      </c>
      <c r="G20" s="33">
        <v>0.3407286535360029</v>
      </c>
      <c r="H20" s="34"/>
      <c r="I20" s="34"/>
      <c r="J20" s="31"/>
      <c r="M20" s="34">
        <f t="shared" si="2"/>
        <v>0.37663307156758141</v>
      </c>
      <c r="N20" s="34">
        <f t="shared" si="3"/>
        <v>7.980100014236019E-2</v>
      </c>
    </row>
    <row r="21" spans="1:14">
      <c r="A21" s="28"/>
      <c r="B21" s="28"/>
      <c r="C21" s="28"/>
      <c r="D21" s="28"/>
      <c r="E21" s="38"/>
      <c r="F21" s="38"/>
      <c r="G21" s="38"/>
      <c r="H21" s="38"/>
      <c r="I21" s="38"/>
      <c r="J21" s="38"/>
      <c r="K21" s="28"/>
      <c r="L21" s="28"/>
      <c r="M21" s="28"/>
      <c r="N21" s="28"/>
    </row>
    <row r="22" spans="1:14" ht="18">
      <c r="A22" s="39" t="s">
        <v>241</v>
      </c>
      <c r="B22" s="40" t="s">
        <v>225</v>
      </c>
      <c r="C22" s="41"/>
      <c r="D22" s="41"/>
      <c r="E22" s="28"/>
      <c r="F22" s="28"/>
      <c r="G22" s="28"/>
      <c r="H22" s="28"/>
      <c r="I22" s="28"/>
      <c r="J22" s="28"/>
      <c r="K22" s="41"/>
      <c r="L22" s="41"/>
      <c r="M22" s="41"/>
      <c r="N22" s="41"/>
    </row>
    <row r="23" spans="1:14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>
      <c r="A24" s="31" t="s">
        <v>226</v>
      </c>
      <c r="B24" s="28"/>
      <c r="C24" s="28"/>
      <c r="D24" s="28"/>
      <c r="E24" s="42"/>
      <c r="F24" s="28"/>
      <c r="G24" s="31" t="s">
        <v>227</v>
      </c>
      <c r="H24" s="28"/>
      <c r="I24" s="28"/>
      <c r="J24" s="31"/>
      <c r="K24" s="28"/>
      <c r="L24" s="28"/>
      <c r="M24" s="29" t="s">
        <v>203</v>
      </c>
      <c r="N24" s="28"/>
    </row>
    <row r="25" spans="1:14">
      <c r="A25" s="30" t="s">
        <v>12</v>
      </c>
      <c r="B25" s="31" t="s">
        <v>10</v>
      </c>
      <c r="C25" s="31" t="s">
        <v>13</v>
      </c>
      <c r="D25" s="31" t="s">
        <v>9</v>
      </c>
      <c r="E25" s="31" t="s">
        <v>229</v>
      </c>
      <c r="F25" s="31" t="s">
        <v>242</v>
      </c>
      <c r="G25" s="31" t="s">
        <v>1</v>
      </c>
      <c r="H25" s="31" t="s">
        <v>8</v>
      </c>
      <c r="I25" s="31" t="s">
        <v>228</v>
      </c>
      <c r="J25" s="31" t="s">
        <v>230</v>
      </c>
      <c r="M25" s="31" t="s">
        <v>233</v>
      </c>
      <c r="N25" s="31" t="s">
        <v>213</v>
      </c>
    </row>
    <row r="26" spans="1:14">
      <c r="A26" s="31" t="s">
        <v>195</v>
      </c>
      <c r="B26" s="33">
        <v>0.25653404942955665</v>
      </c>
      <c r="C26" s="33">
        <v>0.3195566759655678</v>
      </c>
      <c r="D26" s="33">
        <v>0.29192554861345871</v>
      </c>
      <c r="E26" s="33">
        <v>0.32715667736153958</v>
      </c>
      <c r="F26" s="33">
        <v>0.28000932931881239</v>
      </c>
      <c r="G26" s="33">
        <v>0.2522068273771339</v>
      </c>
      <c r="H26" s="33">
        <v>0.23650656727292479</v>
      </c>
      <c r="I26" s="33">
        <v>0.32879854261483038</v>
      </c>
      <c r="J26" s="33">
        <v>0.34999973149750002</v>
      </c>
      <c r="M26" s="34">
        <f>AVERAGE(B26:K26)</f>
        <v>0.29363266105014707</v>
      </c>
      <c r="N26" s="34">
        <f>STDEV(B26:K26)</f>
        <v>3.9928227399731078E-2</v>
      </c>
    </row>
    <row r="27" spans="1:14">
      <c r="A27" s="35" t="s">
        <v>234</v>
      </c>
      <c r="B27" s="33">
        <v>0.52292230219836433</v>
      </c>
      <c r="C27" s="33">
        <v>0.41450115733519061</v>
      </c>
      <c r="D27" s="33">
        <v>0.54579034043535168</v>
      </c>
      <c r="E27" s="33">
        <v>0.88670121098735721</v>
      </c>
      <c r="F27" s="33">
        <v>0.67008891698540307</v>
      </c>
      <c r="G27" s="33">
        <v>0.27526618698157534</v>
      </c>
      <c r="H27" s="33">
        <v>0.307260994497151</v>
      </c>
      <c r="I27" s="33">
        <v>0.36957363869418641</v>
      </c>
      <c r="J27" s="33">
        <v>0.42946637448601804</v>
      </c>
      <c r="M27" s="34">
        <f t="shared" ref="M27:M31" si="4">AVERAGE(B27:K27)</f>
        <v>0.49128568028895525</v>
      </c>
      <c r="N27" s="34">
        <f t="shared" ref="N27:N31" si="5">STDEV(B27:K27)</f>
        <v>0.19279409037495435</v>
      </c>
    </row>
    <row r="28" spans="1:14">
      <c r="A28" s="31" t="s">
        <v>235</v>
      </c>
      <c r="B28" s="33">
        <v>0.73831123146846156</v>
      </c>
      <c r="C28" s="33">
        <v>0.7172844940722094</v>
      </c>
      <c r="D28" s="33">
        <v>0.9304264086469235</v>
      </c>
      <c r="E28" s="33">
        <v>0.96906546614209688</v>
      </c>
      <c r="F28" s="33">
        <v>0.73222398479749684</v>
      </c>
      <c r="G28" s="33">
        <v>0.58232300810362547</v>
      </c>
      <c r="H28" s="33">
        <v>0.24260802639082757</v>
      </c>
      <c r="I28" s="33">
        <v>0.74489897906610802</v>
      </c>
      <c r="J28" s="33">
        <v>0.70581725789286109</v>
      </c>
      <c r="M28" s="34">
        <f t="shared" si="4"/>
        <v>0.7069954285089568</v>
      </c>
      <c r="N28" s="34">
        <f t="shared" si="5"/>
        <v>0.21004822982906837</v>
      </c>
    </row>
    <row r="29" spans="1:14">
      <c r="A29" s="31" t="s">
        <v>236</v>
      </c>
      <c r="B29" s="33">
        <v>2.2201637401612953</v>
      </c>
      <c r="C29" s="33">
        <v>2.569908584903196</v>
      </c>
      <c r="D29" s="33">
        <v>2.9087956890850846</v>
      </c>
      <c r="E29" s="33">
        <v>2.7989086512459118</v>
      </c>
      <c r="F29" s="33">
        <v>2.5884129593978056</v>
      </c>
      <c r="G29" s="33">
        <v>1.8200913249156241</v>
      </c>
      <c r="H29" s="33">
        <v>1.9786517303853826</v>
      </c>
      <c r="I29" s="33">
        <v>2.363778936004262</v>
      </c>
      <c r="J29" s="33">
        <v>2.4927657700681989</v>
      </c>
      <c r="M29" s="34">
        <f t="shared" si="4"/>
        <v>2.415719709574085</v>
      </c>
      <c r="N29" s="34">
        <f t="shared" si="5"/>
        <v>0.35990146603147477</v>
      </c>
    </row>
    <row r="30" spans="1:14">
      <c r="A30" s="31" t="s">
        <v>237</v>
      </c>
      <c r="B30" s="33">
        <v>2.3522173575922145</v>
      </c>
      <c r="C30" s="33">
        <v>3.0522800341423344</v>
      </c>
      <c r="D30" s="33">
        <v>3.0206297227708419</v>
      </c>
      <c r="E30" s="33">
        <v>3.7882896994882018</v>
      </c>
      <c r="F30" s="33">
        <v>3.1487023755139063</v>
      </c>
      <c r="G30" s="33">
        <v>2.2054362776298428</v>
      </c>
      <c r="H30" s="33">
        <v>2.0876259892537918</v>
      </c>
      <c r="I30" s="33">
        <v>2.5043981640633377</v>
      </c>
      <c r="J30" s="33">
        <v>2.3677140976648228</v>
      </c>
      <c r="M30" s="34">
        <f t="shared" si="4"/>
        <v>2.7252548575688103</v>
      </c>
      <c r="N30" s="34">
        <f t="shared" si="5"/>
        <v>0.55858019040472884</v>
      </c>
    </row>
    <row r="31" spans="1:14">
      <c r="A31" s="31" t="s">
        <v>238</v>
      </c>
      <c r="B31" s="33">
        <v>0.35547917482073771</v>
      </c>
      <c r="C31" s="33">
        <v>0.40544442006199266</v>
      </c>
      <c r="D31" s="33">
        <v>0.50200218669352514</v>
      </c>
      <c r="E31" s="33">
        <v>0.69931892732917145</v>
      </c>
      <c r="F31" s="33">
        <v>0.54891122900096678</v>
      </c>
      <c r="G31" s="33">
        <v>0.3174117659471784</v>
      </c>
      <c r="H31" s="33">
        <v>0.37623732956572481</v>
      </c>
      <c r="I31" s="33">
        <v>0.50259395628720283</v>
      </c>
      <c r="J31" s="33">
        <v>0.68922073167564624</v>
      </c>
      <c r="M31" s="34">
        <f t="shared" si="4"/>
        <v>0.48851330237579405</v>
      </c>
      <c r="N31" s="34">
        <f t="shared" si="5"/>
        <v>0.13929768312204108</v>
      </c>
    </row>
    <row r="32" spans="1:14">
      <c r="A32" s="28"/>
      <c r="B32" s="28"/>
      <c r="C32" s="28"/>
      <c r="D32" s="28"/>
      <c r="E32" s="28"/>
      <c r="F32" s="28"/>
      <c r="K32" s="28"/>
      <c r="L32" s="28"/>
      <c r="M32" s="28"/>
      <c r="N32" s="28"/>
    </row>
    <row r="33" spans="1:14">
      <c r="A33" s="31" t="s">
        <v>226</v>
      </c>
      <c r="B33" s="28"/>
      <c r="C33" s="28"/>
      <c r="D33" s="28"/>
      <c r="E33" s="31" t="s">
        <v>240</v>
      </c>
      <c r="F33" s="28"/>
      <c r="G33" s="28"/>
      <c r="H33" s="28"/>
      <c r="I33" s="28"/>
      <c r="J33" s="31"/>
      <c r="K33" s="28"/>
      <c r="L33" s="28"/>
      <c r="M33" s="29"/>
      <c r="N33" s="29"/>
    </row>
    <row r="34" spans="1:14">
      <c r="A34" s="30" t="s">
        <v>12</v>
      </c>
      <c r="B34" s="31" t="s">
        <v>1</v>
      </c>
      <c r="C34" s="31" t="s">
        <v>8</v>
      </c>
      <c r="D34" s="31" t="s">
        <v>9</v>
      </c>
      <c r="E34" s="31" t="s">
        <v>10</v>
      </c>
      <c r="F34" s="31" t="s">
        <v>13</v>
      </c>
      <c r="G34" s="31" t="s">
        <v>14</v>
      </c>
      <c r="H34" s="31"/>
      <c r="I34" s="31"/>
      <c r="J34" s="30"/>
      <c r="M34" s="31" t="s">
        <v>233</v>
      </c>
      <c r="N34" s="31" t="s">
        <v>213</v>
      </c>
    </row>
    <row r="35" spans="1:14">
      <c r="A35" s="31" t="s">
        <v>195</v>
      </c>
      <c r="B35" s="33">
        <v>0.27465417247925245</v>
      </c>
      <c r="C35" s="33">
        <v>0.22097257748987059</v>
      </c>
      <c r="D35" s="33">
        <v>0.25903567714851955</v>
      </c>
      <c r="E35" s="33">
        <v>0.33075988945606322</v>
      </c>
      <c r="F35" s="33">
        <v>0.26425333251027011</v>
      </c>
      <c r="G35" s="33">
        <v>0.22681407806294998</v>
      </c>
      <c r="H35" s="34"/>
      <c r="I35" s="34"/>
      <c r="J35" s="31"/>
      <c r="M35" s="34">
        <f>AVERAGE(B35:G35)</f>
        <v>0.26274828785782095</v>
      </c>
      <c r="N35" s="34">
        <f>STDEV(B35:G35)</f>
        <v>3.9547070911990952E-2</v>
      </c>
    </row>
    <row r="36" spans="1:14">
      <c r="A36" s="35" t="s">
        <v>234</v>
      </c>
      <c r="B36" s="33">
        <v>0.34702486883926481</v>
      </c>
      <c r="C36" s="33">
        <v>0.33012582627765952</v>
      </c>
      <c r="D36" s="33">
        <v>0.33277099110430741</v>
      </c>
      <c r="E36" s="33">
        <v>0.72578331544282859</v>
      </c>
      <c r="F36" s="33">
        <v>0.47612643592754228</v>
      </c>
      <c r="G36" s="33">
        <v>0.53195435000179003</v>
      </c>
      <c r="H36" s="34"/>
      <c r="I36" s="34"/>
      <c r="J36" s="35"/>
      <c r="M36" s="34">
        <f t="shared" ref="M36:M40" si="6">AVERAGE(B36:G36)</f>
        <v>0.45729763126556544</v>
      </c>
      <c r="N36" s="34">
        <f t="shared" ref="N36:N40" si="7">STDEV(B36:G36)</f>
        <v>0.15611043935141067</v>
      </c>
    </row>
    <row r="37" spans="1:14">
      <c r="A37" s="31" t="s">
        <v>235</v>
      </c>
      <c r="B37" s="33">
        <v>0.44418529319877093</v>
      </c>
      <c r="C37" s="33">
        <v>0.35035832508156567</v>
      </c>
      <c r="D37" s="33">
        <v>0.43170051065212539</v>
      </c>
      <c r="E37" s="33">
        <v>0.86437006687919959</v>
      </c>
      <c r="F37" s="33">
        <v>0.67338594690680975</v>
      </c>
      <c r="G37" s="33">
        <v>0.52469202365104739</v>
      </c>
      <c r="H37" s="34"/>
      <c r="I37" s="34"/>
      <c r="J37" s="31"/>
      <c r="M37" s="34">
        <f t="shared" si="6"/>
        <v>0.54811536106158643</v>
      </c>
      <c r="N37" s="34">
        <f t="shared" si="7"/>
        <v>0.18958909939480628</v>
      </c>
    </row>
    <row r="38" spans="1:14">
      <c r="A38" s="31" t="s">
        <v>236</v>
      </c>
      <c r="B38" s="33">
        <v>2.1569449678388231</v>
      </c>
      <c r="C38" s="33">
        <v>2.0548346496735066</v>
      </c>
      <c r="D38" s="33">
        <v>2.198145605861757</v>
      </c>
      <c r="E38" s="33">
        <v>2.6512165106332599</v>
      </c>
      <c r="F38" s="33">
        <v>2.2428880442576364</v>
      </c>
      <c r="G38" s="33">
        <v>1.9020838807923319</v>
      </c>
      <c r="H38" s="34"/>
      <c r="I38" s="34"/>
      <c r="J38" s="31"/>
      <c r="M38" s="34">
        <f t="shared" si="6"/>
        <v>2.2010189431762193</v>
      </c>
      <c r="N38" s="34">
        <f t="shared" si="7"/>
        <v>0.25183870311304546</v>
      </c>
    </row>
    <row r="39" spans="1:14">
      <c r="A39" s="31" t="s">
        <v>237</v>
      </c>
      <c r="B39" s="33">
        <v>2.369268467655655</v>
      </c>
      <c r="C39" s="33">
        <v>1.5570139005862889</v>
      </c>
      <c r="D39" s="33">
        <v>2.1233218434080623</v>
      </c>
      <c r="E39" s="33">
        <v>2.4721131739844431</v>
      </c>
      <c r="F39" s="33">
        <v>2.8594822538705587</v>
      </c>
      <c r="G39" s="33">
        <v>2.614762066648876</v>
      </c>
      <c r="H39" s="34"/>
      <c r="I39" s="34"/>
      <c r="J39" s="31"/>
      <c r="M39" s="34">
        <f t="shared" si="6"/>
        <v>2.3326602843589805</v>
      </c>
      <c r="N39" s="34">
        <f t="shared" si="7"/>
        <v>0.45240688901911913</v>
      </c>
    </row>
    <row r="40" spans="1:14">
      <c r="A40" s="31" t="s">
        <v>238</v>
      </c>
      <c r="B40" s="33">
        <v>0.37471683618221296</v>
      </c>
      <c r="C40" s="33">
        <v>0.54208728365007763</v>
      </c>
      <c r="D40" s="33">
        <v>0.56184732307095131</v>
      </c>
      <c r="E40" s="33">
        <v>0.74733116417413847</v>
      </c>
      <c r="F40" s="33">
        <v>0.81401678213524942</v>
      </c>
      <c r="G40" s="33">
        <v>0.50144281145403446</v>
      </c>
      <c r="H40" s="34"/>
      <c r="I40" s="34"/>
      <c r="J40" s="31"/>
      <c r="M40" s="34">
        <f t="shared" si="6"/>
        <v>0.59024036677777747</v>
      </c>
      <c r="N40" s="34">
        <f t="shared" si="7"/>
        <v>0.16261222900775674</v>
      </c>
    </row>
    <row r="41" spans="1:14">
      <c r="A41" s="43"/>
      <c r="B41" s="43"/>
      <c r="C41" s="43"/>
      <c r="D41" s="43"/>
      <c r="E41" s="43"/>
      <c r="F41" s="43"/>
      <c r="G41" s="43"/>
      <c r="H41" s="43"/>
      <c r="I41" s="38"/>
      <c r="J41" s="44"/>
      <c r="K41" s="44"/>
      <c r="L41" s="44"/>
      <c r="M41" s="43"/>
      <c r="N41" s="4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3662D-049E-3441-9276-132550C22950}">
  <dimension ref="A1:N51"/>
  <sheetViews>
    <sheetView topLeftCell="A33" workbookViewId="0">
      <selection sqref="A1:N51"/>
    </sheetView>
  </sheetViews>
  <sheetFormatPr baseColWidth="10" defaultRowHeight="15"/>
  <sheetData>
    <row r="1" spans="1:14" ht="19">
      <c r="A1" s="7" t="s">
        <v>243</v>
      </c>
    </row>
    <row r="3" spans="1:14" ht="16">
      <c r="A3" s="37" t="s">
        <v>244</v>
      </c>
    </row>
    <row r="4" spans="1:14">
      <c r="A4" s="45"/>
      <c r="B4" s="31"/>
      <c r="E4" s="45"/>
      <c r="F4" s="31"/>
      <c r="H4" s="45"/>
      <c r="I4" s="31"/>
      <c r="M4" s="46"/>
      <c r="N4" s="47"/>
    </row>
    <row r="5" spans="1:14">
      <c r="A5" s="47" t="s">
        <v>245</v>
      </c>
      <c r="E5" s="28"/>
      <c r="F5" s="28"/>
      <c r="H5" s="8" t="s">
        <v>246</v>
      </c>
    </row>
    <row r="6" spans="1:14" ht="16">
      <c r="A6" s="19" t="s">
        <v>247</v>
      </c>
      <c r="B6" s="32" t="s">
        <v>1</v>
      </c>
      <c r="C6" s="32" t="s">
        <v>8</v>
      </c>
      <c r="D6" s="32" t="s">
        <v>9</v>
      </c>
      <c r="E6" s="32" t="s">
        <v>228</v>
      </c>
      <c r="F6" s="32" t="s">
        <v>229</v>
      </c>
      <c r="G6" s="32" t="s">
        <v>230</v>
      </c>
      <c r="H6" s="48" t="s">
        <v>13</v>
      </c>
      <c r="I6" s="32" t="s">
        <v>14</v>
      </c>
      <c r="J6" s="34" t="s">
        <v>231</v>
      </c>
      <c r="K6" s="34" t="s">
        <v>232</v>
      </c>
      <c r="M6" s="32" t="s">
        <v>248</v>
      </c>
      <c r="N6" s="32" t="s">
        <v>213</v>
      </c>
    </row>
    <row r="7" spans="1:14">
      <c r="A7" s="49" t="s">
        <v>195</v>
      </c>
      <c r="B7" s="33">
        <v>0.14249449007299361</v>
      </c>
      <c r="C7" s="33">
        <v>0.13771410968814188</v>
      </c>
      <c r="D7" s="33">
        <v>0.12676500804515983</v>
      </c>
      <c r="E7" s="33">
        <v>0.126</v>
      </c>
      <c r="F7" s="33">
        <v>0.13600000000000001</v>
      </c>
      <c r="G7" s="33">
        <v>0.153</v>
      </c>
      <c r="H7" s="50">
        <v>0.22813183109711982</v>
      </c>
      <c r="I7" s="33">
        <v>0.15543035060190785</v>
      </c>
      <c r="J7" s="33">
        <v>0.16900000000000001</v>
      </c>
      <c r="K7" s="33">
        <v>0.158</v>
      </c>
      <c r="L7" s="28"/>
      <c r="M7" s="34">
        <f t="shared" ref="M7:M14" si="0">AVERAGE(B7:K7)</f>
        <v>0.15325357895053232</v>
      </c>
      <c r="N7" s="33">
        <f t="shared" ref="N7:N14" si="1">STDEV(B7:K7)</f>
        <v>2.9779475798565044E-2</v>
      </c>
    </row>
    <row r="8" spans="1:14">
      <c r="A8" s="49" t="s">
        <v>249</v>
      </c>
      <c r="B8" s="33">
        <v>0.33071098618039135</v>
      </c>
      <c r="C8" s="33">
        <v>0.40748616342321309</v>
      </c>
      <c r="D8" s="33">
        <v>0.43078575206074149</v>
      </c>
      <c r="E8" s="33">
        <v>0.26</v>
      </c>
      <c r="F8" s="33">
        <v>0.31</v>
      </c>
      <c r="G8" s="33">
        <v>0.30599999999999999</v>
      </c>
      <c r="H8" s="50">
        <v>0.94393244869336457</v>
      </c>
      <c r="I8" s="33">
        <v>0.66790273219085883</v>
      </c>
      <c r="J8" s="33">
        <v>0.312</v>
      </c>
      <c r="K8" s="33">
        <v>0.35399999999999998</v>
      </c>
      <c r="M8" s="34">
        <f t="shared" si="0"/>
        <v>0.43228180825485685</v>
      </c>
      <c r="N8" s="33">
        <f t="shared" si="1"/>
        <v>0.21328489132917769</v>
      </c>
    </row>
    <row r="9" spans="1:14">
      <c r="A9" s="49" t="s">
        <v>237</v>
      </c>
      <c r="B9" s="33">
        <v>2.947285778189602</v>
      </c>
      <c r="C9" s="33">
        <v>3.4185787591381369</v>
      </c>
      <c r="D9" s="33">
        <v>2.9733475573271213</v>
      </c>
      <c r="E9" s="33">
        <v>2.528</v>
      </c>
      <c r="F9" s="33">
        <v>2.82</v>
      </c>
      <c r="G9" s="33">
        <v>3.0209999999999999</v>
      </c>
      <c r="H9" s="50">
        <v>5.0441254830523343</v>
      </c>
      <c r="I9" s="33">
        <v>4.1013267806383196</v>
      </c>
      <c r="J9" s="33">
        <v>3.08</v>
      </c>
      <c r="K9" s="33">
        <v>3.855</v>
      </c>
      <c r="L9" s="28"/>
      <c r="M9" s="34">
        <f t="shared" si="0"/>
        <v>3.3788664358345515</v>
      </c>
      <c r="N9" s="33">
        <f t="shared" si="1"/>
        <v>0.75481559379158414</v>
      </c>
    </row>
    <row r="10" spans="1:14">
      <c r="A10" s="49" t="s">
        <v>250</v>
      </c>
      <c r="B10" s="33">
        <v>1.6906358690604009</v>
      </c>
      <c r="C10" s="33">
        <v>2.1901612711246865</v>
      </c>
      <c r="D10" s="33">
        <v>1.6183387208771656</v>
      </c>
      <c r="E10" s="33">
        <v>1.6220000000000001</v>
      </c>
      <c r="F10" s="33">
        <v>1.7430000000000001</v>
      </c>
      <c r="G10" s="33">
        <v>1.7769999999999999</v>
      </c>
      <c r="H10" s="50">
        <v>2.8594295507518481</v>
      </c>
      <c r="I10" s="33">
        <v>1.9928491156424284</v>
      </c>
      <c r="J10" s="33">
        <v>1.4139999999999999</v>
      </c>
      <c r="K10" s="33">
        <v>1.9570000000000001</v>
      </c>
      <c r="M10" s="34">
        <f t="shared" si="0"/>
        <v>1.8864414527456532</v>
      </c>
      <c r="N10" s="33">
        <f t="shared" si="1"/>
        <v>0.40704281208586063</v>
      </c>
    </row>
    <row r="11" spans="1:14">
      <c r="A11" s="49" t="s">
        <v>251</v>
      </c>
      <c r="B11" s="33">
        <v>2.4021479424429759</v>
      </c>
      <c r="C11" s="33">
        <v>2.8589380338820294</v>
      </c>
      <c r="D11" s="33">
        <v>2.7361976476048251</v>
      </c>
      <c r="E11" s="33">
        <v>2.1110000000000002</v>
      </c>
      <c r="F11" s="33">
        <v>2.0750000000000002</v>
      </c>
      <c r="G11" s="33">
        <v>2.6110000000000002</v>
      </c>
      <c r="H11" s="50">
        <v>4.3957833023893853</v>
      </c>
      <c r="I11" s="33">
        <v>3.3170842622915733</v>
      </c>
      <c r="J11" s="33">
        <v>2.1709999999999998</v>
      </c>
      <c r="K11" s="33">
        <v>2.6379999999999999</v>
      </c>
      <c r="M11" s="34">
        <f t="shared" si="0"/>
        <v>2.7316151188610789</v>
      </c>
      <c r="N11" s="33">
        <f t="shared" si="1"/>
        <v>0.69848393400134434</v>
      </c>
    </row>
    <row r="12" spans="1:14">
      <c r="A12" s="49" t="s">
        <v>252</v>
      </c>
      <c r="B12" s="33">
        <v>1.9816277616556823</v>
      </c>
      <c r="C12" s="33">
        <v>2.5700080649025652</v>
      </c>
      <c r="D12" s="33">
        <v>2.1381442685486149</v>
      </c>
      <c r="E12" s="33">
        <v>1.8109999999999999</v>
      </c>
      <c r="F12" s="33">
        <v>1.8180000000000001</v>
      </c>
      <c r="G12" s="33">
        <v>2.4529999999999998</v>
      </c>
      <c r="H12" s="50">
        <v>3.2787980742495484</v>
      </c>
      <c r="I12" s="33">
        <v>2.4359813983384999</v>
      </c>
      <c r="J12" s="33">
        <v>1.911</v>
      </c>
      <c r="K12" s="33">
        <v>2.1240000000000001</v>
      </c>
      <c r="M12" s="34">
        <f t="shared" si="0"/>
        <v>2.2521559567694913</v>
      </c>
      <c r="N12" s="33">
        <f t="shared" si="1"/>
        <v>0.45108013591905083</v>
      </c>
    </row>
    <row r="13" spans="1:14">
      <c r="A13" s="49" t="s">
        <v>236</v>
      </c>
      <c r="B13" s="33">
        <v>1.2993560648568563</v>
      </c>
      <c r="C13" s="33">
        <v>1.6269406766442347</v>
      </c>
      <c r="D13" s="33">
        <v>1.5267888165054944</v>
      </c>
      <c r="E13" s="33">
        <v>1.0860000000000001</v>
      </c>
      <c r="F13" s="33">
        <v>1.0089999999999999</v>
      </c>
      <c r="G13" s="33">
        <v>1.282</v>
      </c>
      <c r="H13" s="50">
        <v>2.0983823272748765</v>
      </c>
      <c r="I13" s="33">
        <v>1.6532586983847488</v>
      </c>
      <c r="J13" s="33">
        <v>1.0409999999999999</v>
      </c>
      <c r="K13" s="33">
        <v>1.175</v>
      </c>
      <c r="M13" s="34">
        <f t="shared" si="0"/>
        <v>1.3797726583666212</v>
      </c>
      <c r="N13" s="33">
        <f t="shared" si="1"/>
        <v>0.34486713484238785</v>
      </c>
    </row>
    <row r="14" spans="1:14">
      <c r="A14" s="49" t="s">
        <v>238</v>
      </c>
      <c r="B14" s="33">
        <v>0.46615031929921708</v>
      </c>
      <c r="C14" s="33">
        <v>0.46727688970090764</v>
      </c>
      <c r="D14" s="33">
        <v>0.41913616746660071</v>
      </c>
      <c r="E14" s="33">
        <v>0.39200000000000002</v>
      </c>
      <c r="F14" s="33">
        <v>0.32300000000000001</v>
      </c>
      <c r="G14" s="33">
        <v>0.438</v>
      </c>
      <c r="H14" s="50">
        <v>0.63535402659317486</v>
      </c>
      <c r="I14" s="33">
        <v>0.50990398831438632</v>
      </c>
      <c r="J14" s="33">
        <v>0.32300000000000001</v>
      </c>
      <c r="K14" s="33">
        <v>0.32800000000000001</v>
      </c>
      <c r="M14" s="34">
        <f t="shared" si="0"/>
        <v>0.4301821391374287</v>
      </c>
      <c r="N14" s="33">
        <f t="shared" si="1"/>
        <v>9.7854215141394196E-2</v>
      </c>
    </row>
    <row r="15" spans="1:14">
      <c r="E15" s="28"/>
      <c r="F15" s="28"/>
      <c r="H15" s="28"/>
      <c r="I15" s="33"/>
      <c r="J15" s="51"/>
      <c r="K15" s="51"/>
      <c r="M15" s="52"/>
      <c r="N15" s="52"/>
    </row>
    <row r="16" spans="1:14">
      <c r="A16" s="47" t="s">
        <v>253</v>
      </c>
      <c r="E16" s="31" t="s">
        <v>240</v>
      </c>
      <c r="F16" s="28"/>
      <c r="H16" s="28"/>
      <c r="I16" s="53"/>
    </row>
    <row r="17" spans="1:14" ht="16">
      <c r="A17" s="54" t="s">
        <v>254</v>
      </c>
      <c r="B17" s="32" t="s">
        <v>1</v>
      </c>
      <c r="C17" s="32" t="s">
        <v>10</v>
      </c>
      <c r="D17" s="32" t="s">
        <v>8</v>
      </c>
      <c r="E17" s="55" t="s">
        <v>13</v>
      </c>
      <c r="F17" s="34" t="s">
        <v>9</v>
      </c>
      <c r="G17" s="34" t="s">
        <v>14</v>
      </c>
      <c r="H17" s="32"/>
      <c r="I17" s="32"/>
      <c r="J17" s="32"/>
      <c r="K17" s="32"/>
      <c r="M17" s="32" t="s">
        <v>248</v>
      </c>
      <c r="N17" s="32" t="s">
        <v>213</v>
      </c>
    </row>
    <row r="18" spans="1:14">
      <c r="A18" s="49" t="s">
        <v>195</v>
      </c>
      <c r="B18" s="33">
        <v>0.14499999999999999</v>
      </c>
      <c r="C18" s="33">
        <v>0.16</v>
      </c>
      <c r="D18" s="33">
        <v>0.16200000000000001</v>
      </c>
      <c r="E18" s="50">
        <v>0.13100000000000001</v>
      </c>
      <c r="F18" s="33">
        <v>0.123</v>
      </c>
      <c r="G18" s="33">
        <v>0.16</v>
      </c>
      <c r="H18" s="33"/>
      <c r="I18" s="34"/>
      <c r="J18" s="33"/>
      <c r="K18" s="33"/>
      <c r="L18" s="28"/>
      <c r="M18" s="34">
        <f t="shared" ref="M18:M25" si="2">AVERAGE(B18:G18)</f>
        <v>0.14683333333333334</v>
      </c>
      <c r="N18" s="33">
        <f t="shared" ref="N18:N25" si="3">STDEV(B18:G18)</f>
        <v>1.6726226910653515E-2</v>
      </c>
    </row>
    <row r="19" spans="1:14">
      <c r="A19" s="49" t="s">
        <v>249</v>
      </c>
      <c r="B19" s="33">
        <v>0.35899999999999999</v>
      </c>
      <c r="C19" s="33">
        <v>0.42599999999999999</v>
      </c>
      <c r="D19" s="33">
        <v>0.53800000000000003</v>
      </c>
      <c r="E19" s="50">
        <v>0.375</v>
      </c>
      <c r="F19" s="33">
        <v>0.47</v>
      </c>
      <c r="G19" s="33">
        <v>0.442</v>
      </c>
      <c r="H19" s="33"/>
      <c r="I19" s="34"/>
      <c r="J19" s="33"/>
      <c r="K19" s="33"/>
      <c r="M19" s="34">
        <f t="shared" si="2"/>
        <v>0.43500000000000005</v>
      </c>
      <c r="N19" s="33">
        <f t="shared" si="3"/>
        <v>6.5329931884243825E-2</v>
      </c>
    </row>
    <row r="20" spans="1:14">
      <c r="A20" s="49" t="s">
        <v>237</v>
      </c>
      <c r="B20" s="33">
        <v>2.6440000000000001</v>
      </c>
      <c r="C20" s="33">
        <v>3.07</v>
      </c>
      <c r="D20" s="33">
        <v>3.5630000000000002</v>
      </c>
      <c r="E20" s="50">
        <v>3.3690000000000002</v>
      </c>
      <c r="F20" s="33">
        <v>3.798</v>
      </c>
      <c r="G20" s="33">
        <v>3.5840000000000001</v>
      </c>
      <c r="H20" s="33"/>
      <c r="I20" s="34"/>
      <c r="J20" s="33"/>
      <c r="K20" s="33"/>
      <c r="L20" s="28"/>
      <c r="M20" s="34">
        <f t="shared" si="2"/>
        <v>3.3380000000000005</v>
      </c>
      <c r="N20" s="33">
        <f t="shared" si="3"/>
        <v>0.41884651126635503</v>
      </c>
    </row>
    <row r="21" spans="1:14">
      <c r="A21" s="49" t="s">
        <v>250</v>
      </c>
      <c r="B21" s="33">
        <v>1.046</v>
      </c>
      <c r="C21" s="33">
        <v>1.75</v>
      </c>
      <c r="D21" s="33">
        <v>1.742</v>
      </c>
      <c r="E21" s="50">
        <v>1.58</v>
      </c>
      <c r="F21" s="33">
        <v>1.8160000000000001</v>
      </c>
      <c r="G21" s="33">
        <v>1.651</v>
      </c>
      <c r="H21" s="33"/>
      <c r="I21" s="34"/>
      <c r="J21" s="33"/>
      <c r="K21" s="33"/>
      <c r="M21" s="34">
        <f t="shared" si="2"/>
        <v>1.5975000000000001</v>
      </c>
      <c r="N21" s="33">
        <f t="shared" si="3"/>
        <v>0.28255955124539611</v>
      </c>
    </row>
    <row r="22" spans="1:14">
      <c r="A22" s="49" t="s">
        <v>251</v>
      </c>
      <c r="B22" s="33">
        <v>2.5710000000000002</v>
      </c>
      <c r="C22" s="33">
        <v>2.7509999999999999</v>
      </c>
      <c r="D22" s="33">
        <v>2.778</v>
      </c>
      <c r="E22" s="50">
        <v>2.0870000000000002</v>
      </c>
      <c r="F22" s="33">
        <v>2.4700000000000002</v>
      </c>
      <c r="G22" s="33">
        <v>2.496</v>
      </c>
      <c r="H22" s="33"/>
      <c r="I22" s="34"/>
      <c r="J22" s="33"/>
      <c r="K22" s="33"/>
      <c r="M22" s="34">
        <f t="shared" si="2"/>
        <v>2.5255000000000001</v>
      </c>
      <c r="N22" s="33">
        <f t="shared" si="3"/>
        <v>0.25016374637424976</v>
      </c>
    </row>
    <row r="23" spans="1:14">
      <c r="A23" s="49" t="s">
        <v>252</v>
      </c>
      <c r="B23" s="33">
        <v>2.4369999999999998</v>
      </c>
      <c r="C23" s="33">
        <v>2.5430000000000001</v>
      </c>
      <c r="D23" s="33">
        <v>2.0960000000000001</v>
      </c>
      <c r="E23" s="50">
        <v>2.0790000000000002</v>
      </c>
      <c r="F23" s="33">
        <v>2.4900000000000002</v>
      </c>
      <c r="G23" s="33">
        <v>2.629</v>
      </c>
      <c r="H23" s="33"/>
      <c r="I23" s="34"/>
      <c r="J23" s="33"/>
      <c r="K23" s="33"/>
      <c r="M23" s="34">
        <f t="shared" si="2"/>
        <v>2.379</v>
      </c>
      <c r="N23" s="33">
        <f t="shared" si="3"/>
        <v>0.23459326503546513</v>
      </c>
    </row>
    <row r="24" spans="1:14">
      <c r="A24" s="49" t="s">
        <v>236</v>
      </c>
      <c r="B24" s="33">
        <v>1.272</v>
      </c>
      <c r="C24" s="33">
        <v>1.357</v>
      </c>
      <c r="D24" s="33">
        <v>1.2709999999999999</v>
      </c>
      <c r="E24" s="50">
        <v>1.024</v>
      </c>
      <c r="F24" s="33">
        <v>1.3029999999999999</v>
      </c>
      <c r="G24" s="33">
        <v>1.2230000000000001</v>
      </c>
      <c r="H24" s="33"/>
      <c r="I24" s="34"/>
      <c r="J24" s="33"/>
      <c r="K24" s="33"/>
      <c r="M24" s="34">
        <f t="shared" si="2"/>
        <v>1.2416666666666665</v>
      </c>
      <c r="N24" s="33">
        <f t="shared" si="3"/>
        <v>0.11538746321271935</v>
      </c>
    </row>
    <row r="25" spans="1:14">
      <c r="A25" s="49" t="s">
        <v>238</v>
      </c>
      <c r="B25" s="33">
        <v>0.41699999999999998</v>
      </c>
      <c r="C25" s="33">
        <v>0.436</v>
      </c>
      <c r="D25" s="33">
        <v>0.44400000000000001</v>
      </c>
      <c r="E25" s="50">
        <v>0.38800000000000001</v>
      </c>
      <c r="F25" s="33">
        <v>0.432</v>
      </c>
      <c r="G25" s="33">
        <v>0.48399999999999999</v>
      </c>
      <c r="H25" s="33"/>
      <c r="I25" s="34"/>
      <c r="J25" s="33"/>
      <c r="K25" s="33"/>
      <c r="M25" s="34">
        <f t="shared" si="2"/>
        <v>0.4335</v>
      </c>
      <c r="N25" s="33">
        <f t="shared" si="3"/>
        <v>3.1659121908227332E-2</v>
      </c>
    </row>
    <row r="26" spans="1:14">
      <c r="A26" s="49"/>
      <c r="B26" s="33"/>
      <c r="C26" s="33"/>
      <c r="D26" s="33"/>
      <c r="E26" s="33"/>
      <c r="F26" s="33"/>
      <c r="G26" s="33"/>
      <c r="H26" s="33"/>
      <c r="I26" s="34"/>
      <c r="J26" s="33"/>
      <c r="K26" s="33"/>
      <c r="M26" s="33"/>
      <c r="N26" s="33"/>
    </row>
    <row r="27" spans="1:14">
      <c r="B27" s="28"/>
      <c r="C27" s="33"/>
      <c r="D27" s="33"/>
      <c r="E27" s="33"/>
      <c r="F27" s="33"/>
      <c r="G27" s="33"/>
      <c r="H27" s="33"/>
      <c r="I27" s="34"/>
      <c r="J27" s="33"/>
      <c r="K27" s="33"/>
      <c r="M27" s="33"/>
      <c r="N27" s="33"/>
    </row>
    <row r="28" spans="1:14">
      <c r="E28" s="28"/>
      <c r="F28" s="28"/>
      <c r="H28" s="28"/>
      <c r="I28" s="28"/>
    </row>
    <row r="29" spans="1:14" ht="16">
      <c r="A29" s="37" t="s">
        <v>255</v>
      </c>
      <c r="B29" s="31"/>
      <c r="E29" s="31"/>
      <c r="F29" s="28"/>
      <c r="M29" s="56"/>
    </row>
    <row r="30" spans="1:14">
      <c r="E30" s="28"/>
      <c r="F30" s="28"/>
    </row>
    <row r="31" spans="1:14">
      <c r="A31" s="47" t="s">
        <v>245</v>
      </c>
      <c r="E31" s="28"/>
      <c r="F31" s="28"/>
      <c r="G31" s="8" t="s">
        <v>227</v>
      </c>
    </row>
    <row r="32" spans="1:14" ht="16">
      <c r="A32" s="19" t="s">
        <v>247</v>
      </c>
      <c r="B32" s="32" t="s">
        <v>10</v>
      </c>
      <c r="C32" s="32" t="s">
        <v>13</v>
      </c>
      <c r="D32" s="32" t="s">
        <v>9</v>
      </c>
      <c r="E32" s="32" t="s">
        <v>229</v>
      </c>
      <c r="F32" s="32" t="s">
        <v>242</v>
      </c>
      <c r="G32" s="48" t="s">
        <v>1</v>
      </c>
      <c r="H32" s="32" t="s">
        <v>8</v>
      </c>
      <c r="I32" s="32" t="s">
        <v>228</v>
      </c>
      <c r="J32" s="32" t="s">
        <v>230</v>
      </c>
      <c r="K32" s="34"/>
      <c r="M32" s="32" t="s">
        <v>248</v>
      </c>
      <c r="N32" s="32" t="s">
        <v>213</v>
      </c>
    </row>
    <row r="33" spans="1:14">
      <c r="A33" s="49" t="s">
        <v>195</v>
      </c>
      <c r="B33" s="57">
        <v>0.151</v>
      </c>
      <c r="C33" s="57">
        <v>0.219</v>
      </c>
      <c r="D33" s="33">
        <v>0.23</v>
      </c>
      <c r="E33" s="52">
        <v>0.12</v>
      </c>
      <c r="F33" s="52">
        <v>0.123</v>
      </c>
      <c r="G33" s="50">
        <v>0.13</v>
      </c>
      <c r="H33" s="33">
        <v>0.126</v>
      </c>
      <c r="I33" s="52">
        <v>0.109</v>
      </c>
      <c r="J33" s="52">
        <v>0.13800000000000001</v>
      </c>
      <c r="K33" s="33"/>
      <c r="L33" s="28"/>
      <c r="M33" s="34">
        <f t="shared" ref="M33:M40" si="4">AVERAGE(B33:K33)</f>
        <v>0.14955555555555555</v>
      </c>
      <c r="N33" s="33">
        <f t="shared" ref="N33:N40" si="5">STDEV(B33:K33)</f>
        <v>4.4144963220935807E-2</v>
      </c>
    </row>
    <row r="34" spans="1:14">
      <c r="A34" s="49" t="s">
        <v>249</v>
      </c>
      <c r="B34" s="57">
        <v>0.66300000000000003</v>
      </c>
      <c r="C34" s="57">
        <v>0.40899999999999997</v>
      </c>
      <c r="D34" s="33">
        <v>0.5</v>
      </c>
      <c r="E34" s="52">
        <v>0.35799999999999998</v>
      </c>
      <c r="F34" s="52">
        <v>0.35799999999999998</v>
      </c>
      <c r="G34" s="50">
        <v>0.56000000000000005</v>
      </c>
      <c r="H34" s="33">
        <v>0.53700000000000003</v>
      </c>
      <c r="I34" s="52">
        <v>0.34399999999999997</v>
      </c>
      <c r="J34" s="52">
        <v>0.497</v>
      </c>
      <c r="K34" s="33"/>
      <c r="M34" s="34">
        <f t="shared" si="4"/>
        <v>0.46955555555555556</v>
      </c>
      <c r="N34" s="33">
        <f t="shared" si="5"/>
        <v>0.10963018643502252</v>
      </c>
    </row>
    <row r="35" spans="1:14">
      <c r="A35" s="49" t="s">
        <v>237</v>
      </c>
      <c r="B35" s="57">
        <v>3.2120000000000002</v>
      </c>
      <c r="C35" s="57">
        <v>3.847</v>
      </c>
      <c r="D35" s="33">
        <v>4.5819999999999999</v>
      </c>
      <c r="E35" s="52">
        <v>3.1589999999999998</v>
      </c>
      <c r="F35" s="52">
        <v>2.82</v>
      </c>
      <c r="G35" s="50">
        <v>2.9670000000000001</v>
      </c>
      <c r="H35" s="33">
        <v>2.8769999999999998</v>
      </c>
      <c r="I35" s="52">
        <v>2.1829999999999998</v>
      </c>
      <c r="J35" s="52">
        <v>2.1560000000000001</v>
      </c>
      <c r="K35" s="33"/>
      <c r="L35" s="28"/>
      <c r="M35" s="34">
        <f t="shared" si="4"/>
        <v>3.0892222222222219</v>
      </c>
      <c r="N35" s="33">
        <f t="shared" si="5"/>
        <v>0.76216431590861455</v>
      </c>
    </row>
    <row r="36" spans="1:14">
      <c r="A36" s="49" t="s">
        <v>250</v>
      </c>
      <c r="B36" s="57">
        <v>1.899</v>
      </c>
      <c r="C36" s="57">
        <v>2.3769999999999998</v>
      </c>
      <c r="D36" s="33">
        <v>2.1709999999999998</v>
      </c>
      <c r="E36" s="52">
        <v>1.206</v>
      </c>
      <c r="F36" s="52">
        <v>1.5109999999999999</v>
      </c>
      <c r="G36" s="50">
        <v>1.544</v>
      </c>
      <c r="H36" s="33">
        <v>1.333</v>
      </c>
      <c r="I36" s="52">
        <v>1.163</v>
      </c>
      <c r="J36" s="52">
        <v>2.0070000000000001</v>
      </c>
      <c r="K36" s="33"/>
      <c r="M36" s="34">
        <f t="shared" si="4"/>
        <v>1.6901111111111109</v>
      </c>
      <c r="N36" s="33">
        <f t="shared" si="5"/>
        <v>0.43878965474485704</v>
      </c>
    </row>
    <row r="37" spans="1:14">
      <c r="A37" s="49" t="s">
        <v>251</v>
      </c>
      <c r="B37" s="57">
        <v>2.2629999999999999</v>
      </c>
      <c r="C37" s="57">
        <v>2.762</v>
      </c>
      <c r="D37" s="33">
        <v>3.153</v>
      </c>
      <c r="E37" s="52">
        <v>2.2189999999999999</v>
      </c>
      <c r="F37" s="52">
        <v>2.0550000000000002</v>
      </c>
      <c r="G37" s="50">
        <v>2.33</v>
      </c>
      <c r="H37" s="33">
        <v>1.911</v>
      </c>
      <c r="I37" s="52">
        <v>1.8280000000000001</v>
      </c>
      <c r="J37" s="52">
        <v>2.3220000000000001</v>
      </c>
      <c r="K37" s="33"/>
      <c r="M37" s="34">
        <f t="shared" si="4"/>
        <v>2.3158888888888889</v>
      </c>
      <c r="N37" s="33">
        <f t="shared" si="5"/>
        <v>0.41566586474127343</v>
      </c>
    </row>
    <row r="38" spans="1:14">
      <c r="A38" s="49" t="s">
        <v>252</v>
      </c>
      <c r="B38" s="57">
        <v>2.141</v>
      </c>
      <c r="C38" s="57">
        <v>2.734</v>
      </c>
      <c r="D38" s="33">
        <v>2.5369999999999999</v>
      </c>
      <c r="E38" s="52">
        <v>1.944</v>
      </c>
      <c r="F38" s="52">
        <v>1.657</v>
      </c>
      <c r="G38" s="50">
        <v>2.2189999999999999</v>
      </c>
      <c r="H38" s="33">
        <v>2.0550000000000002</v>
      </c>
      <c r="I38" s="52">
        <v>1.645</v>
      </c>
      <c r="J38" s="52">
        <v>1.8340000000000001</v>
      </c>
      <c r="K38" s="33"/>
      <c r="M38" s="34">
        <f t="shared" si="4"/>
        <v>2.0851111111111109</v>
      </c>
      <c r="N38" s="33">
        <f t="shared" si="5"/>
        <v>0.37201526999723089</v>
      </c>
    </row>
    <row r="39" spans="1:14">
      <c r="A39" s="49" t="s">
        <v>236</v>
      </c>
      <c r="B39" s="57">
        <v>1.2689999999999999</v>
      </c>
      <c r="C39" s="57">
        <v>1.5169999999999999</v>
      </c>
      <c r="D39" s="33">
        <v>1.7370000000000001</v>
      </c>
      <c r="E39" s="52">
        <v>1.113</v>
      </c>
      <c r="F39" s="52">
        <v>1.034</v>
      </c>
      <c r="G39" s="50">
        <v>1.151</v>
      </c>
      <c r="H39" s="33">
        <v>1.141</v>
      </c>
      <c r="I39" s="52">
        <v>0.96799999999999997</v>
      </c>
      <c r="J39" s="52">
        <v>1.123</v>
      </c>
      <c r="K39" s="33"/>
      <c r="M39" s="34">
        <f t="shared" si="4"/>
        <v>1.2281111111111109</v>
      </c>
      <c r="N39" s="33">
        <f t="shared" si="5"/>
        <v>0.24679619346965509</v>
      </c>
    </row>
    <row r="40" spans="1:14">
      <c r="A40" s="49" t="s">
        <v>238</v>
      </c>
      <c r="B40" s="57">
        <v>0.49399999999999999</v>
      </c>
      <c r="C40" s="57">
        <v>0.436</v>
      </c>
      <c r="D40" s="33">
        <v>0.39</v>
      </c>
      <c r="E40" s="52">
        <v>0.35099999999999998</v>
      </c>
      <c r="F40" s="52">
        <v>0.35599999999999998</v>
      </c>
      <c r="G40" s="50">
        <v>0.34100000000000003</v>
      </c>
      <c r="H40" s="33">
        <v>0.30399999999999999</v>
      </c>
      <c r="I40" s="52">
        <v>0.215</v>
      </c>
      <c r="J40" s="52">
        <v>0.32700000000000001</v>
      </c>
      <c r="K40" s="33"/>
      <c r="M40" s="34">
        <f t="shared" si="4"/>
        <v>0.35711111111111105</v>
      </c>
      <c r="N40" s="33">
        <f t="shared" si="5"/>
        <v>7.9266077934455573E-2</v>
      </c>
    </row>
    <row r="41" spans="1:14">
      <c r="E41" s="28"/>
      <c r="F41" s="28"/>
      <c r="H41" s="28"/>
      <c r="I41" s="33"/>
      <c r="J41" s="51"/>
      <c r="K41" s="51"/>
      <c r="M41" s="52"/>
      <c r="N41" s="52"/>
    </row>
    <row r="42" spans="1:14">
      <c r="A42" s="47" t="s">
        <v>253</v>
      </c>
      <c r="E42" s="31" t="s">
        <v>240</v>
      </c>
      <c r="F42" s="28"/>
      <c r="H42" s="28"/>
      <c r="I42" s="53"/>
    </row>
    <row r="43" spans="1:14" ht="16">
      <c r="A43" s="54" t="s">
        <v>254</v>
      </c>
      <c r="B43" s="32" t="s">
        <v>1</v>
      </c>
      <c r="C43" s="32" t="s">
        <v>8</v>
      </c>
      <c r="D43" s="32" t="s">
        <v>9</v>
      </c>
      <c r="E43" s="55" t="s">
        <v>10</v>
      </c>
      <c r="F43" s="34" t="s">
        <v>13</v>
      </c>
      <c r="G43" s="34" t="s">
        <v>14</v>
      </c>
      <c r="H43" s="32"/>
      <c r="I43" s="32"/>
      <c r="J43" s="32"/>
      <c r="K43" s="32"/>
      <c r="M43" s="32" t="s">
        <v>248</v>
      </c>
      <c r="N43" s="32" t="s">
        <v>213</v>
      </c>
    </row>
    <row r="44" spans="1:14">
      <c r="A44" s="49" t="s">
        <v>195</v>
      </c>
      <c r="B44" s="33">
        <v>0.10100000000000001</v>
      </c>
      <c r="C44" s="33">
        <v>8.5000000000000006E-2</v>
      </c>
      <c r="D44" s="33">
        <v>9.6000000000000002E-2</v>
      </c>
      <c r="E44" s="50">
        <v>0.107</v>
      </c>
      <c r="F44" s="33">
        <v>9.1999999999999998E-2</v>
      </c>
      <c r="G44" s="33">
        <v>8.3000000000000004E-2</v>
      </c>
      <c r="H44" s="33"/>
      <c r="I44" s="34"/>
      <c r="J44" s="33"/>
      <c r="K44" s="33"/>
      <c r="L44" s="28"/>
      <c r="M44" s="34">
        <f t="shared" ref="M44:M51" si="6">AVERAGE(B44:G44)</f>
        <v>9.3999999999999986E-2</v>
      </c>
      <c r="N44" s="33">
        <f t="shared" ref="N44:N51" si="7">STDEV(B44:G44)</f>
        <v>9.2520268049763009E-3</v>
      </c>
    </row>
    <row r="45" spans="1:14">
      <c r="A45" s="49" t="s">
        <v>249</v>
      </c>
      <c r="B45" s="33">
        <v>0.25800000000000001</v>
      </c>
      <c r="C45" s="33">
        <v>0.224</v>
      </c>
      <c r="D45" s="33">
        <v>0.25</v>
      </c>
      <c r="E45" s="50">
        <v>0.33200000000000002</v>
      </c>
      <c r="F45" s="33">
        <v>0.38800000000000001</v>
      </c>
      <c r="G45" s="33">
        <v>0.26400000000000001</v>
      </c>
      <c r="H45" s="33"/>
      <c r="I45" s="34"/>
      <c r="J45" s="33"/>
      <c r="K45" s="33"/>
      <c r="M45" s="34">
        <f t="shared" si="6"/>
        <v>0.28599999999999998</v>
      </c>
      <c r="N45" s="33">
        <f t="shared" si="7"/>
        <v>6.1527229744236189E-2</v>
      </c>
    </row>
    <row r="46" spans="1:14">
      <c r="A46" s="49" t="s">
        <v>237</v>
      </c>
      <c r="B46" s="33">
        <v>2.1659999999999999</v>
      </c>
      <c r="C46" s="33">
        <v>2.004</v>
      </c>
      <c r="D46" s="33">
        <v>2.0840000000000001</v>
      </c>
      <c r="E46" s="50">
        <v>2.5169999999999999</v>
      </c>
      <c r="F46" s="33">
        <v>2.8530000000000002</v>
      </c>
      <c r="G46" s="33">
        <v>2.0920000000000001</v>
      </c>
      <c r="H46" s="33"/>
      <c r="I46" s="34"/>
      <c r="J46" s="33"/>
      <c r="K46" s="33"/>
      <c r="L46" s="28"/>
      <c r="M46" s="34">
        <f>AVERAGE(B46:G46)</f>
        <v>2.286</v>
      </c>
      <c r="N46" s="33">
        <f t="shared" si="7"/>
        <v>0.33082140196788973</v>
      </c>
    </row>
    <row r="47" spans="1:14">
      <c r="A47" s="49" t="s">
        <v>250</v>
      </c>
      <c r="B47" s="33">
        <v>1.044</v>
      </c>
      <c r="C47" s="33">
        <v>1.3540000000000001</v>
      </c>
      <c r="D47" s="33">
        <v>1.1040000000000001</v>
      </c>
      <c r="E47" s="50">
        <v>1.345</v>
      </c>
      <c r="F47" s="33">
        <v>1.355</v>
      </c>
      <c r="G47" s="33">
        <v>0.96199999999999997</v>
      </c>
      <c r="H47" s="33"/>
      <c r="I47" s="34"/>
      <c r="J47" s="33"/>
      <c r="K47" s="33"/>
      <c r="M47" s="34">
        <f t="shared" si="6"/>
        <v>1.194</v>
      </c>
      <c r="N47" s="33">
        <f t="shared" si="7"/>
        <v>0.17818305194378095</v>
      </c>
    </row>
    <row r="48" spans="1:14">
      <c r="A48" s="49" t="s">
        <v>251</v>
      </c>
      <c r="B48" s="33">
        <v>1.681</v>
      </c>
      <c r="C48" s="33">
        <v>1.786</v>
      </c>
      <c r="D48" s="33">
        <v>1.4450000000000001</v>
      </c>
      <c r="E48" s="50">
        <v>2.141</v>
      </c>
      <c r="F48" s="33">
        <v>1.8560000000000001</v>
      </c>
      <c r="G48" s="33">
        <v>1.34</v>
      </c>
      <c r="H48" s="33"/>
      <c r="I48" s="34"/>
      <c r="J48" s="33"/>
      <c r="K48" s="33"/>
      <c r="M48" s="34">
        <f t="shared" si="6"/>
        <v>1.7081666666666668</v>
      </c>
      <c r="N48" s="33">
        <f t="shared" si="7"/>
        <v>0.29010302767580093</v>
      </c>
    </row>
    <row r="49" spans="1:14">
      <c r="A49" s="49" t="s">
        <v>252</v>
      </c>
      <c r="B49" s="33">
        <v>1.056</v>
      </c>
      <c r="C49" s="33">
        <v>1.3320000000000001</v>
      </c>
      <c r="D49" s="33">
        <v>1.278</v>
      </c>
      <c r="E49" s="50">
        <v>1.8160000000000001</v>
      </c>
      <c r="F49" s="33">
        <v>1.5580000000000001</v>
      </c>
      <c r="G49" s="33">
        <v>1.5960000000000001</v>
      </c>
      <c r="H49" s="33"/>
      <c r="I49" s="34"/>
      <c r="J49" s="33"/>
      <c r="K49" s="33"/>
      <c r="M49" s="34">
        <f t="shared" si="6"/>
        <v>1.4393333333333331</v>
      </c>
      <c r="N49" s="33">
        <f t="shared" si="7"/>
        <v>0.27018413474271152</v>
      </c>
    </row>
    <row r="50" spans="1:14">
      <c r="A50" s="49" t="s">
        <v>236</v>
      </c>
      <c r="B50" s="33">
        <v>0.123</v>
      </c>
      <c r="C50" s="33">
        <v>0.92600000000000005</v>
      </c>
      <c r="D50" s="33">
        <v>0.85</v>
      </c>
      <c r="E50" s="50">
        <v>0.94199999999999995</v>
      </c>
      <c r="F50" s="33">
        <v>0.82299999999999995</v>
      </c>
      <c r="G50" s="33">
        <v>0.69399999999999995</v>
      </c>
      <c r="H50" s="33"/>
      <c r="I50" s="34"/>
      <c r="J50" s="33"/>
      <c r="K50" s="33"/>
      <c r="M50" s="34">
        <f t="shared" si="6"/>
        <v>0.72633333333333339</v>
      </c>
      <c r="N50" s="33">
        <f t="shared" si="7"/>
        <v>0.30856873896535014</v>
      </c>
    </row>
    <row r="51" spans="1:14">
      <c r="A51" s="49" t="s">
        <v>238</v>
      </c>
      <c r="B51" s="33">
        <v>0.27900000000000003</v>
      </c>
      <c r="C51" s="33">
        <v>0.221</v>
      </c>
      <c r="D51" s="33">
        <v>0.216</v>
      </c>
      <c r="E51" s="50">
        <v>0.26700000000000002</v>
      </c>
      <c r="F51" s="33">
        <v>0.21299999999999999</v>
      </c>
      <c r="G51" s="33">
        <v>0.24299999999999999</v>
      </c>
      <c r="H51" s="33"/>
      <c r="I51" s="34"/>
      <c r="J51" s="33"/>
      <c r="K51" s="33"/>
      <c r="M51" s="34">
        <f t="shared" si="6"/>
        <v>0.23983333333333334</v>
      </c>
      <c r="N51" s="33">
        <f t="shared" si="7"/>
        <v>2.8017256587086901E-2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FA5E1-8B6E-A946-AC3F-26BE6DCE2677}">
  <dimension ref="A1:L22"/>
  <sheetViews>
    <sheetView workbookViewId="0">
      <selection activeCell="O37" sqref="O37"/>
    </sheetView>
  </sheetViews>
  <sheetFormatPr baseColWidth="10" defaultRowHeight="15"/>
  <sheetData>
    <row r="1" spans="1:12" ht="16">
      <c r="A1" s="58" t="s">
        <v>208</v>
      </c>
      <c r="G1" s="59"/>
      <c r="H1" s="52"/>
      <c r="I1" s="60"/>
      <c r="J1" s="60"/>
      <c r="K1" s="61"/>
    </row>
    <row r="2" spans="1:12">
      <c r="A2" s="47"/>
      <c r="H2" s="59"/>
      <c r="I2" s="52"/>
      <c r="J2" s="52"/>
      <c r="L2" s="62"/>
    </row>
    <row r="3" spans="1:12">
      <c r="A3" s="47" t="s">
        <v>254</v>
      </c>
      <c r="B3" s="63" t="s">
        <v>1</v>
      </c>
      <c r="C3" s="64" t="s">
        <v>8</v>
      </c>
      <c r="D3" s="63" t="s">
        <v>13</v>
      </c>
      <c r="E3" s="64" t="s">
        <v>9</v>
      </c>
      <c r="F3" s="64" t="s">
        <v>14</v>
      </c>
      <c r="G3" s="64" t="s">
        <v>228</v>
      </c>
      <c r="H3" s="64" t="s">
        <v>229</v>
      </c>
      <c r="I3" s="64" t="s">
        <v>230</v>
      </c>
      <c r="J3" s="22" t="s">
        <v>256</v>
      </c>
      <c r="K3" s="65" t="s">
        <v>213</v>
      </c>
    </row>
    <row r="4" spans="1:12">
      <c r="A4" s="66" t="s">
        <v>195</v>
      </c>
      <c r="B4" s="33">
        <v>0.12877935639917487</v>
      </c>
      <c r="C4" s="33">
        <v>7.6675355464647987E-2</v>
      </c>
      <c r="D4" s="33">
        <v>0.18583528427275989</v>
      </c>
      <c r="E4" s="33">
        <v>0.25398675386683583</v>
      </c>
      <c r="F4" s="33">
        <v>0.6071014690749641</v>
      </c>
      <c r="G4" s="33">
        <v>0.33268351478128078</v>
      </c>
      <c r="H4" s="33">
        <v>0.30016214018948406</v>
      </c>
      <c r="I4" s="67">
        <v>0.28933634795819019</v>
      </c>
      <c r="J4" s="34">
        <f t="shared" ref="J4:J11" si="0">AVERAGE(B4:I4)</f>
        <v>0.27182002775091724</v>
      </c>
      <c r="K4" s="33">
        <f t="shared" ref="K4:K11" si="1">STDEV(B4:I4)</f>
        <v>0.16190013867099479</v>
      </c>
    </row>
    <row r="5" spans="1:12">
      <c r="A5" s="66" t="s">
        <v>249</v>
      </c>
      <c r="B5" s="33">
        <v>9.8166697350661553E-2</v>
      </c>
      <c r="C5" s="33">
        <v>8.0429459816839285E-2</v>
      </c>
      <c r="D5" s="33">
        <v>0.21430506771412006</v>
      </c>
      <c r="E5" s="33">
        <v>0.23554466074721347</v>
      </c>
      <c r="F5" s="33">
        <v>0.6348699176460183</v>
      </c>
      <c r="G5" s="33">
        <v>0.26432348322520688</v>
      </c>
      <c r="H5" s="33">
        <v>0.31195322892843641</v>
      </c>
      <c r="I5" s="67">
        <v>0.40750147872191811</v>
      </c>
      <c r="J5" s="34">
        <f t="shared" si="0"/>
        <v>0.28088674926880175</v>
      </c>
      <c r="K5" s="33">
        <f t="shared" si="1"/>
        <v>0.17833900652043747</v>
      </c>
    </row>
    <row r="6" spans="1:12">
      <c r="A6" s="66" t="s">
        <v>237</v>
      </c>
      <c r="B6" s="33">
        <v>0.23581913752499117</v>
      </c>
      <c r="C6" s="33">
        <v>0.16518139044437166</v>
      </c>
      <c r="D6" s="33">
        <v>0.69144569966534519</v>
      </c>
      <c r="E6" s="33">
        <v>0.7315160143822671</v>
      </c>
      <c r="F6" s="33">
        <v>1.2793331179182958</v>
      </c>
      <c r="G6" s="33">
        <v>0.41227116054096508</v>
      </c>
      <c r="H6" s="33">
        <v>0.36156125325681937</v>
      </c>
      <c r="I6" s="67">
        <v>0.38809830030750653</v>
      </c>
      <c r="J6" s="34">
        <f t="shared" si="0"/>
        <v>0.53315325925507029</v>
      </c>
      <c r="K6" s="33">
        <f t="shared" si="1"/>
        <v>0.36057429913873096</v>
      </c>
    </row>
    <row r="7" spans="1:12">
      <c r="A7" s="66" t="s">
        <v>250</v>
      </c>
      <c r="B7" s="33">
        <v>0.49783654463414329</v>
      </c>
      <c r="C7" s="33">
        <v>0.37056139275002009</v>
      </c>
      <c r="D7" s="33">
        <v>0.822803282022875</v>
      </c>
      <c r="E7" s="33">
        <v>0.79179107243263869</v>
      </c>
      <c r="F7" s="33">
        <v>1.1660798426480532</v>
      </c>
      <c r="G7" s="33">
        <v>0.67516040973015778</v>
      </c>
      <c r="H7" s="33">
        <v>0.73650099257737989</v>
      </c>
      <c r="I7" s="67">
        <v>0.85608637994640546</v>
      </c>
      <c r="J7" s="34">
        <f t="shared" si="0"/>
        <v>0.73960248959270924</v>
      </c>
      <c r="K7" s="33">
        <f t="shared" si="1"/>
        <v>0.24020882393158974</v>
      </c>
    </row>
    <row r="8" spans="1:12">
      <c r="A8" s="66" t="s">
        <v>251</v>
      </c>
      <c r="B8" s="33">
        <v>2.6054719368474788</v>
      </c>
      <c r="C8" s="33">
        <v>1.4379542461502992</v>
      </c>
      <c r="D8" s="33">
        <v>3.3097614425920958</v>
      </c>
      <c r="E8" s="33">
        <v>4.0520234429188733</v>
      </c>
      <c r="F8" s="33">
        <v>8.639071516725453</v>
      </c>
      <c r="G8" s="33">
        <v>6.4820087224219849</v>
      </c>
      <c r="H8" s="33">
        <v>4.8748256838717285</v>
      </c>
      <c r="I8" s="67">
        <v>5.3906439563773754</v>
      </c>
      <c r="J8" s="34">
        <f t="shared" si="0"/>
        <v>4.5989701184881611</v>
      </c>
      <c r="K8" s="33">
        <f t="shared" si="1"/>
        <v>2.2834298597815486</v>
      </c>
    </row>
    <row r="9" spans="1:12">
      <c r="A9" s="66" t="s">
        <v>252</v>
      </c>
      <c r="B9" s="33">
        <v>1.1993245569881883</v>
      </c>
      <c r="C9" s="33">
        <v>0.82725225079622178</v>
      </c>
      <c r="D9" s="33">
        <v>1.7055849531620173</v>
      </c>
      <c r="E9" s="33">
        <v>2.5213421966635949</v>
      </c>
      <c r="F9" s="33">
        <v>4.8783448205632469</v>
      </c>
      <c r="G9" s="33">
        <v>2.3628872566334325</v>
      </c>
      <c r="H9" s="33">
        <v>2.0126670364383212</v>
      </c>
      <c r="I9" s="67">
        <v>1.8813524817749705</v>
      </c>
      <c r="J9" s="34">
        <f t="shared" si="0"/>
        <v>2.1735944441274988</v>
      </c>
      <c r="K9" s="33">
        <f t="shared" si="1"/>
        <v>1.2285072161169042</v>
      </c>
    </row>
    <row r="10" spans="1:12">
      <c r="A10" s="66" t="s">
        <v>236</v>
      </c>
      <c r="B10" s="33">
        <v>0.86611942347154647</v>
      </c>
      <c r="C10" s="33">
        <v>0.57632012711905867</v>
      </c>
      <c r="D10" s="33">
        <v>1.3971011407300489</v>
      </c>
      <c r="E10" s="33">
        <v>1.8655230573330897</v>
      </c>
      <c r="F10" s="33">
        <v>4.7481741030155273</v>
      </c>
      <c r="G10" s="33">
        <v>2.4199255969481217</v>
      </c>
      <c r="H10" s="33">
        <v>1.7291126837048119</v>
      </c>
      <c r="I10" s="67">
        <v>2.3030649298624426</v>
      </c>
      <c r="J10" s="34">
        <f t="shared" si="0"/>
        <v>1.9881676327730811</v>
      </c>
      <c r="K10" s="33">
        <f t="shared" si="1"/>
        <v>1.2865805889410258</v>
      </c>
    </row>
    <row r="11" spans="1:12">
      <c r="A11" s="66" t="s">
        <v>238</v>
      </c>
      <c r="B11" s="33">
        <v>0.26668023614253861</v>
      </c>
      <c r="C11" s="33">
        <v>0.14116276761392879</v>
      </c>
      <c r="D11" s="33">
        <v>0.23612472850445626</v>
      </c>
      <c r="E11" s="33">
        <v>0.45334019608405318</v>
      </c>
      <c r="F11" s="33">
        <v>0.5112604004406639</v>
      </c>
      <c r="G11" s="33">
        <v>0.68702735169495843</v>
      </c>
      <c r="H11" s="33">
        <v>0.49136867415273405</v>
      </c>
      <c r="I11" s="67">
        <v>0.48270587630029033</v>
      </c>
      <c r="J11" s="34">
        <f t="shared" si="0"/>
        <v>0.40870877886670293</v>
      </c>
      <c r="K11" s="33">
        <f t="shared" si="1"/>
        <v>0.17881214592566391</v>
      </c>
    </row>
    <row r="12" spans="1:12">
      <c r="A12" s="52"/>
      <c r="B12" s="33"/>
      <c r="C12" s="33"/>
      <c r="D12" s="33"/>
      <c r="E12" s="33"/>
      <c r="F12" s="33"/>
      <c r="H12" s="33"/>
      <c r="I12" s="33"/>
      <c r="K12" s="33"/>
      <c r="L12" s="33"/>
    </row>
    <row r="13" spans="1:12">
      <c r="A13" s="49"/>
      <c r="H13" s="59"/>
      <c r="I13" s="52"/>
      <c r="K13" s="59"/>
      <c r="L13" s="52"/>
    </row>
    <row r="14" spans="1:12">
      <c r="A14" s="62" t="s">
        <v>257</v>
      </c>
      <c r="B14" s="63" t="s">
        <v>1</v>
      </c>
      <c r="C14" s="63" t="s">
        <v>10</v>
      </c>
      <c r="D14" s="64" t="s">
        <v>8</v>
      </c>
      <c r="E14" s="64" t="s">
        <v>13</v>
      </c>
      <c r="F14" s="64" t="s">
        <v>9</v>
      </c>
      <c r="G14" s="64" t="s">
        <v>14</v>
      </c>
      <c r="H14" s="64" t="s">
        <v>228</v>
      </c>
      <c r="I14" s="64" t="s">
        <v>229</v>
      </c>
      <c r="J14" s="64" t="s">
        <v>230</v>
      </c>
      <c r="K14" s="22" t="s">
        <v>256</v>
      </c>
      <c r="L14" s="65" t="s">
        <v>213</v>
      </c>
    </row>
    <row r="15" spans="1:12">
      <c r="A15" s="66" t="s">
        <v>195</v>
      </c>
      <c r="B15" s="33">
        <v>0.14144298067596264</v>
      </c>
      <c r="C15" s="33">
        <v>0.21503471015410422</v>
      </c>
      <c r="D15" s="33">
        <v>0.21624511135631733</v>
      </c>
      <c r="E15" s="33">
        <v>0.25489256937285215</v>
      </c>
      <c r="F15" s="33">
        <v>0.38238879141843823</v>
      </c>
      <c r="G15" s="33">
        <v>0.40048370189923399</v>
      </c>
      <c r="H15" s="33">
        <v>0.45950978149198107</v>
      </c>
      <c r="I15" s="33">
        <v>0.41735091708487532</v>
      </c>
      <c r="J15" s="33">
        <v>0.35547368293699722</v>
      </c>
      <c r="K15" s="34">
        <f t="shared" ref="K15:K22" si="2">AVERAGE(B15:J15)</f>
        <v>0.31586913848786247</v>
      </c>
      <c r="L15" s="33">
        <f t="shared" ref="L15:L22" si="3">STDEV(B15:J15)</f>
        <v>0.11085990565097036</v>
      </c>
    </row>
    <row r="16" spans="1:12">
      <c r="A16" s="66" t="s">
        <v>249</v>
      </c>
      <c r="B16" s="33">
        <v>0.1616901355192302</v>
      </c>
      <c r="C16" s="33">
        <v>0.17017972392102992</v>
      </c>
      <c r="D16" s="33">
        <v>0.19370890592048676</v>
      </c>
      <c r="E16" s="33">
        <v>0.31551977295135847</v>
      </c>
      <c r="F16" s="33">
        <v>0.28890966969789322</v>
      </c>
      <c r="G16" s="33">
        <v>0.36321117575750228</v>
      </c>
      <c r="H16" s="33">
        <v>0.52190617657558647</v>
      </c>
      <c r="I16" s="33">
        <v>0.42670679487242991</v>
      </c>
      <c r="J16" s="33">
        <v>0.38229030128859981</v>
      </c>
      <c r="K16" s="34">
        <f t="shared" si="2"/>
        <v>0.31379140627823521</v>
      </c>
      <c r="L16" s="33">
        <f t="shared" si="3"/>
        <v>0.12348940322203368</v>
      </c>
    </row>
    <row r="17" spans="1:12">
      <c r="A17" s="66" t="s">
        <v>237</v>
      </c>
      <c r="B17" s="33">
        <v>0.31661267449427677</v>
      </c>
      <c r="C17" s="33">
        <v>0.92837536603121407</v>
      </c>
      <c r="D17" s="33">
        <v>0.38938851280900155</v>
      </c>
      <c r="E17" s="33">
        <v>1.8361299292772528</v>
      </c>
      <c r="F17" s="33">
        <v>0.42496423821358592</v>
      </c>
      <c r="G17" s="33">
        <v>1.541042511570329</v>
      </c>
      <c r="H17" s="33">
        <v>0.66156851306442621</v>
      </c>
      <c r="I17" s="33">
        <v>0.52405903439293167</v>
      </c>
      <c r="J17" s="33">
        <v>1.2919292955245902</v>
      </c>
      <c r="K17" s="34">
        <f t="shared" si="2"/>
        <v>0.87934111948640092</v>
      </c>
      <c r="L17" s="33">
        <f t="shared" si="3"/>
        <v>0.55483695770606412</v>
      </c>
    </row>
    <row r="18" spans="1:12">
      <c r="A18" s="66" t="s">
        <v>250</v>
      </c>
      <c r="B18" s="33">
        <v>0.75235551011442459</v>
      </c>
      <c r="C18" s="33">
        <v>0.63327674626253527</v>
      </c>
      <c r="D18" s="33">
        <v>0.56804183116095674</v>
      </c>
      <c r="E18" s="33">
        <v>0.87586639901792507</v>
      </c>
      <c r="F18" s="33">
        <v>1.2848597974129059</v>
      </c>
      <c r="G18" s="33">
        <v>1.4664357853897148</v>
      </c>
      <c r="H18" s="33">
        <v>1.6959566579145702</v>
      </c>
      <c r="I18" s="33">
        <v>0.93632933491661985</v>
      </c>
      <c r="J18" s="33">
        <v>0.94162388800509456</v>
      </c>
      <c r="K18" s="34">
        <f t="shared" si="2"/>
        <v>1.0171939944660828</v>
      </c>
      <c r="L18" s="33">
        <f t="shared" si="3"/>
        <v>0.38497968899741991</v>
      </c>
    </row>
    <row r="19" spans="1:12">
      <c r="A19" s="66" t="s">
        <v>251</v>
      </c>
      <c r="B19" s="33">
        <v>2.1174801647402006</v>
      </c>
      <c r="C19" s="33">
        <v>3.9778298713283</v>
      </c>
      <c r="D19" s="33">
        <v>3.6995495197384725</v>
      </c>
      <c r="E19" s="33">
        <v>4.7551426601486897</v>
      </c>
      <c r="F19" s="33">
        <v>6.4043514225936136</v>
      </c>
      <c r="G19" s="33">
        <v>6.2522816420601348</v>
      </c>
      <c r="H19" s="33">
        <v>8.1815642635360462</v>
      </c>
      <c r="I19" s="33">
        <v>6.7311358463320357</v>
      </c>
      <c r="J19" s="33">
        <v>6.3315891541730256</v>
      </c>
      <c r="K19" s="34">
        <f t="shared" si="2"/>
        <v>5.3834360605167246</v>
      </c>
      <c r="L19" s="33">
        <f t="shared" si="3"/>
        <v>1.8779774497688784</v>
      </c>
    </row>
    <row r="20" spans="1:12">
      <c r="A20" s="66" t="s">
        <v>252</v>
      </c>
      <c r="B20" s="33">
        <v>1.4535837464721002</v>
      </c>
      <c r="C20" s="33">
        <v>2.9191328660909495</v>
      </c>
      <c r="D20" s="33">
        <v>2.3977283295679892</v>
      </c>
      <c r="E20" s="33">
        <v>3.9497402806969482</v>
      </c>
      <c r="F20" s="33">
        <v>3.194074650146804</v>
      </c>
      <c r="G20" s="33">
        <v>4.5354563546330509</v>
      </c>
      <c r="H20" s="33">
        <v>3.912059312139621</v>
      </c>
      <c r="I20" s="33">
        <v>4.0940268040943657</v>
      </c>
      <c r="J20" s="33">
        <v>3.8800914223266618</v>
      </c>
      <c r="K20" s="34">
        <f t="shared" si="2"/>
        <v>3.3706548629076103</v>
      </c>
      <c r="L20" s="33">
        <f t="shared" si="3"/>
        <v>0.97626931332591194</v>
      </c>
    </row>
    <row r="21" spans="1:12">
      <c r="A21" s="66" t="s">
        <v>236</v>
      </c>
      <c r="B21" s="33">
        <v>1.0616111228777616</v>
      </c>
      <c r="C21" s="33">
        <v>1.6523914488419518</v>
      </c>
      <c r="D21" s="33">
        <v>1.6792694107869257</v>
      </c>
      <c r="E21" s="33">
        <v>1.7424500876461286</v>
      </c>
      <c r="F21" s="33">
        <v>3.1274298374480005</v>
      </c>
      <c r="G21" s="33">
        <v>2.5775059595060386</v>
      </c>
      <c r="H21" s="33">
        <v>3.61516419000559</v>
      </c>
      <c r="I21" s="33">
        <v>3.3200823404101198</v>
      </c>
      <c r="J21" s="33">
        <v>2.4741687924168194</v>
      </c>
      <c r="K21" s="34">
        <f t="shared" si="2"/>
        <v>2.3611192433265931</v>
      </c>
      <c r="L21" s="33">
        <f t="shared" si="3"/>
        <v>0.87876059368597081</v>
      </c>
    </row>
    <row r="22" spans="1:12">
      <c r="A22" s="66" t="s">
        <v>238</v>
      </c>
      <c r="B22" s="33">
        <v>0.27805516314136108</v>
      </c>
      <c r="C22" s="33">
        <v>0.36654257445519667</v>
      </c>
      <c r="D22" s="33">
        <v>0.5145942672504128</v>
      </c>
      <c r="E22" s="33">
        <v>0.66159419160885169</v>
      </c>
      <c r="F22" s="33">
        <v>0.84469928035124897</v>
      </c>
      <c r="G22" s="33">
        <v>0.90003092526262518</v>
      </c>
      <c r="H22" s="33">
        <v>1.1292610546178503</v>
      </c>
      <c r="I22" s="33">
        <v>0.86279848084700972</v>
      </c>
      <c r="J22" s="33">
        <v>0.49990535461521612</v>
      </c>
      <c r="K22" s="34">
        <f t="shared" si="2"/>
        <v>0.6730534769055303</v>
      </c>
      <c r="L22" s="33">
        <f t="shared" si="3"/>
        <v>0.28069179587678311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1EFA8-96E8-9F48-AE95-D9A4972014A5}">
  <dimension ref="A1:I23"/>
  <sheetViews>
    <sheetView workbookViewId="0">
      <selection sqref="A1:I23"/>
    </sheetView>
  </sheetViews>
  <sheetFormatPr baseColWidth="10" defaultRowHeight="15"/>
  <sheetData>
    <row r="1" spans="1:9">
      <c r="C1" t="s">
        <v>258</v>
      </c>
      <c r="E1" t="s">
        <v>259</v>
      </c>
      <c r="I1" t="s">
        <v>233</v>
      </c>
    </row>
    <row r="2" spans="1:9">
      <c r="B2" t="s">
        <v>247</v>
      </c>
      <c r="C2" t="s">
        <v>260</v>
      </c>
      <c r="D2" t="s">
        <v>261</v>
      </c>
      <c r="E2" t="s">
        <v>260</v>
      </c>
      <c r="F2" t="s">
        <v>261</v>
      </c>
      <c r="G2" t="s">
        <v>262</v>
      </c>
      <c r="H2" t="s">
        <v>263</v>
      </c>
      <c r="I2" t="s">
        <v>264</v>
      </c>
    </row>
    <row r="3" spans="1:9">
      <c r="A3" t="s">
        <v>265</v>
      </c>
      <c r="B3" t="s">
        <v>266</v>
      </c>
      <c r="C3">
        <v>7.11</v>
      </c>
      <c r="D3">
        <v>9.6</v>
      </c>
      <c r="E3">
        <v>7.87</v>
      </c>
      <c r="F3">
        <v>6.49</v>
      </c>
      <c r="G3">
        <v>12.2</v>
      </c>
      <c r="H3">
        <v>13.16</v>
      </c>
      <c r="I3">
        <v>9.41</v>
      </c>
    </row>
    <row r="4" spans="1:9">
      <c r="A4" t="s">
        <v>265</v>
      </c>
      <c r="B4" t="s">
        <v>267</v>
      </c>
      <c r="C4">
        <v>7.19</v>
      </c>
      <c r="D4">
        <v>7</v>
      </c>
      <c r="I4">
        <v>7.1</v>
      </c>
    </row>
    <row r="5" spans="1:9">
      <c r="A5" t="s">
        <v>265</v>
      </c>
      <c r="B5" t="s">
        <v>268</v>
      </c>
      <c r="C5">
        <v>3.47</v>
      </c>
      <c r="D5">
        <v>6.71</v>
      </c>
      <c r="E5">
        <v>6.31</v>
      </c>
      <c r="I5">
        <v>5.5</v>
      </c>
    </row>
    <row r="6" spans="1:9">
      <c r="A6" t="s">
        <v>265</v>
      </c>
      <c r="B6" t="s">
        <v>269</v>
      </c>
      <c r="C6">
        <v>4.71</v>
      </c>
      <c r="D6">
        <v>6.9</v>
      </c>
      <c r="E6">
        <v>10.99</v>
      </c>
      <c r="F6">
        <v>11.65</v>
      </c>
      <c r="I6">
        <v>8.56</v>
      </c>
    </row>
    <row r="7" spans="1:9">
      <c r="A7" t="s">
        <v>265</v>
      </c>
      <c r="B7" t="s">
        <v>270</v>
      </c>
      <c r="C7">
        <v>3.84</v>
      </c>
      <c r="D7">
        <v>4.09</v>
      </c>
      <c r="E7">
        <v>4.3600000000000003</v>
      </c>
      <c r="F7">
        <v>5.43</v>
      </c>
      <c r="I7">
        <v>4.43</v>
      </c>
    </row>
    <row r="8" spans="1:9">
      <c r="A8" t="s">
        <v>265</v>
      </c>
      <c r="B8" t="s">
        <v>271</v>
      </c>
      <c r="C8">
        <v>7.69</v>
      </c>
      <c r="D8">
        <v>7.92</v>
      </c>
      <c r="E8">
        <v>6.07</v>
      </c>
      <c r="F8">
        <v>6.03</v>
      </c>
      <c r="I8">
        <v>6.93</v>
      </c>
    </row>
    <row r="10" spans="1:9">
      <c r="A10" t="s">
        <v>272</v>
      </c>
      <c r="B10" t="s">
        <v>273</v>
      </c>
      <c r="C10">
        <v>8.41</v>
      </c>
      <c r="D10">
        <v>9.89</v>
      </c>
      <c r="E10">
        <v>8.58</v>
      </c>
      <c r="F10">
        <v>7.19</v>
      </c>
      <c r="I10">
        <v>8.52</v>
      </c>
    </row>
    <row r="11" spans="1:9">
      <c r="A11" t="s">
        <v>272</v>
      </c>
      <c r="B11" t="s">
        <v>274</v>
      </c>
      <c r="C11">
        <v>6.32</v>
      </c>
      <c r="D11">
        <v>6.58</v>
      </c>
      <c r="E11">
        <v>8.2799999999999994</v>
      </c>
      <c r="F11">
        <v>5.99</v>
      </c>
      <c r="I11">
        <v>6.79</v>
      </c>
    </row>
    <row r="12" spans="1:9">
      <c r="A12" t="s">
        <v>272</v>
      </c>
      <c r="B12" t="s">
        <v>275</v>
      </c>
      <c r="C12">
        <v>7.72</v>
      </c>
      <c r="D12">
        <v>7.57</v>
      </c>
      <c r="E12">
        <v>6.8</v>
      </c>
      <c r="F12">
        <v>9.15</v>
      </c>
      <c r="I12">
        <v>7.81</v>
      </c>
    </row>
    <row r="13" spans="1:9">
      <c r="A13" t="s">
        <v>272</v>
      </c>
      <c r="B13" t="s">
        <v>276</v>
      </c>
      <c r="C13">
        <v>13.76</v>
      </c>
      <c r="D13">
        <v>12.81</v>
      </c>
      <c r="E13">
        <v>8.19</v>
      </c>
      <c r="F13">
        <v>7.65</v>
      </c>
      <c r="I13">
        <v>10.6</v>
      </c>
    </row>
    <row r="14" spans="1:9">
      <c r="A14" t="s">
        <v>272</v>
      </c>
      <c r="B14" t="s">
        <v>277</v>
      </c>
      <c r="C14">
        <v>7.9</v>
      </c>
      <c r="D14">
        <v>8.9499999999999993</v>
      </c>
      <c r="E14">
        <v>5.35</v>
      </c>
      <c r="F14">
        <v>4.33</v>
      </c>
      <c r="I14">
        <v>6.63</v>
      </c>
    </row>
    <row r="16" spans="1:9">
      <c r="B16" t="s">
        <v>254</v>
      </c>
    </row>
    <row r="17" spans="1:9">
      <c r="A17" t="s">
        <v>265</v>
      </c>
      <c r="B17" t="s">
        <v>266</v>
      </c>
      <c r="C17">
        <v>4.8</v>
      </c>
      <c r="D17">
        <v>4.29</v>
      </c>
      <c r="E17">
        <v>4.71</v>
      </c>
      <c r="F17">
        <v>6.75</v>
      </c>
      <c r="I17">
        <v>5.14</v>
      </c>
    </row>
    <row r="18" spans="1:9">
      <c r="A18" t="s">
        <v>265</v>
      </c>
      <c r="B18" t="s">
        <v>278</v>
      </c>
      <c r="C18">
        <v>6.35</v>
      </c>
      <c r="D18">
        <v>6.88</v>
      </c>
      <c r="E18">
        <v>6.85</v>
      </c>
      <c r="F18">
        <v>7.59</v>
      </c>
      <c r="I18">
        <v>6.92</v>
      </c>
    </row>
    <row r="19" spans="1:9">
      <c r="A19" t="s">
        <v>265</v>
      </c>
      <c r="B19" t="s">
        <v>267</v>
      </c>
      <c r="C19">
        <v>5.43</v>
      </c>
      <c r="D19">
        <v>6.33</v>
      </c>
      <c r="E19">
        <v>6.25</v>
      </c>
      <c r="F19">
        <v>7.36</v>
      </c>
      <c r="I19">
        <v>6.34</v>
      </c>
    </row>
    <row r="21" spans="1:9">
      <c r="A21" t="s">
        <v>272</v>
      </c>
      <c r="B21" t="s">
        <v>274</v>
      </c>
      <c r="C21">
        <v>3.91</v>
      </c>
      <c r="D21">
        <v>6.1</v>
      </c>
      <c r="E21">
        <v>7.43</v>
      </c>
      <c r="F21">
        <v>6.02</v>
      </c>
      <c r="I21">
        <v>5.87</v>
      </c>
    </row>
    <row r="22" spans="1:9">
      <c r="A22" t="s">
        <v>272</v>
      </c>
      <c r="B22" t="s">
        <v>279</v>
      </c>
      <c r="C22">
        <v>3.86</v>
      </c>
      <c r="D22">
        <v>4.7699999999999996</v>
      </c>
      <c r="E22">
        <v>4.51</v>
      </c>
      <c r="F22">
        <v>4.99</v>
      </c>
      <c r="I22">
        <v>4.53</v>
      </c>
    </row>
    <row r="23" spans="1:9">
      <c r="A23" t="s">
        <v>272</v>
      </c>
      <c r="B23" t="s">
        <v>275</v>
      </c>
      <c r="C23">
        <v>5.69</v>
      </c>
      <c r="D23">
        <v>5.35</v>
      </c>
      <c r="E23">
        <v>8.16</v>
      </c>
      <c r="F23">
        <v>6.9</v>
      </c>
      <c r="I23">
        <v>6.53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F7089-BEB0-0142-B4A9-9309707C1233}">
  <dimension ref="A1:I21"/>
  <sheetViews>
    <sheetView workbookViewId="0">
      <selection sqref="A1:I21"/>
    </sheetView>
  </sheetViews>
  <sheetFormatPr baseColWidth="10" defaultRowHeight="15"/>
  <sheetData>
    <row r="1" spans="1:9">
      <c r="C1" t="s">
        <v>258</v>
      </c>
      <c r="F1" t="s">
        <v>259</v>
      </c>
      <c r="I1" t="s">
        <v>233</v>
      </c>
    </row>
    <row r="2" spans="1:9">
      <c r="B2" t="s">
        <v>247</v>
      </c>
      <c r="C2" t="s">
        <v>260</v>
      </c>
      <c r="D2" t="s">
        <v>261</v>
      </c>
      <c r="E2" t="s">
        <v>262</v>
      </c>
      <c r="F2" t="s">
        <v>260</v>
      </c>
      <c r="G2" t="s">
        <v>261</v>
      </c>
      <c r="H2" t="s">
        <v>280</v>
      </c>
      <c r="I2" t="s">
        <v>264</v>
      </c>
    </row>
    <row r="3" spans="1:9">
      <c r="A3" t="s">
        <v>265</v>
      </c>
      <c r="B3" t="s">
        <v>278</v>
      </c>
      <c r="C3">
        <v>5.8</v>
      </c>
      <c r="D3">
        <v>5.2</v>
      </c>
      <c r="E3">
        <v>6.4</v>
      </c>
      <c r="F3">
        <v>9.1</v>
      </c>
      <c r="G3">
        <v>9.1999999999999993</v>
      </c>
      <c r="H3">
        <v>10.1</v>
      </c>
      <c r="I3">
        <v>7.63</v>
      </c>
    </row>
    <row r="4" spans="1:9">
      <c r="A4" t="s">
        <v>265</v>
      </c>
      <c r="B4" t="s">
        <v>281</v>
      </c>
      <c r="C4">
        <v>7.6</v>
      </c>
      <c r="D4">
        <v>7</v>
      </c>
      <c r="E4">
        <v>7</v>
      </c>
      <c r="F4">
        <v>7.3</v>
      </c>
      <c r="G4">
        <v>6.3</v>
      </c>
      <c r="H4">
        <v>6.5</v>
      </c>
      <c r="I4">
        <v>6.95</v>
      </c>
    </row>
    <row r="5" spans="1:9">
      <c r="A5" t="s">
        <v>265</v>
      </c>
      <c r="B5" t="s">
        <v>268</v>
      </c>
      <c r="C5">
        <v>6.3</v>
      </c>
      <c r="D5">
        <v>8.9</v>
      </c>
      <c r="E5">
        <v>7.4</v>
      </c>
      <c r="F5">
        <v>6.3</v>
      </c>
      <c r="G5">
        <v>6.1</v>
      </c>
      <c r="H5">
        <v>8.1999999999999993</v>
      </c>
      <c r="I5">
        <v>7.2</v>
      </c>
    </row>
    <row r="6" spans="1:9">
      <c r="A6" t="s">
        <v>265</v>
      </c>
      <c r="B6" t="s">
        <v>282</v>
      </c>
      <c r="C6">
        <v>7.4</v>
      </c>
      <c r="D6">
        <v>7.2</v>
      </c>
      <c r="E6">
        <v>6.3</v>
      </c>
      <c r="F6">
        <v>7.1</v>
      </c>
      <c r="G6">
        <v>6.5</v>
      </c>
      <c r="H6">
        <v>5</v>
      </c>
      <c r="I6">
        <v>6.58</v>
      </c>
    </row>
    <row r="7" spans="1:9">
      <c r="A7" t="s">
        <v>265</v>
      </c>
      <c r="B7" t="s">
        <v>283</v>
      </c>
      <c r="C7">
        <v>9.5</v>
      </c>
      <c r="D7">
        <v>10.1</v>
      </c>
      <c r="E7">
        <v>11.3</v>
      </c>
      <c r="F7">
        <v>9.5</v>
      </c>
      <c r="G7">
        <v>7.6</v>
      </c>
      <c r="H7">
        <v>12.2</v>
      </c>
      <c r="I7">
        <v>10.029999999999999</v>
      </c>
    </row>
    <row r="9" spans="1:9">
      <c r="A9" t="s">
        <v>272</v>
      </c>
      <c r="B9" t="s">
        <v>284</v>
      </c>
      <c r="C9">
        <v>12.7</v>
      </c>
      <c r="D9">
        <v>10.3</v>
      </c>
      <c r="E9">
        <v>8.4</v>
      </c>
      <c r="F9">
        <v>9</v>
      </c>
      <c r="G9">
        <v>9</v>
      </c>
      <c r="H9">
        <v>10.9</v>
      </c>
      <c r="I9">
        <v>10.050000000000001</v>
      </c>
    </row>
    <row r="10" spans="1:9">
      <c r="A10" t="s">
        <v>272</v>
      </c>
      <c r="B10" t="s">
        <v>285</v>
      </c>
      <c r="C10">
        <v>10.8</v>
      </c>
      <c r="D10">
        <v>10.7</v>
      </c>
      <c r="E10">
        <v>10.3</v>
      </c>
      <c r="F10">
        <v>9.6</v>
      </c>
      <c r="G10">
        <v>11.2</v>
      </c>
      <c r="H10">
        <v>11.3</v>
      </c>
      <c r="I10">
        <v>10.65</v>
      </c>
    </row>
    <row r="11" spans="1:9">
      <c r="A11" t="s">
        <v>272</v>
      </c>
      <c r="B11" t="s">
        <v>286</v>
      </c>
      <c r="C11">
        <v>10.4</v>
      </c>
      <c r="D11">
        <v>10.4</v>
      </c>
      <c r="E11">
        <v>12.8</v>
      </c>
      <c r="F11">
        <v>10.199999999999999</v>
      </c>
      <c r="G11">
        <v>10.1</v>
      </c>
      <c r="H11">
        <v>8.3000000000000007</v>
      </c>
      <c r="I11">
        <v>10.37</v>
      </c>
    </row>
    <row r="12" spans="1:9">
      <c r="A12" t="s">
        <v>272</v>
      </c>
      <c r="B12" t="s">
        <v>287</v>
      </c>
      <c r="C12">
        <v>9.8000000000000007</v>
      </c>
      <c r="D12">
        <v>7.8</v>
      </c>
      <c r="E12">
        <v>10.1</v>
      </c>
      <c r="F12">
        <v>8.1</v>
      </c>
      <c r="G12">
        <v>9.9</v>
      </c>
      <c r="H12">
        <v>9.3000000000000007</v>
      </c>
      <c r="I12">
        <v>9.17</v>
      </c>
    </row>
    <row r="14" spans="1:9">
      <c r="B14" t="s">
        <v>254</v>
      </c>
    </row>
    <row r="15" spans="1:9">
      <c r="A15" t="s">
        <v>265</v>
      </c>
      <c r="B15" t="s">
        <v>266</v>
      </c>
      <c r="C15">
        <v>5.4</v>
      </c>
      <c r="D15">
        <v>3.5</v>
      </c>
      <c r="E15">
        <v>5.2</v>
      </c>
      <c r="F15">
        <v>5.6</v>
      </c>
      <c r="G15">
        <v>6.5</v>
      </c>
      <c r="H15">
        <v>4.8</v>
      </c>
      <c r="I15">
        <v>5.17</v>
      </c>
    </row>
    <row r="16" spans="1:9">
      <c r="A16" t="s">
        <v>265</v>
      </c>
      <c r="B16" t="s">
        <v>267</v>
      </c>
      <c r="C16">
        <v>4.7</v>
      </c>
      <c r="D16">
        <v>4.5</v>
      </c>
      <c r="E16">
        <v>6.4</v>
      </c>
      <c r="F16">
        <v>4.3</v>
      </c>
      <c r="G16">
        <v>4.5</v>
      </c>
      <c r="H16">
        <v>6.7</v>
      </c>
      <c r="I16">
        <v>5.18</v>
      </c>
    </row>
    <row r="17" spans="1:9">
      <c r="A17" t="s">
        <v>265</v>
      </c>
      <c r="B17" t="s">
        <v>268</v>
      </c>
      <c r="C17">
        <v>4.7</v>
      </c>
      <c r="D17">
        <v>3.9</v>
      </c>
      <c r="E17">
        <v>4.7</v>
      </c>
      <c r="F17">
        <v>5.4</v>
      </c>
      <c r="G17">
        <v>4.7</v>
      </c>
      <c r="H17">
        <v>5</v>
      </c>
      <c r="I17">
        <v>4.7300000000000004</v>
      </c>
    </row>
    <row r="19" spans="1:9">
      <c r="A19" t="s">
        <v>272</v>
      </c>
      <c r="B19" t="s">
        <v>273</v>
      </c>
      <c r="C19">
        <v>7.9</v>
      </c>
      <c r="D19">
        <v>8.4</v>
      </c>
      <c r="E19">
        <v>7.5</v>
      </c>
      <c r="F19">
        <v>6.9</v>
      </c>
      <c r="G19">
        <v>7.1</v>
      </c>
      <c r="H19">
        <v>6.8</v>
      </c>
      <c r="I19">
        <v>7.43</v>
      </c>
    </row>
    <row r="20" spans="1:9">
      <c r="A20" t="s">
        <v>272</v>
      </c>
      <c r="B20" t="s">
        <v>274</v>
      </c>
      <c r="C20">
        <v>6</v>
      </c>
      <c r="D20">
        <v>5.5</v>
      </c>
      <c r="E20">
        <v>6</v>
      </c>
      <c r="F20">
        <v>5.2</v>
      </c>
      <c r="G20">
        <v>6.4</v>
      </c>
      <c r="H20">
        <v>5.5</v>
      </c>
      <c r="I20">
        <v>5.77</v>
      </c>
    </row>
    <row r="21" spans="1:9">
      <c r="A21" t="s">
        <v>272</v>
      </c>
      <c r="B21" t="s">
        <v>275</v>
      </c>
      <c r="C21">
        <v>7.6</v>
      </c>
      <c r="D21">
        <v>7.3</v>
      </c>
      <c r="E21">
        <v>8.6</v>
      </c>
      <c r="F21">
        <v>6.5</v>
      </c>
      <c r="G21">
        <v>7.7</v>
      </c>
      <c r="H21">
        <v>7.6</v>
      </c>
      <c r="I21">
        <v>7.55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07072-59F6-964D-B5A8-518E5F159DC7}">
  <dimension ref="A1:C33"/>
  <sheetViews>
    <sheetView workbookViewId="0">
      <selection sqref="A1:C33"/>
    </sheetView>
  </sheetViews>
  <sheetFormatPr baseColWidth="10" defaultRowHeight="15"/>
  <sheetData>
    <row r="1" spans="1:3">
      <c r="B1" s="22" t="s">
        <v>244</v>
      </c>
      <c r="C1" s="68" t="s">
        <v>288</v>
      </c>
    </row>
    <row r="2" spans="1:3">
      <c r="A2" t="s">
        <v>289</v>
      </c>
      <c r="B2" t="s">
        <v>266</v>
      </c>
      <c r="C2" s="69">
        <v>144.46143180797543</v>
      </c>
    </row>
    <row r="3" spans="1:3">
      <c r="A3" t="s">
        <v>289</v>
      </c>
      <c r="B3" t="s">
        <v>273</v>
      </c>
      <c r="C3" s="70">
        <v>79.470624491100693</v>
      </c>
    </row>
    <row r="4" spans="1:3">
      <c r="A4" t="s">
        <v>289</v>
      </c>
      <c r="B4" t="s">
        <v>267</v>
      </c>
      <c r="C4" s="69">
        <v>124.93051561948458</v>
      </c>
    </row>
    <row r="5" spans="1:3">
      <c r="A5" t="s">
        <v>289</v>
      </c>
      <c r="B5" t="s">
        <v>274</v>
      </c>
      <c r="C5" s="69">
        <v>126.27747535662188</v>
      </c>
    </row>
    <row r="6" spans="1:3">
      <c r="A6" t="s">
        <v>289</v>
      </c>
      <c r="B6" t="s">
        <v>268</v>
      </c>
      <c r="C6" s="69">
        <v>144.12469187369112</v>
      </c>
    </row>
    <row r="7" spans="1:3">
      <c r="A7" t="s">
        <v>289</v>
      </c>
      <c r="B7" t="s">
        <v>275</v>
      </c>
      <c r="C7" s="69">
        <v>117.52223706522942</v>
      </c>
    </row>
    <row r="8" spans="1:3">
      <c r="A8" t="s">
        <v>289</v>
      </c>
      <c r="B8" t="s">
        <v>269</v>
      </c>
      <c r="C8" s="69">
        <v>135.36945358229866</v>
      </c>
    </row>
    <row r="9" spans="1:3">
      <c r="A9" t="s">
        <v>289</v>
      </c>
      <c r="B9" t="s">
        <v>282</v>
      </c>
      <c r="C9" s="69">
        <v>124.93051561948458</v>
      </c>
    </row>
    <row r="10" spans="1:3">
      <c r="A10" t="s">
        <v>289</v>
      </c>
      <c r="B10" t="s">
        <v>290</v>
      </c>
      <c r="C10" s="69">
        <v>369.06696797562012</v>
      </c>
    </row>
    <row r="11" spans="1:3">
      <c r="A11" t="s">
        <v>289</v>
      </c>
      <c r="B11" t="s">
        <v>277</v>
      </c>
      <c r="C11" s="69">
        <v>159.61472885077004</v>
      </c>
    </row>
    <row r="12" spans="1:3">
      <c r="A12" t="s">
        <v>289</v>
      </c>
      <c r="B12" t="s">
        <v>276</v>
      </c>
      <c r="C12" s="69">
        <v>180.49260477639822</v>
      </c>
    </row>
    <row r="13" spans="1:3">
      <c r="B13" s="22" t="s">
        <v>241</v>
      </c>
      <c r="C13" s="70"/>
    </row>
    <row r="14" spans="1:3">
      <c r="A14" t="s">
        <v>289</v>
      </c>
      <c r="B14" t="s">
        <v>284</v>
      </c>
      <c r="C14" s="69">
        <v>187.90088333065336</v>
      </c>
    </row>
    <row r="15" spans="1:3">
      <c r="A15" t="s">
        <v>289</v>
      </c>
      <c r="B15" t="s">
        <v>278</v>
      </c>
      <c r="C15" s="69">
        <v>235.3812140647432</v>
      </c>
    </row>
    <row r="16" spans="1:3">
      <c r="A16" t="s">
        <v>289</v>
      </c>
      <c r="B16" t="s">
        <v>285</v>
      </c>
      <c r="C16" s="69">
        <v>157.59428924506409</v>
      </c>
    </row>
    <row r="17" spans="1:3">
      <c r="A17" t="s">
        <v>289</v>
      </c>
      <c r="B17" t="s">
        <v>281</v>
      </c>
      <c r="C17" s="69">
        <v>160.28820871933868</v>
      </c>
    </row>
    <row r="18" spans="1:3">
      <c r="A18" t="s">
        <v>289</v>
      </c>
      <c r="B18" t="s">
        <v>268</v>
      </c>
      <c r="C18" s="69">
        <v>169.38018694501545</v>
      </c>
    </row>
    <row r="19" spans="1:3">
      <c r="A19" t="s">
        <v>289</v>
      </c>
      <c r="B19" t="s">
        <v>286</v>
      </c>
      <c r="C19" s="69">
        <v>85.19520337393422</v>
      </c>
    </row>
    <row r="20" spans="1:3">
      <c r="A20" t="s">
        <v>289</v>
      </c>
      <c r="B20" t="s">
        <v>282</v>
      </c>
      <c r="C20" s="69">
        <v>145.13491167654408</v>
      </c>
    </row>
    <row r="21" spans="1:3">
      <c r="A21" t="s">
        <v>289</v>
      </c>
      <c r="B21" t="s">
        <v>287</v>
      </c>
      <c r="C21" s="69">
        <v>138.40011299085759</v>
      </c>
    </row>
    <row r="22" spans="1:3">
      <c r="A22" t="s">
        <v>289</v>
      </c>
      <c r="B22" t="s">
        <v>283</v>
      </c>
      <c r="C22" s="69">
        <v>179.14564503926093</v>
      </c>
    </row>
    <row r="23" spans="1:3">
      <c r="B23" s="8" t="s">
        <v>241</v>
      </c>
    </row>
    <row r="24" spans="1:3">
      <c r="A24" t="s">
        <v>247</v>
      </c>
      <c r="B24" t="s">
        <v>291</v>
      </c>
      <c r="C24">
        <v>0</v>
      </c>
    </row>
    <row r="25" spans="1:3">
      <c r="A25" t="s">
        <v>247</v>
      </c>
      <c r="B25" t="s">
        <v>292</v>
      </c>
      <c r="C25">
        <v>65.3</v>
      </c>
    </row>
    <row r="26" spans="1:3">
      <c r="A26" t="s">
        <v>247</v>
      </c>
      <c r="B26" t="s">
        <v>293</v>
      </c>
      <c r="C26">
        <v>0</v>
      </c>
    </row>
    <row r="27" spans="1:3">
      <c r="A27" t="s">
        <v>247</v>
      </c>
      <c r="B27" t="s">
        <v>294</v>
      </c>
      <c r="C27">
        <v>0</v>
      </c>
    </row>
    <row r="28" spans="1:3">
      <c r="A28" t="s">
        <v>247</v>
      </c>
      <c r="B28" t="s">
        <v>295</v>
      </c>
      <c r="C28">
        <v>0</v>
      </c>
    </row>
    <row r="29" spans="1:3">
      <c r="A29" t="s">
        <v>247</v>
      </c>
      <c r="B29" t="s">
        <v>296</v>
      </c>
      <c r="C29">
        <v>0</v>
      </c>
    </row>
    <row r="30" spans="1:3">
      <c r="A30" t="s">
        <v>247</v>
      </c>
      <c r="B30" t="s">
        <v>297</v>
      </c>
      <c r="C30">
        <v>0</v>
      </c>
    </row>
    <row r="31" spans="1:3">
      <c r="A31" t="s">
        <v>247</v>
      </c>
      <c r="B31" t="s">
        <v>298</v>
      </c>
      <c r="C31">
        <v>87.6</v>
      </c>
    </row>
    <row r="32" spans="1:3">
      <c r="A32" t="s">
        <v>247</v>
      </c>
      <c r="B32" t="s">
        <v>299</v>
      </c>
      <c r="C32">
        <v>35.9</v>
      </c>
    </row>
    <row r="33" spans="1:3">
      <c r="A33" t="s">
        <v>247</v>
      </c>
      <c r="B33" t="s">
        <v>300</v>
      </c>
      <c r="C3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28A3B-D41C-CC41-8C80-6CD19D57ECFB}">
  <dimension ref="A1:D21"/>
  <sheetViews>
    <sheetView tabSelected="1" workbookViewId="0">
      <selection activeCell="V31" sqref="V31"/>
    </sheetView>
  </sheetViews>
  <sheetFormatPr baseColWidth="10" defaultRowHeight="15"/>
  <sheetData>
    <row r="1" spans="1:4">
      <c r="A1" t="s">
        <v>301</v>
      </c>
      <c r="C1" s="1" t="s">
        <v>302</v>
      </c>
      <c r="D1" t="s">
        <v>303</v>
      </c>
    </row>
    <row r="2" spans="1:4" ht="16">
      <c r="A2" s="71">
        <v>293</v>
      </c>
      <c r="B2" s="72" t="s">
        <v>304</v>
      </c>
      <c r="C2" s="73" t="s">
        <v>272</v>
      </c>
      <c r="D2" s="74">
        <v>104.7</v>
      </c>
    </row>
    <row r="3" spans="1:4" ht="16">
      <c r="A3" s="71">
        <v>294</v>
      </c>
      <c r="B3" s="72" t="s">
        <v>304</v>
      </c>
      <c r="C3" s="73" t="s">
        <v>272</v>
      </c>
      <c r="D3" s="74">
        <v>0</v>
      </c>
    </row>
    <row r="4" spans="1:4" ht="16">
      <c r="A4" s="71">
        <v>295</v>
      </c>
      <c r="B4" s="72" t="s">
        <v>304</v>
      </c>
      <c r="C4" s="73" t="s">
        <v>272</v>
      </c>
      <c r="D4" s="74">
        <v>0</v>
      </c>
    </row>
    <row r="5" spans="1:4" ht="16">
      <c r="A5" s="71">
        <v>296</v>
      </c>
      <c r="B5" s="72" t="s">
        <v>304</v>
      </c>
      <c r="C5" s="73" t="s">
        <v>272</v>
      </c>
      <c r="D5" s="74">
        <v>0</v>
      </c>
    </row>
    <row r="6" spans="1:4" ht="16">
      <c r="A6" s="71">
        <v>300</v>
      </c>
      <c r="B6" s="72" t="s">
        <v>304</v>
      </c>
      <c r="C6" s="73" t="s">
        <v>272</v>
      </c>
      <c r="D6" s="74">
        <v>0</v>
      </c>
    </row>
    <row r="7" spans="1:4" ht="16">
      <c r="A7" s="71">
        <v>287</v>
      </c>
      <c r="B7" s="72" t="s">
        <v>304</v>
      </c>
      <c r="C7" s="73" t="s">
        <v>265</v>
      </c>
      <c r="D7" s="74">
        <v>0</v>
      </c>
    </row>
    <row r="8" spans="1:4" ht="16">
      <c r="A8" s="71">
        <v>288</v>
      </c>
      <c r="B8" s="72" t="s">
        <v>304</v>
      </c>
      <c r="C8" s="73" t="s">
        <v>265</v>
      </c>
      <c r="D8" s="74">
        <v>0</v>
      </c>
    </row>
    <row r="9" spans="1:4" ht="16">
      <c r="A9" s="71">
        <v>289</v>
      </c>
      <c r="B9" s="72" t="s">
        <v>304</v>
      </c>
      <c r="C9" s="73" t="s">
        <v>265</v>
      </c>
      <c r="D9" s="74">
        <v>2003.4</v>
      </c>
    </row>
    <row r="10" spans="1:4" ht="16">
      <c r="A10" s="71">
        <v>290</v>
      </c>
      <c r="B10" s="72" t="s">
        <v>304</v>
      </c>
      <c r="C10" s="73" t="s">
        <v>265</v>
      </c>
      <c r="D10" s="74">
        <v>176.8</v>
      </c>
    </row>
    <row r="11" spans="1:4" ht="16">
      <c r="A11" s="71">
        <v>291</v>
      </c>
      <c r="B11" s="72" t="s">
        <v>304</v>
      </c>
      <c r="C11" s="73" t="s">
        <v>265</v>
      </c>
      <c r="D11" s="75">
        <v>126</v>
      </c>
    </row>
    <row r="12" spans="1:4" ht="16">
      <c r="A12" s="71">
        <v>306</v>
      </c>
      <c r="B12" s="72" t="s">
        <v>304</v>
      </c>
      <c r="C12" s="73" t="s">
        <v>272</v>
      </c>
      <c r="D12" s="74">
        <v>0</v>
      </c>
    </row>
    <row r="13" spans="1:4" ht="16">
      <c r="A13" s="71">
        <v>307</v>
      </c>
      <c r="B13" s="72" t="s">
        <v>304</v>
      </c>
      <c r="C13" s="73" t="s">
        <v>272</v>
      </c>
      <c r="D13" s="74">
        <v>0</v>
      </c>
    </row>
    <row r="14" spans="1:4" ht="16">
      <c r="A14" s="71">
        <v>308</v>
      </c>
      <c r="B14" s="72" t="s">
        <v>304</v>
      </c>
      <c r="C14" s="73" t="s">
        <v>272</v>
      </c>
      <c r="D14" s="74">
        <v>0</v>
      </c>
    </row>
    <row r="15" spans="1:4" ht="16">
      <c r="A15" s="71">
        <v>309</v>
      </c>
      <c r="B15" s="72" t="s">
        <v>304</v>
      </c>
      <c r="C15" s="73" t="s">
        <v>272</v>
      </c>
      <c r="D15" s="75">
        <v>1706</v>
      </c>
    </row>
    <row r="16" spans="1:4" ht="16">
      <c r="A16" s="71">
        <v>310</v>
      </c>
      <c r="B16" s="72" t="s">
        <v>304</v>
      </c>
      <c r="C16" s="73" t="s">
        <v>272</v>
      </c>
      <c r="D16" s="74">
        <v>0</v>
      </c>
    </row>
    <row r="17" spans="1:4" ht="16">
      <c r="A17" s="71">
        <v>304</v>
      </c>
      <c r="B17" s="72" t="s">
        <v>304</v>
      </c>
      <c r="C17" s="73" t="s">
        <v>265</v>
      </c>
      <c r="D17" s="74">
        <v>472.7</v>
      </c>
    </row>
    <row r="18" spans="1:4" ht="16">
      <c r="A18" s="71">
        <v>305</v>
      </c>
      <c r="B18" s="72" t="s">
        <v>304</v>
      </c>
      <c r="C18" s="73" t="s">
        <v>265</v>
      </c>
      <c r="D18" s="75">
        <v>255</v>
      </c>
    </row>
    <row r="19" spans="1:4" ht="16">
      <c r="A19" s="71">
        <v>311</v>
      </c>
      <c r="B19" s="72" t="s">
        <v>304</v>
      </c>
      <c r="C19" s="73" t="s">
        <v>265</v>
      </c>
      <c r="D19" s="74">
        <v>120.5</v>
      </c>
    </row>
    <row r="20" spans="1:4" ht="16">
      <c r="A20" s="71">
        <v>312</v>
      </c>
      <c r="B20" s="72" t="s">
        <v>304</v>
      </c>
      <c r="C20" s="73" t="s">
        <v>265</v>
      </c>
      <c r="D20" s="74">
        <v>910.8</v>
      </c>
    </row>
    <row r="21" spans="1:4" ht="16">
      <c r="A21" s="71">
        <v>313</v>
      </c>
      <c r="B21" s="72" t="s">
        <v>304</v>
      </c>
      <c r="C21" s="73" t="s">
        <v>265</v>
      </c>
      <c r="D21" s="74">
        <v>535.79999999999995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Data Kinetics Fig 1</vt:lpstr>
      <vt:lpstr>Analysis Data Fig 1</vt:lpstr>
      <vt:lpstr>Analysis PET Data Fig 2 &amp; Fig 3</vt:lpstr>
      <vt:lpstr>Analysis Biodistr Supll Fig 1</vt:lpstr>
      <vt:lpstr>VC701 Data Fig 4 Suppl Fig 3 </vt:lpstr>
      <vt:lpstr>F4 80 liver 6m Fig 5b</vt:lpstr>
      <vt:lpstr>F4 80 liver 10m Fig 5c</vt:lpstr>
      <vt:lpstr>Cp brain ELISA Suppl Fig 2</vt:lpstr>
      <vt:lpstr>Cp brain ELISA Suppl Fig 4</vt:lpstr>
    </vt:vector>
  </TitlesOfParts>
  <Company>Ospedale San Raffaele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Rainone Paolo</dc:creator>
  <cp:lastModifiedBy>Microsoft Office User</cp:lastModifiedBy>
  <dcterms:created xsi:type="dcterms:W3CDTF">2020-07-22T12:27:48Z</dcterms:created>
  <dcterms:modified xsi:type="dcterms:W3CDTF">2025-02-04T10:22:08Z</dcterms:modified>
</cp:coreProperties>
</file>