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9"/>
  <workbookPr/>
  <mc:AlternateContent xmlns:mc="http://schemas.openxmlformats.org/markup-compatibility/2006">
    <mc:Choice Requires="x15">
      <x15ac:absPath xmlns:x15ac="http://schemas.microsoft.com/office/spreadsheetml/2010/11/ac" url="/Users/buz/Library/Mobile Documents/com~apple~CloudDocs/BarstowLab/Supporting Information/Articles/G. oxydans Double Mutant Article/Repositories/g.oxydans-double-mutant/"/>
    </mc:Choice>
  </mc:AlternateContent>
  <xr:revisionPtr revIDLastSave="0" documentId="13_ncr:1_{A019BDE8-DA96-D94F-878A-271ABDEFF681}" xr6:coauthVersionLast="47" xr6:coauthVersionMax="47" xr10:uidLastSave="{00000000-0000-0000-0000-000000000000}"/>
  <bookViews>
    <workbookView xWindow="0" yWindow="500" windowWidth="27860" windowHeight="22540" xr2:uid="{00000000-000D-0000-FFFF-FFFF00000000}"/>
  </bookViews>
  <sheets>
    <sheet name="Figures 2A and 2B" sheetId="2" r:id="rId1"/>
    <sheet name="Figure 2C" sheetId="3" r:id="rId2"/>
    <sheet name="Calculations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29" i="4" l="1"/>
  <c r="O29" i="4"/>
  <c r="N29" i="4"/>
  <c r="M29" i="4"/>
  <c r="L29" i="4"/>
  <c r="K29" i="4"/>
  <c r="J29" i="4"/>
  <c r="I29" i="4"/>
  <c r="H29" i="4"/>
  <c r="G29" i="4"/>
  <c r="Q28" i="4"/>
  <c r="P28" i="4"/>
  <c r="O28" i="4"/>
  <c r="N28" i="4"/>
  <c r="M28" i="4"/>
  <c r="L28" i="4"/>
  <c r="K28" i="4"/>
  <c r="J28" i="4"/>
  <c r="I28" i="4"/>
  <c r="H28" i="4"/>
  <c r="G28" i="4"/>
  <c r="F28" i="4"/>
  <c r="E28" i="4"/>
  <c r="P27" i="4"/>
  <c r="O27" i="4"/>
  <c r="N27" i="4"/>
  <c r="M27" i="4"/>
  <c r="L27" i="4"/>
  <c r="K27" i="4"/>
  <c r="J27" i="4"/>
  <c r="I27" i="4"/>
  <c r="H27" i="4"/>
  <c r="G27" i="4"/>
  <c r="Q26" i="4"/>
  <c r="P26" i="4"/>
  <c r="O26" i="4"/>
  <c r="N26" i="4"/>
  <c r="M26" i="4"/>
  <c r="L26" i="4"/>
  <c r="K26" i="4"/>
  <c r="J26" i="4"/>
  <c r="I26" i="4"/>
  <c r="H26" i="4"/>
  <c r="G26" i="4"/>
  <c r="F26" i="4"/>
  <c r="E26" i="4"/>
  <c r="P25" i="4"/>
  <c r="O25" i="4"/>
  <c r="N25" i="4"/>
  <c r="M25" i="4"/>
  <c r="L25" i="4"/>
  <c r="K25" i="4"/>
  <c r="J25" i="4"/>
  <c r="I25" i="4"/>
  <c r="H25" i="4"/>
  <c r="G25" i="4"/>
  <c r="Q24" i="4"/>
  <c r="P24" i="4"/>
  <c r="O24" i="4"/>
  <c r="N24" i="4"/>
  <c r="M24" i="4"/>
  <c r="L24" i="4"/>
  <c r="K24" i="4"/>
  <c r="J24" i="4"/>
  <c r="I24" i="4"/>
  <c r="H24" i="4"/>
  <c r="G24" i="4"/>
  <c r="F24" i="4"/>
  <c r="E24" i="4"/>
  <c r="D24" i="4"/>
  <c r="P23" i="4"/>
  <c r="O23" i="4"/>
  <c r="N23" i="4"/>
  <c r="M23" i="4"/>
  <c r="L23" i="4"/>
  <c r="K23" i="4"/>
  <c r="J23" i="4"/>
  <c r="I23" i="4"/>
  <c r="H23" i="4"/>
  <c r="G23" i="4"/>
  <c r="Q22" i="4"/>
  <c r="P22" i="4"/>
  <c r="O22" i="4"/>
  <c r="N22" i="4"/>
  <c r="M22" i="4"/>
  <c r="L22" i="4"/>
  <c r="K22" i="4"/>
  <c r="J22" i="4"/>
  <c r="I22" i="4"/>
  <c r="H22" i="4"/>
  <c r="G22" i="4"/>
  <c r="F22" i="4"/>
  <c r="E22" i="4"/>
  <c r="D22" i="4"/>
  <c r="P21" i="4"/>
  <c r="O21" i="4"/>
  <c r="N21" i="4"/>
  <c r="M21" i="4"/>
  <c r="L21" i="4"/>
  <c r="K21" i="4"/>
  <c r="J21" i="4"/>
  <c r="I21" i="4"/>
  <c r="H21" i="4"/>
  <c r="G21" i="4"/>
  <c r="Q20" i="4"/>
  <c r="P20" i="4"/>
  <c r="O20" i="4"/>
  <c r="N20" i="4"/>
  <c r="M20" i="4"/>
  <c r="L20" i="4"/>
  <c r="K20" i="4"/>
  <c r="J20" i="4"/>
  <c r="I20" i="4"/>
  <c r="H20" i="4"/>
  <c r="G20" i="4"/>
  <c r="F20" i="4"/>
  <c r="E20" i="4"/>
  <c r="D20" i="4"/>
  <c r="P19" i="4"/>
  <c r="O19" i="4"/>
  <c r="N19" i="4"/>
  <c r="M19" i="4"/>
  <c r="L19" i="4"/>
  <c r="K19" i="4"/>
  <c r="J19" i="4"/>
  <c r="I19" i="4"/>
  <c r="H19" i="4"/>
  <c r="G19" i="4"/>
  <c r="Q18" i="4"/>
  <c r="P18" i="4"/>
  <c r="O18" i="4"/>
  <c r="N18" i="4"/>
  <c r="M18" i="4"/>
  <c r="L18" i="4"/>
  <c r="K18" i="4"/>
  <c r="J18" i="4"/>
  <c r="I18" i="4"/>
  <c r="H18" i="4"/>
  <c r="G18" i="4"/>
  <c r="F18" i="4"/>
  <c r="E18" i="4"/>
  <c r="D18" i="4"/>
  <c r="Q15" i="4"/>
  <c r="Q29" i="4" s="1"/>
  <c r="F15" i="4"/>
  <c r="F29" i="4" s="1"/>
  <c r="E15" i="4"/>
  <c r="E29" i="4" s="1"/>
  <c r="D15" i="4"/>
  <c r="D29" i="4" s="1"/>
  <c r="C15" i="4"/>
  <c r="C29" i="4" s="1"/>
  <c r="Q38" i="3"/>
  <c r="P37" i="3"/>
  <c r="O37" i="3"/>
  <c r="N37" i="3"/>
  <c r="M37" i="3"/>
  <c r="L37" i="3"/>
  <c r="K37" i="3"/>
  <c r="J37" i="3"/>
  <c r="I37" i="3"/>
  <c r="H37" i="3"/>
  <c r="G37" i="3"/>
  <c r="Q37" i="3" s="1"/>
  <c r="F37" i="3"/>
  <c r="E37" i="3"/>
  <c r="D37" i="3"/>
  <c r="C37" i="3"/>
  <c r="B37" i="3"/>
  <c r="P36" i="3"/>
  <c r="O36" i="3"/>
  <c r="N36" i="3"/>
  <c r="M36" i="3"/>
  <c r="L36" i="3"/>
  <c r="K36" i="3"/>
  <c r="J36" i="3"/>
  <c r="I36" i="3"/>
  <c r="H36" i="3"/>
  <c r="G36" i="3"/>
  <c r="Q36" i="3" s="1"/>
  <c r="F36" i="3"/>
  <c r="E36" i="3"/>
  <c r="D36" i="3"/>
  <c r="C36" i="3"/>
  <c r="B36" i="3"/>
  <c r="P35" i="3"/>
  <c r="O35" i="3"/>
  <c r="N35" i="3"/>
  <c r="M35" i="3"/>
  <c r="L35" i="3"/>
  <c r="K35" i="3"/>
  <c r="J35" i="3"/>
  <c r="I35" i="3"/>
  <c r="H35" i="3"/>
  <c r="G35" i="3"/>
  <c r="Q35" i="3" s="1"/>
  <c r="F35" i="3"/>
  <c r="E35" i="3"/>
  <c r="D35" i="3"/>
  <c r="C35" i="3"/>
  <c r="B35" i="3"/>
  <c r="P34" i="3"/>
  <c r="O34" i="3"/>
  <c r="N34" i="3"/>
  <c r="M34" i="3"/>
  <c r="L34" i="3"/>
  <c r="K34" i="3"/>
  <c r="J34" i="3"/>
  <c r="I34" i="3"/>
  <c r="H34" i="3"/>
  <c r="G34" i="3"/>
  <c r="Q34" i="3" s="1"/>
  <c r="F34" i="3"/>
  <c r="E34" i="3"/>
  <c r="D34" i="3"/>
  <c r="C34" i="3"/>
  <c r="B34" i="3"/>
  <c r="P33" i="3"/>
  <c r="O33" i="3"/>
  <c r="N33" i="3"/>
  <c r="M33" i="3"/>
  <c r="L33" i="3"/>
  <c r="K33" i="3"/>
  <c r="J33" i="3"/>
  <c r="I33" i="3"/>
  <c r="H33" i="3"/>
  <c r="G33" i="3"/>
  <c r="Q33" i="3" s="1"/>
  <c r="F33" i="3"/>
  <c r="E33" i="3"/>
  <c r="D33" i="3"/>
  <c r="C33" i="3"/>
  <c r="B33" i="3"/>
  <c r="P32" i="3"/>
  <c r="O32" i="3"/>
  <c r="N32" i="3"/>
  <c r="M32" i="3"/>
  <c r="L32" i="3"/>
  <c r="K32" i="3"/>
  <c r="J32" i="3"/>
  <c r="I32" i="3"/>
  <c r="H32" i="3"/>
  <c r="G32" i="3"/>
  <c r="Q32" i="3" s="1"/>
  <c r="F32" i="3"/>
  <c r="E32" i="3"/>
  <c r="D32" i="3"/>
  <c r="C32" i="3"/>
  <c r="B32" i="3"/>
  <c r="P31" i="3"/>
  <c r="O31" i="3"/>
  <c r="N31" i="3"/>
  <c r="M31" i="3"/>
  <c r="L31" i="3"/>
  <c r="K31" i="3"/>
  <c r="J31" i="3"/>
  <c r="I31" i="3"/>
  <c r="H31" i="3"/>
  <c r="G31" i="3"/>
  <c r="Q31" i="3" s="1"/>
  <c r="F31" i="3"/>
  <c r="E31" i="3"/>
  <c r="D31" i="3"/>
  <c r="C31" i="3"/>
  <c r="B31" i="3"/>
  <c r="P30" i="3"/>
  <c r="O30" i="3"/>
  <c r="N30" i="3"/>
  <c r="M30" i="3"/>
  <c r="L30" i="3"/>
  <c r="K30" i="3"/>
  <c r="J30" i="3"/>
  <c r="I30" i="3"/>
  <c r="H30" i="3"/>
  <c r="G30" i="3"/>
  <c r="Q30" i="3" s="1"/>
  <c r="F30" i="3"/>
  <c r="E30" i="3"/>
  <c r="D30" i="3"/>
  <c r="C30" i="3"/>
  <c r="B30" i="3"/>
  <c r="V25" i="2"/>
  <c r="W25" i="2" s="1"/>
  <c r="R25" i="2"/>
  <c r="S25" i="2" s="1"/>
  <c r="Z23" i="2"/>
  <c r="Y23" i="2"/>
  <c r="X23" i="2"/>
  <c r="V22" i="2"/>
  <c r="W22" i="2" s="1"/>
  <c r="R22" i="2"/>
  <c r="S22" i="2" s="1"/>
  <c r="Z20" i="2"/>
  <c r="Y20" i="2"/>
  <c r="X20" i="2"/>
  <c r="V19" i="2"/>
  <c r="W19" i="2" s="1"/>
  <c r="R19" i="2"/>
  <c r="Z17" i="2"/>
  <c r="Y17" i="2"/>
  <c r="X17" i="2"/>
  <c r="V16" i="2"/>
  <c r="W16" i="2" s="1"/>
  <c r="R16" i="2"/>
  <c r="S16" i="2" s="1"/>
  <c r="Y14" i="2"/>
  <c r="X14" i="2"/>
  <c r="V13" i="2"/>
  <c r="W13" i="2" s="1"/>
  <c r="R13" i="2"/>
  <c r="S13" i="2" s="1"/>
  <c r="Y11" i="2"/>
  <c r="X11" i="2"/>
  <c r="V10" i="2"/>
  <c r="W10" i="2" s="1"/>
  <c r="S10" i="2"/>
  <c r="R10" i="2"/>
  <c r="Y8" i="2"/>
  <c r="X8" i="2"/>
  <c r="V7" i="2"/>
  <c r="W7" i="2" s="1"/>
  <c r="R7" i="2"/>
  <c r="S7" i="2" s="1"/>
  <c r="Y5" i="2"/>
  <c r="X5" i="2"/>
  <c r="V4" i="2"/>
  <c r="R4" i="2"/>
  <c r="S19" i="2" s="1"/>
  <c r="C18" i="4" l="1"/>
  <c r="C20" i="4"/>
  <c r="C22" i="4"/>
  <c r="C24" i="4"/>
  <c r="C26" i="4"/>
  <c r="C28" i="4"/>
  <c r="D26" i="4"/>
  <c r="D28" i="4"/>
  <c r="C19" i="4"/>
  <c r="C21" i="4"/>
  <c r="C23" i="4"/>
  <c r="C25" i="4"/>
  <c r="C27" i="4"/>
  <c r="D19" i="4"/>
  <c r="D21" i="4"/>
  <c r="D23" i="4"/>
  <c r="D25" i="4"/>
  <c r="D27" i="4"/>
  <c r="E19" i="4"/>
  <c r="E21" i="4"/>
  <c r="E23" i="4"/>
  <c r="E25" i="4"/>
  <c r="E27" i="4"/>
  <c r="F19" i="4"/>
  <c r="F21" i="4"/>
  <c r="F23" i="4"/>
  <c r="F25" i="4"/>
  <c r="F27" i="4"/>
  <c r="Q19" i="4"/>
  <c r="Q21" i="4"/>
  <c r="Q23" i="4"/>
  <c r="Q25" i="4"/>
  <c r="Q27" i="4"/>
</calcChain>
</file>

<file path=xl/sharedStrings.xml><?xml version="1.0" encoding="utf-8"?>
<sst xmlns="http://schemas.openxmlformats.org/spreadsheetml/2006/main" count="188" uniqueCount="44">
  <si>
    <t>Sample</t>
  </si>
  <si>
    <t>Y</t>
  </si>
  <si>
    <t>La</t>
  </si>
  <si>
    <t>Ce</t>
  </si>
  <si>
    <t>Pr</t>
  </si>
  <si>
    <t>Nd</t>
  </si>
  <si>
    <t>Sm</t>
  </si>
  <si>
    <t>Eu</t>
  </si>
  <si>
    <t>Gd</t>
  </si>
  <si>
    <t>Tb</t>
  </si>
  <si>
    <t>Dy</t>
  </si>
  <si>
    <t>Ho</t>
  </si>
  <si>
    <t>Er</t>
  </si>
  <si>
    <t>Tm</t>
  </si>
  <si>
    <t>Yb</t>
  </si>
  <si>
    <t>Lu</t>
  </si>
  <si>
    <t>Total</t>
  </si>
  <si>
    <t>Average Extraction</t>
  </si>
  <si>
    <t>Fractional Change in Extraction</t>
  </si>
  <si>
    <t>Significance</t>
  </si>
  <si>
    <t>pH</t>
  </si>
  <si>
    <t>Average pH</t>
  </si>
  <si>
    <t>Change in pH</t>
  </si>
  <si>
    <t>pH vs. wt</t>
  </si>
  <si>
    <t>vs. wt</t>
  </si>
  <si>
    <t>vs. dpsts</t>
  </si>
  <si>
    <t>wt</t>
  </si>
  <si>
    <t>a</t>
  </si>
  <si>
    <t>P_{tufB}:{\it mgdh}</t>
  </si>
  <si>
    <t>bc</t>
  </si>
  <si>
    <t>P_{112}:{\it mgdh}</t>
  </si>
  <si>
    <t>ab</t>
  </si>
  <si>
    <t>P_{114}:{\it mgdh}</t>
  </si>
  <si>
    <t>{\Delta \it pstS}</t>
  </si>
  <si>
    <t>{\Delta \it pstS}, P_{tufB}:{\it mgdh}</t>
  </si>
  <si>
    <t>cd</t>
  </si>
  <si>
    <t>{\Delta \it pstS}, P_{112}:{\it mgdh}</t>
  </si>
  <si>
    <t>d</t>
  </si>
  <si>
    <t>{\Delta \it pstS}, P_{114}:{\it mgdh}</t>
  </si>
  <si>
    <t>total</t>
  </si>
  <si>
    <t>Genotype</t>
  </si>
  <si>
    <t>mineral sand</t>
  </si>
  <si>
    <t>% difference</t>
  </si>
  <si>
    <t>Other REE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</si>
</sst>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"/>
    <numFmt numFmtId="165" formatCode="0.00000"/>
    <numFmt numFmtId="166" formatCode="0.000000"/>
    <numFmt numFmtId="167" formatCode="0.0"/>
  </numFmts>
  <fonts count="3" x14ac:knownFonts="1">
    <font>
      <sz val="12"/>
      <color indexed="8"/>
      <name val="Calibri"/>
    </font>
    <font>
      <sz val="12"/>
      <color indexed="8"/>
      <name val="Helvetica Neue"/>
      <family val="2"/>
    </font>
    <font>
      <b/>
      <sz val="12"/>
      <color indexed="8"/>
      <name val="Helvetica Neue"/>
      <family val="2"/>
    </font>
  </fonts>
  <fills count="3">
    <fill>
      <patternFill patternType="none"/>
    </fill>
    <fill>
      <patternFill patternType="gray125"/>
    </fill>
    <fill>
      <patternFill patternType="solid">
        <fgColor indexed="12"/>
        <bgColor auto="1"/>
      </patternFill>
    </fill>
  </fills>
  <borders count="4">
    <border>
      <left/>
      <right/>
      <top/>
      <bottom/>
      <diagonal/>
    </border>
    <border>
      <left style="thin">
        <color indexed="13"/>
      </left>
      <right style="thin">
        <color indexed="13"/>
      </right>
      <top style="thin">
        <color indexed="13"/>
      </top>
      <bottom style="thin">
        <color indexed="13"/>
      </bottom>
      <diagonal/>
    </border>
    <border>
      <left style="thin">
        <color indexed="13"/>
      </left>
      <right style="thin">
        <color indexed="13"/>
      </right>
      <top style="thin">
        <color indexed="14"/>
      </top>
      <bottom style="thin">
        <color indexed="14"/>
      </bottom>
      <diagonal/>
    </border>
    <border>
      <left style="thin">
        <color indexed="14"/>
      </left>
      <right style="thin">
        <color indexed="14"/>
      </right>
      <top style="thin">
        <color indexed="14"/>
      </top>
      <bottom style="thin">
        <color indexed="14"/>
      </bottom>
      <diagonal/>
    </border>
  </borders>
  <cellStyleXfs count="1">
    <xf numFmtId="0" fontId="0" fillId="0" borderId="0" applyNumberFormat="0" applyFill="0" applyBorder="0" applyProtection="0"/>
  </cellStyleXfs>
  <cellXfs count="43">
    <xf numFmtId="0" fontId="0" fillId="0" borderId="0" xfId="0"/>
    <xf numFmtId="0" fontId="0" fillId="0" borderId="0" xfId="0" applyNumberFormat="1"/>
    <xf numFmtId="0" fontId="1" fillId="0" borderId="0" xfId="0" applyNumberFormat="1" applyFont="1"/>
    <xf numFmtId="49" fontId="2" fillId="0" borderId="3" xfId="0" applyNumberFormat="1" applyFont="1" applyBorder="1" applyAlignment="1">
      <alignment horizontal="center"/>
    </xf>
    <xf numFmtId="0" fontId="1" fillId="0" borderId="3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2" fontId="1" fillId="0" borderId="3" xfId="0" applyNumberFormat="1" applyFont="1" applyBorder="1" applyAlignment="1">
      <alignment horizontal="center"/>
    </xf>
    <xf numFmtId="0" fontId="1" fillId="0" borderId="0" xfId="0" applyNumberFormat="1" applyFont="1" applyAlignment="1">
      <alignment horizontal="center"/>
    </xf>
    <xf numFmtId="49" fontId="2" fillId="0" borderId="3" xfId="0" applyNumberFormat="1" applyFont="1" applyBorder="1" applyAlignment="1"/>
    <xf numFmtId="0" fontId="1" fillId="0" borderId="0" xfId="0" applyNumberFormat="1" applyFont="1" applyAlignment="1"/>
    <xf numFmtId="49" fontId="1" fillId="0" borderId="3" xfId="0" applyNumberFormat="1" applyFont="1" applyBorder="1" applyAlignment="1"/>
    <xf numFmtId="0" fontId="1" fillId="0" borderId="3" xfId="0" applyNumberFormat="1" applyFont="1" applyBorder="1" applyAlignment="1"/>
    <xf numFmtId="0" fontId="1" fillId="0" borderId="3" xfId="0" applyFont="1" applyBorder="1" applyAlignment="1"/>
    <xf numFmtId="0" fontId="2" fillId="0" borderId="3" xfId="0" applyFont="1" applyBorder="1" applyAlignment="1"/>
    <xf numFmtId="0" fontId="2" fillId="0" borderId="3" xfId="0" applyFont="1" applyBorder="1" applyAlignment="1">
      <alignment horizontal="center"/>
    </xf>
    <xf numFmtId="49" fontId="2" fillId="2" borderId="1" xfId="0" applyNumberFormat="1" applyFont="1" applyFill="1" applyBorder="1" applyAlignment="1">
      <alignment horizontal="left"/>
    </xf>
    <xf numFmtId="49" fontId="2" fillId="2" borderId="1" xfId="0" applyNumberFormat="1" applyFont="1" applyFill="1" applyBorder="1" applyAlignment="1">
      <alignment horizontal="center"/>
    </xf>
    <xf numFmtId="49" fontId="1" fillId="0" borderId="1" xfId="0" applyNumberFormat="1" applyFont="1" applyBorder="1" applyAlignment="1">
      <alignment horizontal="left"/>
    </xf>
    <xf numFmtId="0" fontId="1" fillId="0" borderId="1" xfId="0" applyNumberFormat="1" applyFont="1" applyBorder="1" applyAlignment="1">
      <alignment horizontal="center"/>
    </xf>
    <xf numFmtId="165" fontId="1" fillId="0" borderId="1" xfId="0" applyNumberFormat="1" applyFont="1" applyBorder="1" applyAlignment="1">
      <alignment horizontal="center"/>
    </xf>
    <xf numFmtId="166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167" fontId="1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left"/>
    </xf>
    <xf numFmtId="49" fontId="2" fillId="0" borderId="1" xfId="0" applyNumberFormat="1" applyFont="1" applyBorder="1" applyAlignment="1">
      <alignment horizontal="center"/>
    </xf>
    <xf numFmtId="49" fontId="2" fillId="2" borderId="2" xfId="0" applyNumberFormat="1" applyFont="1" applyFill="1" applyBorder="1" applyAlignment="1">
      <alignment horizontal="center"/>
    </xf>
    <xf numFmtId="0" fontId="1" fillId="0" borderId="2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49" fontId="2" fillId="0" borderId="2" xfId="0" applyNumberFormat="1" applyFont="1" applyBorder="1" applyAlignment="1">
      <alignment horizontal="center"/>
    </xf>
    <xf numFmtId="2" fontId="1" fillId="0" borderId="2" xfId="0" applyNumberFormat="1" applyFont="1" applyBorder="1" applyAlignment="1">
      <alignment horizontal="center"/>
    </xf>
    <xf numFmtId="167" fontId="1" fillId="0" borderId="2" xfId="0" applyNumberFormat="1" applyFont="1" applyBorder="1" applyAlignment="1">
      <alignment horizontal="center"/>
    </xf>
    <xf numFmtId="0" fontId="1" fillId="0" borderId="0" xfId="0" applyNumberFormat="1" applyFont="1" applyAlignment="1">
      <alignment horizontal="left"/>
    </xf>
    <xf numFmtId="49" fontId="2" fillId="2" borderId="1" xfId="0" applyNumberFormat="1" applyFont="1" applyFill="1" applyBorder="1" applyAlignment="1">
      <alignment horizontal="center" wrapText="1"/>
    </xf>
    <xf numFmtId="49" fontId="2" fillId="2" borderId="1" xfId="0" applyNumberFormat="1" applyFont="1" applyFill="1" applyBorder="1" applyAlignment="1">
      <alignment horizontal="left" wrapText="1"/>
    </xf>
    <xf numFmtId="49" fontId="1" fillId="0" borderId="1" xfId="0" applyNumberFormat="1" applyFont="1" applyBorder="1" applyAlignment="1">
      <alignment horizontal="left" wrapText="1"/>
    </xf>
    <xf numFmtId="0" fontId="1" fillId="0" borderId="1" xfId="0" applyNumberFormat="1" applyFont="1" applyBorder="1" applyAlignment="1">
      <alignment horizontal="center" wrapText="1"/>
    </xf>
    <xf numFmtId="164" fontId="1" fillId="0" borderId="1" xfId="0" applyNumberFormat="1" applyFont="1" applyBorder="1" applyAlignment="1">
      <alignment horizontal="center" wrapText="1"/>
    </xf>
    <xf numFmtId="49" fontId="1" fillId="0" borderId="1" xfId="0" applyNumberFormat="1" applyFont="1" applyBorder="1" applyAlignment="1">
      <alignment horizontal="center" wrapText="1"/>
    </xf>
    <xf numFmtId="2" fontId="1" fillId="0" borderId="1" xfId="0" applyNumberFormat="1" applyFont="1" applyBorder="1" applyAlignment="1">
      <alignment horizontal="center" wrapText="1"/>
    </xf>
    <xf numFmtId="165" fontId="1" fillId="0" borderId="1" xfId="0" applyNumberFormat="1" applyFont="1" applyBorder="1" applyAlignment="1">
      <alignment horizontal="center" wrapText="1"/>
    </xf>
    <xf numFmtId="166" fontId="1" fillId="0" borderId="1" xfId="0" applyNumberFormat="1" applyFont="1" applyBorder="1" applyAlignment="1">
      <alignment horizontal="center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5E88B1"/>
      <rgbColor rgb="FFEEF3F4"/>
      <rgbColor rgb="FF0000FF"/>
      <rgbColor rgb="FFBDC0BF"/>
      <rgbColor rgb="FFA5A5A5"/>
      <rgbColor rgb="FFAAAAAA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25"/>
  <sheetViews>
    <sheetView showGridLines="0" tabSelected="1" workbookViewId="0">
      <selection activeCell="O11" sqref="O11"/>
    </sheetView>
  </sheetViews>
  <sheetFormatPr baseColWidth="10" defaultColWidth="10.83203125" defaultRowHeight="16" x14ac:dyDescent="0.2"/>
  <cols>
    <col min="1" max="1" width="33.1640625" style="1" bestFit="1" customWidth="1"/>
    <col min="2" max="2" width="6.33203125" style="1" bestFit="1" customWidth="1"/>
    <col min="3" max="4" width="7.1640625" style="1" bestFit="1" customWidth="1"/>
    <col min="5" max="7" width="6.33203125" style="1" bestFit="1" customWidth="1"/>
    <col min="8" max="8" width="5.5" style="1" bestFit="1" customWidth="1"/>
    <col min="9" max="9" width="6.33203125" style="1" bestFit="1" customWidth="1"/>
    <col min="10" max="16" width="5.5" style="1" bestFit="1" customWidth="1"/>
    <col min="17" max="17" width="7.1640625" style="1" bestFit="1" customWidth="1"/>
    <col min="18" max="18" width="14.83203125" style="1" bestFit="1" customWidth="1"/>
    <col min="19" max="19" width="15.6640625" style="1" bestFit="1" customWidth="1"/>
    <col min="20" max="20" width="9.5" style="1" bestFit="1" customWidth="1"/>
    <col min="21" max="21" width="4.6640625" style="1" bestFit="1" customWidth="1"/>
    <col min="22" max="22" width="9.6640625" style="1" bestFit="1" customWidth="1"/>
    <col min="23" max="23" width="10.83203125" style="1" bestFit="1" customWidth="1"/>
    <col min="24" max="24" width="8.6640625" style="1" bestFit="1" customWidth="1"/>
    <col min="25" max="26" width="9.83203125" style="1" bestFit="1" customWidth="1"/>
    <col min="27" max="27" width="10.83203125" style="1" customWidth="1"/>
    <col min="28" max="16384" width="10.83203125" style="1"/>
  </cols>
  <sheetData>
    <row r="1" spans="1:26" ht="51" x14ac:dyDescent="0.2">
      <c r="A1" s="35" t="s">
        <v>0</v>
      </c>
      <c r="B1" s="34" t="s">
        <v>1</v>
      </c>
      <c r="C1" s="34" t="s">
        <v>2</v>
      </c>
      <c r="D1" s="34" t="s">
        <v>3</v>
      </c>
      <c r="E1" s="34" t="s">
        <v>4</v>
      </c>
      <c r="F1" s="34" t="s">
        <v>5</v>
      </c>
      <c r="G1" s="34" t="s">
        <v>6</v>
      </c>
      <c r="H1" s="34" t="s">
        <v>7</v>
      </c>
      <c r="I1" s="34" t="s">
        <v>8</v>
      </c>
      <c r="J1" s="34" t="s">
        <v>9</v>
      </c>
      <c r="K1" s="34" t="s">
        <v>10</v>
      </c>
      <c r="L1" s="34" t="s">
        <v>11</v>
      </c>
      <c r="M1" s="34" t="s">
        <v>12</v>
      </c>
      <c r="N1" s="34" t="s">
        <v>13</v>
      </c>
      <c r="O1" s="34" t="s">
        <v>14</v>
      </c>
      <c r="P1" s="34" t="s">
        <v>15</v>
      </c>
      <c r="Q1" s="34" t="s">
        <v>16</v>
      </c>
      <c r="R1" s="34" t="s">
        <v>17</v>
      </c>
      <c r="S1" s="34" t="s">
        <v>18</v>
      </c>
      <c r="T1" s="34" t="s">
        <v>19</v>
      </c>
      <c r="U1" s="34" t="s">
        <v>20</v>
      </c>
      <c r="V1" s="34" t="s">
        <v>21</v>
      </c>
      <c r="W1" s="34" t="s">
        <v>22</v>
      </c>
      <c r="X1" s="34" t="s">
        <v>23</v>
      </c>
      <c r="Y1" s="34" t="s">
        <v>24</v>
      </c>
      <c r="Z1" s="34" t="s">
        <v>25</v>
      </c>
    </row>
    <row r="2" spans="1:26" ht="17" x14ac:dyDescent="0.2">
      <c r="A2" s="36" t="s">
        <v>26</v>
      </c>
      <c r="B2" s="37">
        <v>11.08</v>
      </c>
      <c r="C2" s="37">
        <v>73.311000000000007</v>
      </c>
      <c r="D2" s="37">
        <v>215.24799999999999</v>
      </c>
      <c r="E2" s="37">
        <v>17.673999999999999</v>
      </c>
      <c r="F2" s="37">
        <v>63.378</v>
      </c>
      <c r="G2" s="37">
        <v>9.0530000000000008</v>
      </c>
      <c r="H2" s="37">
        <v>0.71199999999999997</v>
      </c>
      <c r="I2" s="37">
        <v>7.6719999999999997</v>
      </c>
      <c r="J2" s="37">
        <v>0.77300000000000002</v>
      </c>
      <c r="K2" s="37">
        <v>3.077</v>
      </c>
      <c r="L2" s="37">
        <v>0.51400000000000001</v>
      </c>
      <c r="M2" s="37">
        <v>0.33100000000000002</v>
      </c>
      <c r="N2" s="37">
        <v>0.152</v>
      </c>
      <c r="O2" s="37">
        <v>0.92700000000000005</v>
      </c>
      <c r="P2" s="37">
        <v>0.13</v>
      </c>
      <c r="Q2" s="37">
        <v>404.03199999999998</v>
      </c>
      <c r="R2" s="38"/>
      <c r="S2" s="38"/>
      <c r="T2" s="39" t="s">
        <v>27</v>
      </c>
      <c r="U2" s="37">
        <v>2.3199999999999998</v>
      </c>
      <c r="V2" s="40"/>
      <c r="W2" s="40"/>
      <c r="X2" s="41"/>
      <c r="Y2" s="42"/>
      <c r="Z2" s="42"/>
    </row>
    <row r="3" spans="1:26" ht="17" x14ac:dyDescent="0.2">
      <c r="A3" s="36" t="s">
        <v>26</v>
      </c>
      <c r="B3" s="37">
        <v>11.166</v>
      </c>
      <c r="C3" s="37">
        <v>74.605000000000004</v>
      </c>
      <c r="D3" s="37">
        <v>219.97300000000001</v>
      </c>
      <c r="E3" s="37">
        <v>17.893000000000001</v>
      </c>
      <c r="F3" s="37">
        <v>64.915000000000006</v>
      </c>
      <c r="G3" s="37">
        <v>9.25</v>
      </c>
      <c r="H3" s="37">
        <v>0.72099999999999997</v>
      </c>
      <c r="I3" s="37">
        <v>7.7850000000000001</v>
      </c>
      <c r="J3" s="37">
        <v>0.78700000000000003</v>
      </c>
      <c r="K3" s="37">
        <v>3.1080000000000001</v>
      </c>
      <c r="L3" s="37">
        <v>0.52400000000000002</v>
      </c>
      <c r="M3" s="37">
        <v>0.36099999999999999</v>
      </c>
      <c r="N3" s="37">
        <v>0.155</v>
      </c>
      <c r="O3" s="37">
        <v>0.94699999999999995</v>
      </c>
      <c r="P3" s="37">
        <v>0.13300000000000001</v>
      </c>
      <c r="Q3" s="37">
        <v>412.32299999999998</v>
      </c>
      <c r="R3" s="38"/>
      <c r="S3" s="38"/>
      <c r="T3" s="39" t="s">
        <v>27</v>
      </c>
      <c r="U3" s="37">
        <v>2.31</v>
      </c>
      <c r="V3" s="40"/>
      <c r="W3" s="40"/>
      <c r="X3" s="41"/>
      <c r="Y3" s="42"/>
      <c r="Z3" s="42"/>
    </row>
    <row r="4" spans="1:26" ht="17" x14ac:dyDescent="0.2">
      <c r="A4" s="36" t="s">
        <v>26</v>
      </c>
      <c r="B4" s="37">
        <v>10.737</v>
      </c>
      <c r="C4" s="37">
        <v>71.715000000000003</v>
      </c>
      <c r="D4" s="37">
        <v>212.815</v>
      </c>
      <c r="E4" s="37">
        <v>17.300999999999998</v>
      </c>
      <c r="F4" s="37">
        <v>62.47</v>
      </c>
      <c r="G4" s="37">
        <v>8.9329999999999998</v>
      </c>
      <c r="H4" s="37">
        <v>0.69599999999999995</v>
      </c>
      <c r="I4" s="37">
        <v>7.4889999999999999</v>
      </c>
      <c r="J4" s="37">
        <v>0.755</v>
      </c>
      <c r="K4" s="37">
        <v>3.004</v>
      </c>
      <c r="L4" s="37">
        <v>0.499</v>
      </c>
      <c r="M4" s="37">
        <v>0.30499999999999999</v>
      </c>
      <c r="N4" s="37">
        <v>0.14899999999999999</v>
      </c>
      <c r="O4" s="37">
        <v>0.9</v>
      </c>
      <c r="P4" s="37">
        <v>0.127</v>
      </c>
      <c r="Q4" s="37">
        <v>397.89499999999998</v>
      </c>
      <c r="R4" s="38">
        <f>AVERAGE(Q2:Q4)</f>
        <v>404.75</v>
      </c>
      <c r="S4" s="38"/>
      <c r="T4" s="39" t="s">
        <v>27</v>
      </c>
      <c r="U4" s="37">
        <v>2.31</v>
      </c>
      <c r="V4" s="40">
        <f>AVERAGE(U2:U4)</f>
        <v>2.313333333333333</v>
      </c>
      <c r="W4" s="40"/>
      <c r="X4" s="41"/>
      <c r="Y4" s="42"/>
      <c r="Z4" s="42"/>
    </row>
    <row r="5" spans="1:26" ht="17" x14ac:dyDescent="0.2">
      <c r="A5" s="36" t="s">
        <v>28</v>
      </c>
      <c r="B5" s="37">
        <v>14.397</v>
      </c>
      <c r="C5" s="37">
        <v>81.295000000000002</v>
      </c>
      <c r="D5" s="37">
        <v>267.30500000000001</v>
      </c>
      <c r="E5" s="37">
        <v>20.09</v>
      </c>
      <c r="F5" s="37">
        <v>73.55</v>
      </c>
      <c r="G5" s="37">
        <v>10.627000000000001</v>
      </c>
      <c r="H5" s="37">
        <v>0.84</v>
      </c>
      <c r="I5" s="37">
        <v>9.1929999999999996</v>
      </c>
      <c r="J5" s="37">
        <v>0.95399999999999996</v>
      </c>
      <c r="K5" s="37">
        <v>3.903</v>
      </c>
      <c r="L5" s="37">
        <v>0.66400000000000003</v>
      </c>
      <c r="M5" s="37">
        <v>0.73799999999999999</v>
      </c>
      <c r="N5" s="37">
        <v>0.20200000000000001</v>
      </c>
      <c r="O5" s="37">
        <v>1.2230000000000001</v>
      </c>
      <c r="P5" s="37">
        <v>0.17100000000000001</v>
      </c>
      <c r="Q5" s="37">
        <v>485.15199999999999</v>
      </c>
      <c r="R5" s="38"/>
      <c r="S5" s="38"/>
      <c r="T5" s="39" t="s">
        <v>29</v>
      </c>
      <c r="U5" s="37">
        <v>2.2599999999999998</v>
      </c>
      <c r="V5" s="40"/>
      <c r="W5" s="40"/>
      <c r="X5" s="41">
        <f>TTEST(U$2:U$4,U5:U7,2,2)</f>
        <v>2.7456169999342535E-4</v>
      </c>
      <c r="Y5" s="42">
        <f>TTEST(Q$2:Q$4,Q5:Q7,2,2)</f>
        <v>2.8178279210580077E-4</v>
      </c>
      <c r="Z5" s="42"/>
    </row>
    <row r="6" spans="1:26" ht="17" x14ac:dyDescent="0.2">
      <c r="A6" s="36" t="s">
        <v>28</v>
      </c>
      <c r="B6" s="37">
        <v>14.532999999999999</v>
      </c>
      <c r="C6" s="37">
        <v>83.316000000000003</v>
      </c>
      <c r="D6" s="37">
        <v>273.78699999999998</v>
      </c>
      <c r="E6" s="37">
        <v>20.510999999999999</v>
      </c>
      <c r="F6" s="37">
        <v>76.015000000000001</v>
      </c>
      <c r="G6" s="37">
        <v>10.721</v>
      </c>
      <c r="H6" s="37">
        <v>0.85</v>
      </c>
      <c r="I6" s="37">
        <v>9.3620000000000001</v>
      </c>
      <c r="J6" s="37">
        <v>0.96299999999999997</v>
      </c>
      <c r="K6" s="37">
        <v>3.9350000000000001</v>
      </c>
      <c r="L6" s="37">
        <v>0.66800000000000004</v>
      </c>
      <c r="M6" s="37">
        <v>0.753</v>
      </c>
      <c r="N6" s="37">
        <v>0.20399999999999999</v>
      </c>
      <c r="O6" s="37">
        <v>1.2430000000000001</v>
      </c>
      <c r="P6" s="37">
        <v>0.17299999999999999</v>
      </c>
      <c r="Q6" s="37">
        <v>497.03399999999999</v>
      </c>
      <c r="R6" s="38"/>
      <c r="S6" s="38"/>
      <c r="T6" s="39" t="s">
        <v>29</v>
      </c>
      <c r="U6" s="37">
        <v>2.2599999999999998</v>
      </c>
      <c r="V6" s="40"/>
      <c r="W6" s="40"/>
      <c r="X6" s="41"/>
      <c r="Y6" s="42"/>
      <c r="Z6" s="42"/>
    </row>
    <row r="7" spans="1:26" ht="17" x14ac:dyDescent="0.2">
      <c r="A7" s="36" t="s">
        <v>28</v>
      </c>
      <c r="B7" s="37">
        <v>14.159000000000001</v>
      </c>
      <c r="C7" s="37">
        <v>80.325999999999993</v>
      </c>
      <c r="D7" s="37">
        <v>263.22500000000002</v>
      </c>
      <c r="E7" s="37">
        <v>19.425000000000001</v>
      </c>
      <c r="F7" s="37">
        <v>73.450999999999993</v>
      </c>
      <c r="G7" s="37">
        <v>10.303000000000001</v>
      </c>
      <c r="H7" s="37">
        <v>0.82199999999999995</v>
      </c>
      <c r="I7" s="37">
        <v>8.9979999999999993</v>
      </c>
      <c r="J7" s="37">
        <v>0.92800000000000005</v>
      </c>
      <c r="K7" s="37">
        <v>3.8130000000000002</v>
      </c>
      <c r="L7" s="37">
        <v>0.64900000000000002</v>
      </c>
      <c r="M7" s="37">
        <v>0.70699999999999996</v>
      </c>
      <c r="N7" s="37">
        <v>0.19700000000000001</v>
      </c>
      <c r="O7" s="37">
        <v>1.1850000000000001</v>
      </c>
      <c r="P7" s="37">
        <v>0.16800000000000001</v>
      </c>
      <c r="Q7" s="37">
        <v>478.35599999999999</v>
      </c>
      <c r="R7" s="38">
        <f>AVERAGE(Q5:Q7)</f>
        <v>486.84733333333332</v>
      </c>
      <c r="S7" s="38">
        <f>(R7-$R$4)/$R$4</f>
        <v>0.20283467160798846</v>
      </c>
      <c r="T7" s="39" t="s">
        <v>29</v>
      </c>
      <c r="U7" s="37">
        <v>2.25</v>
      </c>
      <c r="V7" s="40">
        <f>AVERAGE(U5:U7)</f>
        <v>2.2566666666666664</v>
      </c>
      <c r="W7" s="40">
        <f>V7-$V$4</f>
        <v>-5.6666666666666643E-2</v>
      </c>
      <c r="X7" s="41"/>
      <c r="Y7" s="42"/>
      <c r="Z7" s="42"/>
    </row>
    <row r="8" spans="1:26" ht="17" x14ac:dyDescent="0.2">
      <c r="A8" s="36" t="s">
        <v>30</v>
      </c>
      <c r="B8" s="37">
        <v>13.433</v>
      </c>
      <c r="C8" s="37">
        <v>79.376999999999995</v>
      </c>
      <c r="D8" s="37">
        <v>252.36600000000001</v>
      </c>
      <c r="E8" s="37">
        <v>19.254999999999999</v>
      </c>
      <c r="F8" s="37">
        <v>70.507999999999996</v>
      </c>
      <c r="G8" s="37">
        <v>10.167999999999999</v>
      </c>
      <c r="H8" s="37">
        <v>0.8</v>
      </c>
      <c r="I8" s="37">
        <v>8.7880000000000003</v>
      </c>
      <c r="J8" s="37">
        <v>0.89100000000000001</v>
      </c>
      <c r="K8" s="37">
        <v>3.6269999999999998</v>
      </c>
      <c r="L8" s="37">
        <v>0.62</v>
      </c>
      <c r="M8" s="37">
        <v>0.627</v>
      </c>
      <c r="N8" s="37">
        <v>0.187</v>
      </c>
      <c r="O8" s="37">
        <v>1.131</v>
      </c>
      <c r="P8" s="37">
        <v>0.158</v>
      </c>
      <c r="Q8" s="37">
        <v>461.93599999999998</v>
      </c>
      <c r="R8" s="38"/>
      <c r="S8" s="38"/>
      <c r="T8" s="39" t="s">
        <v>31</v>
      </c>
      <c r="U8" s="37">
        <v>2.31</v>
      </c>
      <c r="V8" s="40"/>
      <c r="W8" s="40"/>
      <c r="X8" s="41">
        <f>TTEST(U$2:U$4,U8:U10,2,2)</f>
        <v>0.64332996318189717</v>
      </c>
      <c r="Y8" s="42">
        <f>TTEST(Q$2:Q$4,Q8:Q10,2,2)</f>
        <v>2.8540522315206201E-3</v>
      </c>
      <c r="Z8" s="42"/>
    </row>
    <row r="9" spans="1:26" ht="17" x14ac:dyDescent="0.2">
      <c r="A9" s="36" t="s">
        <v>30</v>
      </c>
      <c r="B9" s="37">
        <v>13.637</v>
      </c>
      <c r="C9" s="37">
        <v>80.284000000000006</v>
      </c>
      <c r="D9" s="37">
        <v>258.13299999999998</v>
      </c>
      <c r="E9" s="37">
        <v>19.567</v>
      </c>
      <c r="F9" s="37">
        <v>73.05</v>
      </c>
      <c r="G9" s="37">
        <v>10.343999999999999</v>
      </c>
      <c r="H9" s="37">
        <v>0.80900000000000005</v>
      </c>
      <c r="I9" s="37">
        <v>8.8859999999999992</v>
      </c>
      <c r="J9" s="37">
        <v>0.91</v>
      </c>
      <c r="K9" s="37">
        <v>3.6739999999999999</v>
      </c>
      <c r="L9" s="37">
        <v>0.625</v>
      </c>
      <c r="M9" s="37">
        <v>0.64100000000000001</v>
      </c>
      <c r="N9" s="37">
        <v>0.189</v>
      </c>
      <c r="O9" s="37">
        <v>1.149</v>
      </c>
      <c r="P9" s="37">
        <v>0.16</v>
      </c>
      <c r="Q9" s="37">
        <v>472.05799999999999</v>
      </c>
      <c r="R9" s="38"/>
      <c r="S9" s="38"/>
      <c r="T9" s="39" t="s">
        <v>31</v>
      </c>
      <c r="U9" s="37">
        <v>2.3199999999999998</v>
      </c>
      <c r="V9" s="40"/>
      <c r="W9" s="40"/>
      <c r="X9" s="41"/>
      <c r="Y9" s="42"/>
      <c r="Z9" s="42"/>
    </row>
    <row r="10" spans="1:26" ht="17" x14ac:dyDescent="0.2">
      <c r="A10" s="36" t="s">
        <v>30</v>
      </c>
      <c r="B10" s="37">
        <v>14.305999999999999</v>
      </c>
      <c r="C10" s="37">
        <v>84.722999999999999</v>
      </c>
      <c r="D10" s="37">
        <v>271.03699999999998</v>
      </c>
      <c r="E10" s="37">
        <v>20.853999999999999</v>
      </c>
      <c r="F10" s="37">
        <v>76.677000000000007</v>
      </c>
      <c r="G10" s="37">
        <v>10.847</v>
      </c>
      <c r="H10" s="37">
        <v>0.85</v>
      </c>
      <c r="I10" s="37">
        <v>9.3109999999999999</v>
      </c>
      <c r="J10" s="37">
        <v>0.95799999999999996</v>
      </c>
      <c r="K10" s="37">
        <v>3.8740000000000001</v>
      </c>
      <c r="L10" s="37">
        <v>0.66200000000000003</v>
      </c>
      <c r="M10" s="37">
        <v>0.72799999999999998</v>
      </c>
      <c r="N10" s="37">
        <v>0.19900000000000001</v>
      </c>
      <c r="O10" s="37">
        <v>1.1970000000000001</v>
      </c>
      <c r="P10" s="37">
        <v>0.17</v>
      </c>
      <c r="Q10" s="37">
        <v>496.39299999999997</v>
      </c>
      <c r="R10" s="38">
        <f>AVERAGE(Q8:Q10)</f>
        <v>476.79566666666665</v>
      </c>
      <c r="S10" s="38">
        <f>(R10-$R$4)/$R$4</f>
        <v>0.17800041177681691</v>
      </c>
      <c r="T10" s="39" t="s">
        <v>31</v>
      </c>
      <c r="U10" s="37">
        <v>2.2999999999999998</v>
      </c>
      <c r="V10" s="40">
        <f>AVERAGE(U8:U10)</f>
        <v>2.31</v>
      </c>
      <c r="W10" s="40">
        <f>V10-$V$4</f>
        <v>-3.3333333333329662E-3</v>
      </c>
      <c r="X10" s="41"/>
      <c r="Y10" s="42"/>
      <c r="Z10" s="42"/>
    </row>
    <row r="11" spans="1:26" ht="17" x14ac:dyDescent="0.2">
      <c r="A11" s="36" t="s">
        <v>32</v>
      </c>
      <c r="B11" s="37">
        <v>13.242000000000001</v>
      </c>
      <c r="C11" s="37">
        <v>76.894999999999996</v>
      </c>
      <c r="D11" s="37">
        <v>249.56399999999999</v>
      </c>
      <c r="E11" s="37">
        <v>19.009</v>
      </c>
      <c r="F11" s="37">
        <v>68.212999999999994</v>
      </c>
      <c r="G11" s="37">
        <v>9.9540000000000006</v>
      </c>
      <c r="H11" s="37">
        <v>0.79300000000000004</v>
      </c>
      <c r="I11" s="37">
        <v>8.5640000000000001</v>
      </c>
      <c r="J11" s="37">
        <v>0.88100000000000001</v>
      </c>
      <c r="K11" s="37">
        <v>3.5760000000000001</v>
      </c>
      <c r="L11" s="37">
        <v>0.61</v>
      </c>
      <c r="M11" s="37">
        <v>0.58199999999999996</v>
      </c>
      <c r="N11" s="37">
        <v>0.183</v>
      </c>
      <c r="O11" s="37">
        <v>1.119</v>
      </c>
      <c r="P11" s="37">
        <v>0.159</v>
      </c>
      <c r="Q11" s="37">
        <v>453.34399999999999</v>
      </c>
      <c r="R11" s="38"/>
      <c r="S11" s="38"/>
      <c r="T11" s="39" t="s">
        <v>31</v>
      </c>
      <c r="U11" s="37">
        <v>2.27</v>
      </c>
      <c r="V11" s="40"/>
      <c r="W11" s="40"/>
      <c r="X11" s="41">
        <f>TTEST(U$2:U$4,U11:U13,2,2)</f>
        <v>1.4731194152033317E-3</v>
      </c>
      <c r="Y11" s="42">
        <f>TTEST(Q$2:Q$4,Q11:Q13,2,2)</f>
        <v>6.7184821507496641E-3</v>
      </c>
      <c r="Z11" s="42"/>
    </row>
    <row r="12" spans="1:26" ht="17" x14ac:dyDescent="0.2">
      <c r="A12" s="36" t="s">
        <v>32</v>
      </c>
      <c r="B12" s="37">
        <v>13.83</v>
      </c>
      <c r="C12" s="37">
        <v>80.662000000000006</v>
      </c>
      <c r="D12" s="37">
        <v>260.46499999999997</v>
      </c>
      <c r="E12" s="37">
        <v>19.853000000000002</v>
      </c>
      <c r="F12" s="37">
        <v>74.459999999999994</v>
      </c>
      <c r="G12" s="37">
        <v>10.403</v>
      </c>
      <c r="H12" s="37">
        <v>0.81499999999999995</v>
      </c>
      <c r="I12" s="37">
        <v>8.9090000000000007</v>
      </c>
      <c r="J12" s="37">
        <v>0.91500000000000004</v>
      </c>
      <c r="K12" s="37">
        <v>3.6989999999999998</v>
      </c>
      <c r="L12" s="37">
        <v>0.63800000000000001</v>
      </c>
      <c r="M12" s="37">
        <v>0.65400000000000003</v>
      </c>
      <c r="N12" s="37">
        <v>0.192</v>
      </c>
      <c r="O12" s="37">
        <v>1.165</v>
      </c>
      <c r="P12" s="37">
        <v>0.16300000000000001</v>
      </c>
      <c r="Q12" s="37">
        <v>476.82299999999998</v>
      </c>
      <c r="R12" s="38"/>
      <c r="S12" s="38"/>
      <c r="T12" s="39" t="s">
        <v>31</v>
      </c>
      <c r="U12" s="37">
        <v>2.2799999999999998</v>
      </c>
      <c r="V12" s="40"/>
      <c r="W12" s="40"/>
      <c r="X12" s="41"/>
      <c r="Y12" s="42"/>
      <c r="Z12" s="42"/>
    </row>
    <row r="13" spans="1:26" ht="17" x14ac:dyDescent="0.2">
      <c r="A13" s="36" t="s">
        <v>32</v>
      </c>
      <c r="B13" s="37">
        <v>14.613</v>
      </c>
      <c r="C13" s="37">
        <v>84.254999999999995</v>
      </c>
      <c r="D13" s="37">
        <v>272.68</v>
      </c>
      <c r="E13" s="37">
        <v>20.911000000000001</v>
      </c>
      <c r="F13" s="37">
        <v>77.762</v>
      </c>
      <c r="G13" s="37">
        <v>10.920999999999999</v>
      </c>
      <c r="H13" s="37">
        <v>0.86199999999999999</v>
      </c>
      <c r="I13" s="37">
        <v>9.4209999999999994</v>
      </c>
      <c r="J13" s="37">
        <v>0.96399999999999997</v>
      </c>
      <c r="K13" s="37">
        <v>3.915</v>
      </c>
      <c r="L13" s="37">
        <v>0.66900000000000004</v>
      </c>
      <c r="M13" s="37">
        <v>0.746</v>
      </c>
      <c r="N13" s="37">
        <v>0.20200000000000001</v>
      </c>
      <c r="O13" s="37">
        <v>1.228</v>
      </c>
      <c r="P13" s="37">
        <v>0.17199999999999999</v>
      </c>
      <c r="Q13" s="37">
        <v>499.32100000000003</v>
      </c>
      <c r="R13" s="38">
        <f>AVERAGE(Q11:Q13)</f>
        <v>476.49599999999992</v>
      </c>
      <c r="S13" s="38">
        <f>(R13-$R$4)/$R$4</f>
        <v>0.17726003705991333</v>
      </c>
      <c r="T13" s="39" t="s">
        <v>31</v>
      </c>
      <c r="U13" s="37">
        <v>2.2799999999999998</v>
      </c>
      <c r="V13" s="40">
        <f>AVERAGE(U11:U13)</f>
        <v>2.2766666666666668</v>
      </c>
      <c r="W13" s="40">
        <f>V13-$V$4</f>
        <v>-3.6666666666666181E-2</v>
      </c>
      <c r="X13" s="41"/>
      <c r="Y13" s="42"/>
      <c r="Z13" s="42"/>
    </row>
    <row r="14" spans="1:26" ht="17" x14ac:dyDescent="0.2">
      <c r="A14" s="36" t="s">
        <v>33</v>
      </c>
      <c r="B14" s="37">
        <v>17.465</v>
      </c>
      <c r="C14" s="37">
        <v>95.573999999999998</v>
      </c>
      <c r="D14" s="37">
        <v>303.51</v>
      </c>
      <c r="E14" s="37">
        <v>23.074000000000002</v>
      </c>
      <c r="F14" s="37">
        <v>86.399000000000001</v>
      </c>
      <c r="G14" s="37">
        <v>12.247</v>
      </c>
      <c r="H14" s="37">
        <v>0.95299999999999996</v>
      </c>
      <c r="I14" s="37">
        <v>10.513999999999999</v>
      </c>
      <c r="J14" s="37">
        <v>1.077</v>
      </c>
      <c r="K14" s="37">
        <v>4.4370000000000003</v>
      </c>
      <c r="L14" s="37">
        <v>0.76200000000000001</v>
      </c>
      <c r="M14" s="37">
        <v>0.98899999999999999</v>
      </c>
      <c r="N14" s="37">
        <v>0.22700000000000001</v>
      </c>
      <c r="O14" s="37">
        <v>1.3919999999999999</v>
      </c>
      <c r="P14" s="37">
        <v>0.19400000000000001</v>
      </c>
      <c r="Q14" s="37">
        <v>558.81399999999996</v>
      </c>
      <c r="R14" s="38"/>
      <c r="S14" s="38"/>
      <c r="T14" s="39" t="s">
        <v>29</v>
      </c>
      <c r="U14" s="37">
        <v>2.0499999999999998</v>
      </c>
      <c r="V14" s="40"/>
      <c r="W14" s="40"/>
      <c r="X14" s="41">
        <f>TTEST(U$2:U$4,U14:U16,2,2)</f>
        <v>1.1741287682375205E-4</v>
      </c>
      <c r="Y14" s="42">
        <f>TTEST(Q$2:Q$4,Q14:Q16,2,2)</f>
        <v>1.047728788019172E-2</v>
      </c>
      <c r="Z14" s="42"/>
    </row>
    <row r="15" spans="1:26" ht="17" x14ac:dyDescent="0.2">
      <c r="A15" s="36" t="s">
        <v>33</v>
      </c>
      <c r="B15" s="37">
        <v>17.213999999999999</v>
      </c>
      <c r="C15" s="37">
        <v>95.989000000000004</v>
      </c>
      <c r="D15" s="37">
        <v>304.68700000000001</v>
      </c>
      <c r="E15" s="37">
        <v>23.376999999999999</v>
      </c>
      <c r="F15" s="37">
        <v>87.691999999999993</v>
      </c>
      <c r="G15" s="37">
        <v>12.212</v>
      </c>
      <c r="H15" s="37">
        <v>0.97199999999999998</v>
      </c>
      <c r="I15" s="37">
        <v>10.484</v>
      </c>
      <c r="J15" s="37">
        <v>1.075</v>
      </c>
      <c r="K15" s="37">
        <v>4.4009999999999998</v>
      </c>
      <c r="L15" s="37">
        <v>0.751</v>
      </c>
      <c r="M15" s="37">
        <v>0.96</v>
      </c>
      <c r="N15" s="37">
        <v>0.22900000000000001</v>
      </c>
      <c r="O15" s="37">
        <v>1.3759999999999999</v>
      </c>
      <c r="P15" s="37">
        <v>0.191</v>
      </c>
      <c r="Q15" s="37">
        <v>561.61</v>
      </c>
      <c r="R15" s="38"/>
      <c r="S15" s="38"/>
      <c r="T15" s="39" t="s">
        <v>29</v>
      </c>
      <c r="U15" s="37">
        <v>2.09</v>
      </c>
      <c r="V15" s="40"/>
      <c r="W15" s="40"/>
      <c r="X15" s="41"/>
      <c r="Y15" s="42"/>
      <c r="Z15" s="42"/>
    </row>
    <row r="16" spans="1:26" ht="17" x14ac:dyDescent="0.2">
      <c r="A16" s="36" t="s">
        <v>33</v>
      </c>
      <c r="B16" s="37">
        <v>14.141</v>
      </c>
      <c r="C16" s="37">
        <v>82.480999999999995</v>
      </c>
      <c r="D16" s="37">
        <v>258.822</v>
      </c>
      <c r="E16" s="37">
        <v>20.061</v>
      </c>
      <c r="F16" s="37">
        <v>73.569000000000003</v>
      </c>
      <c r="G16" s="37">
        <v>10.462</v>
      </c>
      <c r="H16" s="37">
        <v>0.83099999999999996</v>
      </c>
      <c r="I16" s="37">
        <v>8.9969999999999999</v>
      </c>
      <c r="J16" s="37">
        <v>0.92200000000000004</v>
      </c>
      <c r="K16" s="37">
        <v>3.7440000000000002</v>
      </c>
      <c r="L16" s="37">
        <v>0.64100000000000001</v>
      </c>
      <c r="M16" s="37">
        <v>0.66700000000000004</v>
      </c>
      <c r="N16" s="37">
        <v>0.19400000000000001</v>
      </c>
      <c r="O16" s="37">
        <v>1.167</v>
      </c>
      <c r="P16" s="37">
        <v>0.16300000000000001</v>
      </c>
      <c r="Q16" s="37">
        <v>476.86200000000002</v>
      </c>
      <c r="R16" s="38">
        <f>AVERAGE(Q14:Q16)</f>
        <v>532.42866666666669</v>
      </c>
      <c r="S16" s="38">
        <f>(R16-$R$4)/$R$4</f>
        <v>0.31545068972616847</v>
      </c>
      <c r="T16" s="39" t="s">
        <v>29</v>
      </c>
      <c r="U16" s="37">
        <v>2.1</v>
      </c>
      <c r="V16" s="40">
        <f>AVERAGE(U14:U16)</f>
        <v>2.08</v>
      </c>
      <c r="W16" s="40">
        <f>V16-$V$4</f>
        <v>-0.23333333333333295</v>
      </c>
      <c r="X16" s="41"/>
      <c r="Y16" s="42"/>
      <c r="Z16" s="42"/>
    </row>
    <row r="17" spans="1:26" ht="17" x14ac:dyDescent="0.2">
      <c r="A17" s="36" t="s">
        <v>34</v>
      </c>
      <c r="B17" s="37">
        <v>19.111999999999998</v>
      </c>
      <c r="C17" s="37">
        <v>97.01</v>
      </c>
      <c r="D17" s="37">
        <v>329.91</v>
      </c>
      <c r="E17" s="37">
        <v>23.503</v>
      </c>
      <c r="F17" s="37">
        <v>88.53</v>
      </c>
      <c r="G17" s="37">
        <v>12.61</v>
      </c>
      <c r="H17" s="37">
        <v>1.0069999999999999</v>
      </c>
      <c r="I17" s="37">
        <v>11.010999999999999</v>
      </c>
      <c r="J17" s="37">
        <v>1.155</v>
      </c>
      <c r="K17" s="37">
        <v>4.7990000000000004</v>
      </c>
      <c r="L17" s="37">
        <v>0.83</v>
      </c>
      <c r="M17" s="37">
        <v>1.177</v>
      </c>
      <c r="N17" s="37">
        <v>0.252</v>
      </c>
      <c r="O17" s="37">
        <v>1.5229999999999999</v>
      </c>
      <c r="P17" s="37">
        <v>0.216</v>
      </c>
      <c r="Q17" s="37">
        <v>592.64499999999998</v>
      </c>
      <c r="R17" s="38"/>
      <c r="S17" s="38"/>
      <c r="T17" s="39" t="s">
        <v>35</v>
      </c>
      <c r="U17" s="37">
        <v>2.0099999999999998</v>
      </c>
      <c r="V17" s="40"/>
      <c r="W17" s="40"/>
      <c r="X17" s="41">
        <f>TTEST(U$2:U$4,U17:U19,2,2)</f>
        <v>3.5943930880370011E-5</v>
      </c>
      <c r="Y17" s="42">
        <f>TTEST(Q$2:Q$4,Q17:Q19,2,2)</f>
        <v>7.3472277008853216E-4</v>
      </c>
      <c r="Z17" s="42">
        <f>TTEST(Q$14:Q$16,Q17:Q19,2,2)</f>
        <v>0.43377234150521937</v>
      </c>
    </row>
    <row r="18" spans="1:26" ht="17" x14ac:dyDescent="0.2">
      <c r="A18" s="36" t="s">
        <v>34</v>
      </c>
      <c r="B18" s="37">
        <v>17.631</v>
      </c>
      <c r="C18" s="37">
        <v>90.620999999999995</v>
      </c>
      <c r="D18" s="37">
        <v>300.69099999999997</v>
      </c>
      <c r="E18" s="37">
        <v>22.126000000000001</v>
      </c>
      <c r="F18" s="37">
        <v>82.100999999999999</v>
      </c>
      <c r="G18" s="37">
        <v>11.8</v>
      </c>
      <c r="H18" s="37">
        <v>0.94099999999999995</v>
      </c>
      <c r="I18" s="37">
        <v>10.246</v>
      </c>
      <c r="J18" s="37">
        <v>1.071</v>
      </c>
      <c r="K18" s="37">
        <v>4.4119999999999999</v>
      </c>
      <c r="L18" s="37">
        <v>0.76100000000000001</v>
      </c>
      <c r="M18" s="37">
        <v>0.99299999999999999</v>
      </c>
      <c r="N18" s="37">
        <v>0.23</v>
      </c>
      <c r="O18" s="37">
        <v>1.405</v>
      </c>
      <c r="P18" s="37">
        <v>0.19500000000000001</v>
      </c>
      <c r="Q18" s="37">
        <v>545.22400000000005</v>
      </c>
      <c r="R18" s="38"/>
      <c r="S18" s="38"/>
      <c r="T18" s="39" t="s">
        <v>35</v>
      </c>
      <c r="U18" s="37">
        <v>2.0499999999999998</v>
      </c>
      <c r="V18" s="40"/>
      <c r="W18" s="40"/>
      <c r="X18" s="41"/>
      <c r="Y18" s="42"/>
      <c r="Z18" s="42"/>
    </row>
    <row r="19" spans="1:26" ht="17" x14ac:dyDescent="0.2">
      <c r="A19" s="36" t="s">
        <v>34</v>
      </c>
      <c r="B19" s="37">
        <v>17.356999999999999</v>
      </c>
      <c r="C19" s="37">
        <v>90.963999999999999</v>
      </c>
      <c r="D19" s="37">
        <v>299.83600000000001</v>
      </c>
      <c r="E19" s="37">
        <v>21.88</v>
      </c>
      <c r="F19" s="37">
        <v>81.623999999999995</v>
      </c>
      <c r="G19" s="37">
        <v>11.657</v>
      </c>
      <c r="H19" s="37">
        <v>0.92200000000000004</v>
      </c>
      <c r="I19" s="37">
        <v>10.093</v>
      </c>
      <c r="J19" s="37">
        <v>1.056</v>
      </c>
      <c r="K19" s="37">
        <v>4.3499999999999996</v>
      </c>
      <c r="L19" s="37">
        <v>0.745</v>
      </c>
      <c r="M19" s="37">
        <v>0.96099999999999997</v>
      </c>
      <c r="N19" s="37">
        <v>0.22900000000000001</v>
      </c>
      <c r="O19" s="37">
        <v>1.375</v>
      </c>
      <c r="P19" s="37">
        <v>0.192</v>
      </c>
      <c r="Q19" s="37">
        <v>543.24099999999999</v>
      </c>
      <c r="R19" s="38">
        <f>AVERAGE(Q17:Q19)</f>
        <v>560.37</v>
      </c>
      <c r="S19" s="38">
        <f>(R19-$R$4)/$R$4</f>
        <v>0.38448424953675109</v>
      </c>
      <c r="T19" s="39" t="s">
        <v>35</v>
      </c>
      <c r="U19" s="37">
        <v>2.0499999999999998</v>
      </c>
      <c r="V19" s="40">
        <f>AVERAGE(U17:U19)</f>
        <v>2.0366666666666666</v>
      </c>
      <c r="W19" s="40">
        <f>V19-$V$4</f>
        <v>-0.27666666666666639</v>
      </c>
      <c r="X19" s="41"/>
      <c r="Y19" s="42"/>
      <c r="Z19" s="42"/>
    </row>
    <row r="20" spans="1:26" ht="17" x14ac:dyDescent="0.2">
      <c r="A20" s="36" t="s">
        <v>36</v>
      </c>
      <c r="B20" s="37">
        <v>21.501000000000001</v>
      </c>
      <c r="C20" s="37">
        <v>107.979</v>
      </c>
      <c r="D20" s="37">
        <v>367.161</v>
      </c>
      <c r="E20" s="37">
        <v>26.167000000000002</v>
      </c>
      <c r="F20" s="37">
        <v>98.296999999999997</v>
      </c>
      <c r="G20" s="37">
        <v>14.081</v>
      </c>
      <c r="H20" s="37">
        <v>1.129</v>
      </c>
      <c r="I20" s="37">
        <v>12.226000000000001</v>
      </c>
      <c r="J20" s="37">
        <v>1.286</v>
      </c>
      <c r="K20" s="37">
        <v>5.3609999999999998</v>
      </c>
      <c r="L20" s="37">
        <v>0.92900000000000005</v>
      </c>
      <c r="M20" s="37">
        <v>1.446</v>
      </c>
      <c r="N20" s="37">
        <v>0.28299999999999997</v>
      </c>
      <c r="O20" s="37">
        <v>1.7170000000000001</v>
      </c>
      <c r="P20" s="37">
        <v>0.23699999999999999</v>
      </c>
      <c r="Q20" s="37">
        <v>659.8</v>
      </c>
      <c r="R20" s="38"/>
      <c r="S20" s="38"/>
      <c r="T20" s="39" t="s">
        <v>37</v>
      </c>
      <c r="U20" s="37">
        <v>1.91</v>
      </c>
      <c r="V20" s="40"/>
      <c r="W20" s="40"/>
      <c r="X20" s="41">
        <f>TTEST(U$2:U$4,U20:U22,2,2)</f>
        <v>2.1124181208846784E-6</v>
      </c>
      <c r="Y20" s="42">
        <f>TTEST(Q$2:Q$4,Q20:Q22,2,2)</f>
        <v>5.4089530712811917E-4</v>
      </c>
      <c r="Z20" s="42">
        <f>TTEST(Q$14:Q$16,Q20:Q22,2,2)</f>
        <v>6.5769442530350303E-2</v>
      </c>
    </row>
    <row r="21" spans="1:26" ht="17" x14ac:dyDescent="0.2">
      <c r="A21" s="36" t="s">
        <v>36</v>
      </c>
      <c r="B21" s="37">
        <v>19.201000000000001</v>
      </c>
      <c r="C21" s="37">
        <v>96.366</v>
      </c>
      <c r="D21" s="37">
        <v>327.83800000000002</v>
      </c>
      <c r="E21" s="37">
        <v>23.495999999999999</v>
      </c>
      <c r="F21" s="37">
        <v>87.977000000000004</v>
      </c>
      <c r="G21" s="37">
        <v>12.526</v>
      </c>
      <c r="H21" s="37">
        <v>1</v>
      </c>
      <c r="I21" s="37">
        <v>11.010999999999999</v>
      </c>
      <c r="J21" s="37">
        <v>1.1559999999999999</v>
      </c>
      <c r="K21" s="37">
        <v>4.7949999999999999</v>
      </c>
      <c r="L21" s="37">
        <v>0.82699999999999996</v>
      </c>
      <c r="M21" s="37">
        <v>1.1779999999999999</v>
      </c>
      <c r="N21" s="37">
        <v>0.254</v>
      </c>
      <c r="O21" s="37">
        <v>1.5169999999999999</v>
      </c>
      <c r="P21" s="37">
        <v>0.21099999999999999</v>
      </c>
      <c r="Q21" s="37">
        <v>589.35299999999995</v>
      </c>
      <c r="R21" s="38"/>
      <c r="S21" s="38"/>
      <c r="T21" s="39" t="s">
        <v>37</v>
      </c>
      <c r="U21" s="37">
        <v>1.93</v>
      </c>
      <c r="V21" s="40"/>
      <c r="W21" s="40"/>
      <c r="X21" s="41"/>
      <c r="Y21" s="42"/>
      <c r="Z21" s="42"/>
    </row>
    <row r="22" spans="1:26" ht="17" x14ac:dyDescent="0.2">
      <c r="A22" s="36" t="s">
        <v>36</v>
      </c>
      <c r="B22" s="37">
        <v>20.268999999999998</v>
      </c>
      <c r="C22" s="37">
        <v>100.298</v>
      </c>
      <c r="D22" s="37">
        <v>338.52499999999998</v>
      </c>
      <c r="E22" s="37">
        <v>24.420999999999999</v>
      </c>
      <c r="F22" s="37">
        <v>91.007999999999996</v>
      </c>
      <c r="G22" s="37">
        <v>13.058</v>
      </c>
      <c r="H22" s="37">
        <v>1.0409999999999999</v>
      </c>
      <c r="I22" s="37">
        <v>11.395</v>
      </c>
      <c r="J22" s="37">
        <v>1.19</v>
      </c>
      <c r="K22" s="37">
        <v>4.9669999999999996</v>
      </c>
      <c r="L22" s="37">
        <v>0.85899999999999999</v>
      </c>
      <c r="M22" s="37">
        <v>1.256</v>
      </c>
      <c r="N22" s="37">
        <v>0.26400000000000001</v>
      </c>
      <c r="O22" s="37">
        <v>1.5740000000000001</v>
      </c>
      <c r="P22" s="37">
        <v>0.219</v>
      </c>
      <c r="Q22" s="37">
        <v>610.34400000000005</v>
      </c>
      <c r="R22" s="38">
        <f>AVERAGE(Q20:Q22)</f>
        <v>619.83233333333328</v>
      </c>
      <c r="S22" s="38">
        <f>(R22-$R$4)/$R$4</f>
        <v>0.53139551163269494</v>
      </c>
      <c r="T22" s="39" t="s">
        <v>37</v>
      </c>
      <c r="U22" s="37">
        <v>1.94</v>
      </c>
      <c r="V22" s="40">
        <f>AVERAGE(U20:U22)</f>
        <v>1.9266666666666665</v>
      </c>
      <c r="W22" s="40">
        <f>V22-$V$4</f>
        <v>-0.38666666666666649</v>
      </c>
      <c r="X22" s="41"/>
      <c r="Y22" s="42"/>
      <c r="Z22" s="42"/>
    </row>
    <row r="23" spans="1:26" ht="17" x14ac:dyDescent="0.2">
      <c r="A23" s="36" t="s">
        <v>38</v>
      </c>
      <c r="B23" s="37">
        <v>15.94</v>
      </c>
      <c r="C23" s="37">
        <v>85.171999999999997</v>
      </c>
      <c r="D23" s="37">
        <v>277.75900000000001</v>
      </c>
      <c r="E23" s="37">
        <v>20.835999999999999</v>
      </c>
      <c r="F23" s="37">
        <v>77.909000000000006</v>
      </c>
      <c r="G23" s="37">
        <v>10.898999999999999</v>
      </c>
      <c r="H23" s="37">
        <v>0.86</v>
      </c>
      <c r="I23" s="37">
        <v>9.4329999999999998</v>
      </c>
      <c r="J23" s="37">
        <v>0.98299999999999998</v>
      </c>
      <c r="K23" s="37">
        <v>4.016</v>
      </c>
      <c r="L23" s="37">
        <v>0.68200000000000005</v>
      </c>
      <c r="M23" s="37">
        <v>0.78500000000000003</v>
      </c>
      <c r="N23" s="37">
        <v>0.20699999999999999</v>
      </c>
      <c r="O23" s="37">
        <v>1.242</v>
      </c>
      <c r="P23" s="37">
        <v>0.17599999999999999</v>
      </c>
      <c r="Q23" s="37">
        <v>506.899</v>
      </c>
      <c r="R23" s="38"/>
      <c r="S23" s="38"/>
      <c r="T23" s="39" t="s">
        <v>29</v>
      </c>
      <c r="U23" s="37">
        <v>2.1</v>
      </c>
      <c r="V23" s="40"/>
      <c r="W23" s="40"/>
      <c r="X23" s="41">
        <f>TTEST(U$2:U$4,U23:U25,2,2)</f>
        <v>1.2609774806081605E-6</v>
      </c>
      <c r="Y23" s="42">
        <f>TTEST(Q$2:Q$4,Q23:Q25,2,2)</f>
        <v>1.5228360786254767E-4</v>
      </c>
      <c r="Z23" s="42">
        <f>TTEST(Q$14:Q$16,Q23:Q25,2,2)</f>
        <v>0.70745801993245927</v>
      </c>
    </row>
    <row r="24" spans="1:26" ht="17" x14ac:dyDescent="0.2">
      <c r="A24" s="36" t="s">
        <v>38</v>
      </c>
      <c r="B24" s="37">
        <v>16.353000000000002</v>
      </c>
      <c r="C24" s="37">
        <v>90.186000000000007</v>
      </c>
      <c r="D24" s="37">
        <v>291.19799999999998</v>
      </c>
      <c r="E24" s="37">
        <v>21.632999999999999</v>
      </c>
      <c r="F24" s="37">
        <v>80.884</v>
      </c>
      <c r="G24" s="37">
        <v>11.412000000000001</v>
      </c>
      <c r="H24" s="37">
        <v>0.89800000000000002</v>
      </c>
      <c r="I24" s="37">
        <v>9.8260000000000005</v>
      </c>
      <c r="J24" s="37">
        <v>1.012</v>
      </c>
      <c r="K24" s="37">
        <v>4.1429999999999998</v>
      </c>
      <c r="L24" s="37">
        <v>0.70799999999999996</v>
      </c>
      <c r="M24" s="37">
        <v>0.84499999999999997</v>
      </c>
      <c r="N24" s="37">
        <v>0.215</v>
      </c>
      <c r="O24" s="37">
        <v>1.2909999999999999</v>
      </c>
      <c r="P24" s="37">
        <v>0.18</v>
      </c>
      <c r="Q24" s="37">
        <v>530.78399999999999</v>
      </c>
      <c r="R24" s="38"/>
      <c r="S24" s="38"/>
      <c r="T24" s="39" t="s">
        <v>29</v>
      </c>
      <c r="U24" s="37">
        <v>2.09</v>
      </c>
      <c r="V24" s="40"/>
      <c r="W24" s="40"/>
      <c r="X24" s="41"/>
      <c r="Y24" s="42"/>
      <c r="Z24" s="42"/>
    </row>
    <row r="25" spans="1:26" ht="17" x14ac:dyDescent="0.2">
      <c r="A25" s="36" t="s">
        <v>38</v>
      </c>
      <c r="B25" s="37">
        <v>16.11</v>
      </c>
      <c r="C25" s="37">
        <v>88.831999999999994</v>
      </c>
      <c r="D25" s="37">
        <v>287.83100000000002</v>
      </c>
      <c r="E25" s="37">
        <v>21.55</v>
      </c>
      <c r="F25" s="37">
        <v>80.415000000000006</v>
      </c>
      <c r="G25" s="37">
        <v>11.271000000000001</v>
      </c>
      <c r="H25" s="37">
        <v>0.89100000000000001</v>
      </c>
      <c r="I25" s="37">
        <v>9.6859999999999999</v>
      </c>
      <c r="J25" s="37">
        <v>1</v>
      </c>
      <c r="K25" s="37">
        <v>4.1130000000000004</v>
      </c>
      <c r="L25" s="37">
        <v>0.7</v>
      </c>
      <c r="M25" s="37">
        <v>0.82299999999999995</v>
      </c>
      <c r="N25" s="37">
        <v>0.21</v>
      </c>
      <c r="O25" s="37">
        <v>1.2729999999999999</v>
      </c>
      <c r="P25" s="37">
        <v>0.17699999999999999</v>
      </c>
      <c r="Q25" s="37">
        <v>524.88199999999995</v>
      </c>
      <c r="R25" s="38">
        <f>AVERAGE(Q23:Q25)</f>
        <v>520.85500000000002</v>
      </c>
      <c r="S25" s="38">
        <f>(R25-$R$4)/$R$4</f>
        <v>0.2868560840024707</v>
      </c>
      <c r="T25" s="39" t="s">
        <v>29</v>
      </c>
      <c r="U25" s="37">
        <v>2.09</v>
      </c>
      <c r="V25" s="40">
        <f>AVERAGE(U23:U25)</f>
        <v>2.0933333333333333</v>
      </c>
      <c r="W25" s="40">
        <f>V25-$V$4</f>
        <v>-0.21999999999999975</v>
      </c>
      <c r="X25" s="41"/>
      <c r="Y25" s="42"/>
      <c r="Z25" s="42"/>
    </row>
  </sheetData>
  <pageMargins left="0.7" right="0.7" top="0.75" bottom="0.75" header="0.3" footer="0.3"/>
  <pageSetup orientation="portrait"/>
  <headerFooter>
    <oddFooter>&amp;C&amp;"Helvetica Neue,Regular"&amp;12&amp;K000000&amp;P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38"/>
  <sheetViews>
    <sheetView showGridLines="0" workbookViewId="0">
      <selection activeCell="O18" sqref="O18"/>
    </sheetView>
  </sheetViews>
  <sheetFormatPr baseColWidth="10" defaultColWidth="10.83203125" defaultRowHeight="16" x14ac:dyDescent="0.2"/>
  <cols>
    <col min="1" max="1" width="33.1640625" style="33" bestFit="1" customWidth="1"/>
    <col min="2" max="2" width="8.1640625" style="7" bestFit="1" customWidth="1"/>
    <col min="3" max="4" width="9.33203125" style="7" bestFit="1" customWidth="1"/>
    <col min="5" max="6" width="11" style="7" bestFit="1" customWidth="1"/>
    <col min="7" max="7" width="7.1640625" style="7" bestFit="1" customWidth="1"/>
    <col min="8" max="8" width="6.1640625" style="7" bestFit="1" customWidth="1"/>
    <col min="9" max="9" width="7.1640625" style="7" bestFit="1" customWidth="1"/>
    <col min="10" max="16" width="6.1640625" style="7" bestFit="1" customWidth="1"/>
    <col min="17" max="17" width="12.1640625" style="7" bestFit="1" customWidth="1"/>
    <col min="18" max="18" width="10.83203125" style="2" customWidth="1"/>
    <col min="19" max="16384" width="10.83203125" style="2"/>
  </cols>
  <sheetData>
    <row r="1" spans="1:17" x14ac:dyDescent="0.2">
      <c r="A1" s="15" t="s">
        <v>0</v>
      </c>
      <c r="B1" s="16" t="s">
        <v>1</v>
      </c>
      <c r="C1" s="16" t="s">
        <v>2</v>
      </c>
      <c r="D1" s="16" t="s">
        <v>3</v>
      </c>
      <c r="E1" s="16" t="s">
        <v>4</v>
      </c>
      <c r="F1" s="16" t="s">
        <v>5</v>
      </c>
      <c r="G1" s="27" t="s">
        <v>6</v>
      </c>
      <c r="H1" s="27" t="s">
        <v>7</v>
      </c>
      <c r="I1" s="27" t="s">
        <v>8</v>
      </c>
      <c r="J1" s="27" t="s">
        <v>9</v>
      </c>
      <c r="K1" s="27" t="s">
        <v>10</v>
      </c>
      <c r="L1" s="27" t="s">
        <v>11</v>
      </c>
      <c r="M1" s="27" t="s">
        <v>12</v>
      </c>
      <c r="N1" s="27" t="s">
        <v>13</v>
      </c>
      <c r="O1" s="27" t="s">
        <v>14</v>
      </c>
      <c r="P1" s="27" t="s">
        <v>15</v>
      </c>
      <c r="Q1" s="16" t="s">
        <v>16</v>
      </c>
    </row>
    <row r="2" spans="1:17" x14ac:dyDescent="0.2">
      <c r="A2" s="17" t="s">
        <v>26</v>
      </c>
      <c r="B2" s="18">
        <v>11.08</v>
      </c>
      <c r="C2" s="18">
        <v>73.311000000000007</v>
      </c>
      <c r="D2" s="18">
        <v>215.24799999999999</v>
      </c>
      <c r="E2" s="19">
        <v>17.673999999999999</v>
      </c>
      <c r="F2" s="19">
        <v>63.378</v>
      </c>
      <c r="G2" s="28">
        <v>9.0530000000000008</v>
      </c>
      <c r="H2" s="28">
        <v>0.71199999999999997</v>
      </c>
      <c r="I2" s="28">
        <v>7.6719999999999997</v>
      </c>
      <c r="J2" s="28">
        <v>0.77300000000000002</v>
      </c>
      <c r="K2" s="28">
        <v>3.077</v>
      </c>
      <c r="L2" s="28">
        <v>0.51400000000000001</v>
      </c>
      <c r="M2" s="28">
        <v>0.33100000000000002</v>
      </c>
      <c r="N2" s="28">
        <v>0.152</v>
      </c>
      <c r="O2" s="28">
        <v>0.92700000000000005</v>
      </c>
      <c r="P2" s="28">
        <v>0.13</v>
      </c>
      <c r="Q2" s="20">
        <v>404.03199999999998</v>
      </c>
    </row>
    <row r="3" spans="1:17" x14ac:dyDescent="0.2">
      <c r="A3" s="17" t="s">
        <v>26</v>
      </c>
      <c r="B3" s="18">
        <v>11.166</v>
      </c>
      <c r="C3" s="18">
        <v>74.605000000000004</v>
      </c>
      <c r="D3" s="18">
        <v>219.97300000000001</v>
      </c>
      <c r="E3" s="19">
        <v>17.893000000000001</v>
      </c>
      <c r="F3" s="19">
        <v>64.915000000000006</v>
      </c>
      <c r="G3" s="28">
        <v>9.25</v>
      </c>
      <c r="H3" s="28">
        <v>0.72099999999999997</v>
      </c>
      <c r="I3" s="28">
        <v>7.7850000000000001</v>
      </c>
      <c r="J3" s="28">
        <v>0.78700000000000003</v>
      </c>
      <c r="K3" s="28">
        <v>3.1080000000000001</v>
      </c>
      <c r="L3" s="28">
        <v>0.52400000000000002</v>
      </c>
      <c r="M3" s="28">
        <v>0.36099999999999999</v>
      </c>
      <c r="N3" s="28">
        <v>0.155</v>
      </c>
      <c r="O3" s="28">
        <v>0.94699999999999995</v>
      </c>
      <c r="P3" s="28">
        <v>0.13300000000000001</v>
      </c>
      <c r="Q3" s="20">
        <v>412.32299999999998</v>
      </c>
    </row>
    <row r="4" spans="1:17" x14ac:dyDescent="0.2">
      <c r="A4" s="17" t="s">
        <v>26</v>
      </c>
      <c r="B4" s="18">
        <v>10.737</v>
      </c>
      <c r="C4" s="18">
        <v>71.715000000000003</v>
      </c>
      <c r="D4" s="18">
        <v>212.815</v>
      </c>
      <c r="E4" s="19">
        <v>17.300999999999998</v>
      </c>
      <c r="F4" s="19">
        <v>62.47</v>
      </c>
      <c r="G4" s="28">
        <v>8.9329999999999998</v>
      </c>
      <c r="H4" s="28">
        <v>0.69599999999999995</v>
      </c>
      <c r="I4" s="28">
        <v>7.4889999999999999</v>
      </c>
      <c r="J4" s="28">
        <v>0.755</v>
      </c>
      <c r="K4" s="28">
        <v>3.004</v>
      </c>
      <c r="L4" s="28">
        <v>0.499</v>
      </c>
      <c r="M4" s="28">
        <v>0.30499999999999999</v>
      </c>
      <c r="N4" s="28">
        <v>0.14899999999999999</v>
      </c>
      <c r="O4" s="28">
        <v>0.9</v>
      </c>
      <c r="P4" s="28">
        <v>0.127</v>
      </c>
      <c r="Q4" s="20">
        <v>397.89499999999998</v>
      </c>
    </row>
    <row r="5" spans="1:17" x14ac:dyDescent="0.2">
      <c r="A5" s="17" t="s">
        <v>28</v>
      </c>
      <c r="B5" s="18">
        <v>14.397</v>
      </c>
      <c r="C5" s="18">
        <v>81.295000000000002</v>
      </c>
      <c r="D5" s="18">
        <v>267.30500000000001</v>
      </c>
      <c r="E5" s="19">
        <v>20.09</v>
      </c>
      <c r="F5" s="19">
        <v>73.55</v>
      </c>
      <c r="G5" s="28">
        <v>10.627000000000001</v>
      </c>
      <c r="H5" s="28">
        <v>0.84</v>
      </c>
      <c r="I5" s="28">
        <v>9.1929999999999996</v>
      </c>
      <c r="J5" s="28">
        <v>0.95399999999999996</v>
      </c>
      <c r="K5" s="28">
        <v>3.903</v>
      </c>
      <c r="L5" s="28">
        <v>0.66400000000000003</v>
      </c>
      <c r="M5" s="28">
        <v>0.73799999999999999</v>
      </c>
      <c r="N5" s="28">
        <v>0.20200000000000001</v>
      </c>
      <c r="O5" s="28">
        <v>1.2230000000000001</v>
      </c>
      <c r="P5" s="28">
        <v>0.17100000000000001</v>
      </c>
      <c r="Q5" s="20">
        <v>485.15199999999999</v>
      </c>
    </row>
    <row r="6" spans="1:17" x14ac:dyDescent="0.2">
      <c r="A6" s="17" t="s">
        <v>28</v>
      </c>
      <c r="B6" s="18">
        <v>14.532999999999999</v>
      </c>
      <c r="C6" s="18">
        <v>83.316000000000003</v>
      </c>
      <c r="D6" s="18">
        <v>273.78699999999998</v>
      </c>
      <c r="E6" s="19">
        <v>20.510999999999999</v>
      </c>
      <c r="F6" s="19">
        <v>76.015000000000001</v>
      </c>
      <c r="G6" s="28">
        <v>10.721</v>
      </c>
      <c r="H6" s="28">
        <v>0.85</v>
      </c>
      <c r="I6" s="28">
        <v>9.3620000000000001</v>
      </c>
      <c r="J6" s="28">
        <v>0.96299999999999997</v>
      </c>
      <c r="K6" s="28">
        <v>3.9350000000000001</v>
      </c>
      <c r="L6" s="28">
        <v>0.66800000000000004</v>
      </c>
      <c r="M6" s="28">
        <v>0.753</v>
      </c>
      <c r="N6" s="28">
        <v>0.20399999999999999</v>
      </c>
      <c r="O6" s="28">
        <v>1.2430000000000001</v>
      </c>
      <c r="P6" s="28">
        <v>0.17299999999999999</v>
      </c>
      <c r="Q6" s="20">
        <v>497.03399999999999</v>
      </c>
    </row>
    <row r="7" spans="1:17" x14ac:dyDescent="0.2">
      <c r="A7" s="17" t="s">
        <v>28</v>
      </c>
      <c r="B7" s="18">
        <v>14.159000000000001</v>
      </c>
      <c r="C7" s="18">
        <v>80.325999999999993</v>
      </c>
      <c r="D7" s="18">
        <v>263.22500000000002</v>
      </c>
      <c r="E7" s="19">
        <v>19.425000000000001</v>
      </c>
      <c r="F7" s="19">
        <v>73.450999999999993</v>
      </c>
      <c r="G7" s="28">
        <v>10.303000000000001</v>
      </c>
      <c r="H7" s="28">
        <v>0.82199999999999995</v>
      </c>
      <c r="I7" s="28">
        <v>8.9979999999999993</v>
      </c>
      <c r="J7" s="28">
        <v>0.92800000000000005</v>
      </c>
      <c r="K7" s="28">
        <v>3.8130000000000002</v>
      </c>
      <c r="L7" s="28">
        <v>0.64900000000000002</v>
      </c>
      <c r="M7" s="28">
        <v>0.70699999999999996</v>
      </c>
      <c r="N7" s="28">
        <v>0.19700000000000001</v>
      </c>
      <c r="O7" s="28">
        <v>1.1850000000000001</v>
      </c>
      <c r="P7" s="28">
        <v>0.16800000000000001</v>
      </c>
      <c r="Q7" s="20">
        <v>478.35599999999999</v>
      </c>
    </row>
    <row r="8" spans="1:17" x14ac:dyDescent="0.2">
      <c r="A8" s="17" t="s">
        <v>30</v>
      </c>
      <c r="B8" s="18">
        <v>13.433</v>
      </c>
      <c r="C8" s="18">
        <v>79.376999999999995</v>
      </c>
      <c r="D8" s="18">
        <v>252.36600000000001</v>
      </c>
      <c r="E8" s="19">
        <v>19.254999999999999</v>
      </c>
      <c r="F8" s="19">
        <v>70.507999999999996</v>
      </c>
      <c r="G8" s="28">
        <v>10.167999999999999</v>
      </c>
      <c r="H8" s="28">
        <v>0.8</v>
      </c>
      <c r="I8" s="28">
        <v>8.7880000000000003</v>
      </c>
      <c r="J8" s="28">
        <v>0.89100000000000001</v>
      </c>
      <c r="K8" s="28">
        <v>3.6269999999999998</v>
      </c>
      <c r="L8" s="28">
        <v>0.62</v>
      </c>
      <c r="M8" s="28">
        <v>0.627</v>
      </c>
      <c r="N8" s="28">
        <v>0.187</v>
      </c>
      <c r="O8" s="28">
        <v>1.131</v>
      </c>
      <c r="P8" s="28">
        <v>0.158</v>
      </c>
      <c r="Q8" s="20">
        <v>461.93599999999998</v>
      </c>
    </row>
    <row r="9" spans="1:17" x14ac:dyDescent="0.2">
      <c r="A9" s="17" t="s">
        <v>30</v>
      </c>
      <c r="B9" s="18">
        <v>13.637</v>
      </c>
      <c r="C9" s="18">
        <v>80.284000000000006</v>
      </c>
      <c r="D9" s="18">
        <v>258.13299999999998</v>
      </c>
      <c r="E9" s="19">
        <v>19.567</v>
      </c>
      <c r="F9" s="19">
        <v>73.05</v>
      </c>
      <c r="G9" s="28">
        <v>10.343999999999999</v>
      </c>
      <c r="H9" s="28">
        <v>0.80900000000000005</v>
      </c>
      <c r="I9" s="28">
        <v>8.8859999999999992</v>
      </c>
      <c r="J9" s="28">
        <v>0.91</v>
      </c>
      <c r="K9" s="28">
        <v>3.6739999999999999</v>
      </c>
      <c r="L9" s="28">
        <v>0.625</v>
      </c>
      <c r="M9" s="28">
        <v>0.64100000000000001</v>
      </c>
      <c r="N9" s="28">
        <v>0.189</v>
      </c>
      <c r="O9" s="28">
        <v>1.149</v>
      </c>
      <c r="P9" s="28">
        <v>0.16</v>
      </c>
      <c r="Q9" s="20">
        <v>472.05799999999999</v>
      </c>
    </row>
    <row r="10" spans="1:17" x14ac:dyDescent="0.2">
      <c r="A10" s="17" t="s">
        <v>30</v>
      </c>
      <c r="B10" s="18">
        <v>14.305999999999999</v>
      </c>
      <c r="C10" s="18">
        <v>84.722999999999999</v>
      </c>
      <c r="D10" s="18">
        <v>271.03699999999998</v>
      </c>
      <c r="E10" s="19">
        <v>20.853999999999999</v>
      </c>
      <c r="F10" s="19">
        <v>76.677000000000007</v>
      </c>
      <c r="G10" s="28">
        <v>10.847</v>
      </c>
      <c r="H10" s="28">
        <v>0.85</v>
      </c>
      <c r="I10" s="28">
        <v>9.3109999999999999</v>
      </c>
      <c r="J10" s="28">
        <v>0.95799999999999996</v>
      </c>
      <c r="K10" s="28">
        <v>3.8740000000000001</v>
      </c>
      <c r="L10" s="28">
        <v>0.66200000000000003</v>
      </c>
      <c r="M10" s="28">
        <v>0.72799999999999998</v>
      </c>
      <c r="N10" s="28">
        <v>0.19900000000000001</v>
      </c>
      <c r="O10" s="28">
        <v>1.1970000000000001</v>
      </c>
      <c r="P10" s="28">
        <v>0.17</v>
      </c>
      <c r="Q10" s="20">
        <v>496.39299999999997</v>
      </c>
    </row>
    <row r="11" spans="1:17" x14ac:dyDescent="0.2">
      <c r="A11" s="17" t="s">
        <v>32</v>
      </c>
      <c r="B11" s="18">
        <v>13.242000000000001</v>
      </c>
      <c r="C11" s="18">
        <v>76.894999999999996</v>
      </c>
      <c r="D11" s="18">
        <v>249.56399999999999</v>
      </c>
      <c r="E11" s="19">
        <v>19.009</v>
      </c>
      <c r="F11" s="19">
        <v>68.212999999999994</v>
      </c>
      <c r="G11" s="28">
        <v>9.9540000000000006</v>
      </c>
      <c r="H11" s="28">
        <v>0.79300000000000004</v>
      </c>
      <c r="I11" s="28">
        <v>8.5640000000000001</v>
      </c>
      <c r="J11" s="28">
        <v>0.88100000000000001</v>
      </c>
      <c r="K11" s="28">
        <v>3.5760000000000001</v>
      </c>
      <c r="L11" s="28">
        <v>0.61</v>
      </c>
      <c r="M11" s="28">
        <v>0.58199999999999996</v>
      </c>
      <c r="N11" s="28">
        <v>0.183</v>
      </c>
      <c r="O11" s="28">
        <v>1.119</v>
      </c>
      <c r="P11" s="28">
        <v>0.159</v>
      </c>
      <c r="Q11" s="20">
        <v>453.34399999999999</v>
      </c>
    </row>
    <row r="12" spans="1:17" x14ac:dyDescent="0.2">
      <c r="A12" s="17" t="s">
        <v>32</v>
      </c>
      <c r="B12" s="18">
        <v>13.83</v>
      </c>
      <c r="C12" s="18">
        <v>80.662000000000006</v>
      </c>
      <c r="D12" s="18">
        <v>260.46499999999997</v>
      </c>
      <c r="E12" s="19">
        <v>19.853000000000002</v>
      </c>
      <c r="F12" s="19">
        <v>74.459999999999994</v>
      </c>
      <c r="G12" s="28">
        <v>10.403</v>
      </c>
      <c r="H12" s="28">
        <v>0.81499999999999995</v>
      </c>
      <c r="I12" s="28">
        <v>8.9090000000000007</v>
      </c>
      <c r="J12" s="28">
        <v>0.91500000000000004</v>
      </c>
      <c r="K12" s="28">
        <v>3.6989999999999998</v>
      </c>
      <c r="L12" s="28">
        <v>0.63800000000000001</v>
      </c>
      <c r="M12" s="28">
        <v>0.65400000000000003</v>
      </c>
      <c r="N12" s="28">
        <v>0.192</v>
      </c>
      <c r="O12" s="28">
        <v>1.165</v>
      </c>
      <c r="P12" s="28">
        <v>0.16300000000000001</v>
      </c>
      <c r="Q12" s="20">
        <v>476.82299999999998</v>
      </c>
    </row>
    <row r="13" spans="1:17" x14ac:dyDescent="0.2">
      <c r="A13" s="17" t="s">
        <v>32</v>
      </c>
      <c r="B13" s="18">
        <v>14.613</v>
      </c>
      <c r="C13" s="18">
        <v>84.254999999999995</v>
      </c>
      <c r="D13" s="18">
        <v>272.68</v>
      </c>
      <c r="E13" s="19">
        <v>20.911000000000001</v>
      </c>
      <c r="F13" s="19">
        <v>77.762</v>
      </c>
      <c r="G13" s="28">
        <v>10.920999999999999</v>
      </c>
      <c r="H13" s="28">
        <v>0.86199999999999999</v>
      </c>
      <c r="I13" s="28">
        <v>9.4209999999999994</v>
      </c>
      <c r="J13" s="28">
        <v>0.96399999999999997</v>
      </c>
      <c r="K13" s="28">
        <v>3.915</v>
      </c>
      <c r="L13" s="28">
        <v>0.66900000000000004</v>
      </c>
      <c r="M13" s="28">
        <v>0.746</v>
      </c>
      <c r="N13" s="28">
        <v>0.20200000000000001</v>
      </c>
      <c r="O13" s="28">
        <v>1.228</v>
      </c>
      <c r="P13" s="28">
        <v>0.17199999999999999</v>
      </c>
      <c r="Q13" s="20">
        <v>499.32100000000003</v>
      </c>
    </row>
    <row r="14" spans="1:17" x14ac:dyDescent="0.2">
      <c r="A14" s="17" t="s">
        <v>33</v>
      </c>
      <c r="B14" s="18">
        <v>17.465</v>
      </c>
      <c r="C14" s="18">
        <v>95.573999999999998</v>
      </c>
      <c r="D14" s="18">
        <v>303.51</v>
      </c>
      <c r="E14" s="19">
        <v>23.074000000000002</v>
      </c>
      <c r="F14" s="19">
        <v>86.399000000000001</v>
      </c>
      <c r="G14" s="28">
        <v>12.247</v>
      </c>
      <c r="H14" s="28">
        <v>0.95299999999999996</v>
      </c>
      <c r="I14" s="28">
        <v>10.513999999999999</v>
      </c>
      <c r="J14" s="28">
        <v>1.077</v>
      </c>
      <c r="K14" s="28">
        <v>4.4370000000000003</v>
      </c>
      <c r="L14" s="28">
        <v>0.76200000000000001</v>
      </c>
      <c r="M14" s="28">
        <v>0.98899999999999999</v>
      </c>
      <c r="N14" s="28">
        <v>0.22700000000000001</v>
      </c>
      <c r="O14" s="28">
        <v>1.3919999999999999</v>
      </c>
      <c r="P14" s="28">
        <v>0.19400000000000001</v>
      </c>
      <c r="Q14" s="20">
        <v>558.81399999999996</v>
      </c>
    </row>
    <row r="15" spans="1:17" x14ac:dyDescent="0.2">
      <c r="A15" s="17" t="s">
        <v>33</v>
      </c>
      <c r="B15" s="18">
        <v>17.213999999999999</v>
      </c>
      <c r="C15" s="18">
        <v>95.989000000000004</v>
      </c>
      <c r="D15" s="18">
        <v>304.68700000000001</v>
      </c>
      <c r="E15" s="19">
        <v>23.376999999999999</v>
      </c>
      <c r="F15" s="19">
        <v>87.691999999999993</v>
      </c>
      <c r="G15" s="28">
        <v>12.212</v>
      </c>
      <c r="H15" s="28">
        <v>0.97199999999999998</v>
      </c>
      <c r="I15" s="28">
        <v>10.484</v>
      </c>
      <c r="J15" s="28">
        <v>1.075</v>
      </c>
      <c r="K15" s="28">
        <v>4.4009999999999998</v>
      </c>
      <c r="L15" s="28">
        <v>0.751</v>
      </c>
      <c r="M15" s="28">
        <v>0.96</v>
      </c>
      <c r="N15" s="28">
        <v>0.22900000000000001</v>
      </c>
      <c r="O15" s="28">
        <v>1.3759999999999999</v>
      </c>
      <c r="P15" s="28">
        <v>0.191</v>
      </c>
      <c r="Q15" s="20">
        <v>561.61</v>
      </c>
    </row>
    <row r="16" spans="1:17" x14ac:dyDescent="0.2">
      <c r="A16" s="17" t="s">
        <v>33</v>
      </c>
      <c r="B16" s="18">
        <v>14.141</v>
      </c>
      <c r="C16" s="18">
        <v>82.480999999999995</v>
      </c>
      <c r="D16" s="18">
        <v>258.822</v>
      </c>
      <c r="E16" s="19">
        <v>20.061</v>
      </c>
      <c r="F16" s="19">
        <v>73.569000000000003</v>
      </c>
      <c r="G16" s="28">
        <v>10.462</v>
      </c>
      <c r="H16" s="28">
        <v>0.83099999999999996</v>
      </c>
      <c r="I16" s="28">
        <v>8.9969999999999999</v>
      </c>
      <c r="J16" s="28">
        <v>0.92200000000000004</v>
      </c>
      <c r="K16" s="28">
        <v>3.7440000000000002</v>
      </c>
      <c r="L16" s="28">
        <v>0.64100000000000001</v>
      </c>
      <c r="M16" s="28">
        <v>0.66700000000000004</v>
      </c>
      <c r="N16" s="28">
        <v>0.19400000000000001</v>
      </c>
      <c r="O16" s="28">
        <v>1.167</v>
      </c>
      <c r="P16" s="28">
        <v>0.16300000000000001</v>
      </c>
      <c r="Q16" s="20">
        <v>476.86200000000002</v>
      </c>
    </row>
    <row r="17" spans="1:17" x14ac:dyDescent="0.2">
      <c r="A17" s="17" t="s">
        <v>34</v>
      </c>
      <c r="B17" s="18">
        <v>19.111999999999998</v>
      </c>
      <c r="C17" s="18">
        <v>97.01</v>
      </c>
      <c r="D17" s="18">
        <v>329.91</v>
      </c>
      <c r="E17" s="19">
        <v>23.503</v>
      </c>
      <c r="F17" s="19">
        <v>88.53</v>
      </c>
      <c r="G17" s="28">
        <v>12.61</v>
      </c>
      <c r="H17" s="28">
        <v>1.0069999999999999</v>
      </c>
      <c r="I17" s="28">
        <v>11.010999999999999</v>
      </c>
      <c r="J17" s="28">
        <v>1.155</v>
      </c>
      <c r="K17" s="28">
        <v>4.7990000000000004</v>
      </c>
      <c r="L17" s="28">
        <v>0.83</v>
      </c>
      <c r="M17" s="28">
        <v>1.177</v>
      </c>
      <c r="N17" s="28">
        <v>0.252</v>
      </c>
      <c r="O17" s="28">
        <v>1.5229999999999999</v>
      </c>
      <c r="P17" s="28">
        <v>0.216</v>
      </c>
      <c r="Q17" s="20">
        <v>592.64499999999998</v>
      </c>
    </row>
    <row r="18" spans="1:17" x14ac:dyDescent="0.2">
      <c r="A18" s="17" t="s">
        <v>34</v>
      </c>
      <c r="B18" s="18">
        <v>17.631</v>
      </c>
      <c r="C18" s="18">
        <v>90.620999999999995</v>
      </c>
      <c r="D18" s="18">
        <v>300.69099999999997</v>
      </c>
      <c r="E18" s="19">
        <v>22.126000000000001</v>
      </c>
      <c r="F18" s="19">
        <v>82.100999999999999</v>
      </c>
      <c r="G18" s="28">
        <v>11.8</v>
      </c>
      <c r="H18" s="28">
        <v>0.94099999999999995</v>
      </c>
      <c r="I18" s="28">
        <v>10.246</v>
      </c>
      <c r="J18" s="28">
        <v>1.071</v>
      </c>
      <c r="K18" s="28">
        <v>4.4119999999999999</v>
      </c>
      <c r="L18" s="28">
        <v>0.76100000000000001</v>
      </c>
      <c r="M18" s="28">
        <v>0.99299999999999999</v>
      </c>
      <c r="N18" s="28">
        <v>0.23</v>
      </c>
      <c r="O18" s="28">
        <v>1.405</v>
      </c>
      <c r="P18" s="28">
        <v>0.19500000000000001</v>
      </c>
      <c r="Q18" s="20">
        <v>545.22400000000005</v>
      </c>
    </row>
    <row r="19" spans="1:17" x14ac:dyDescent="0.2">
      <c r="A19" s="17" t="s">
        <v>34</v>
      </c>
      <c r="B19" s="18">
        <v>17.356999999999999</v>
      </c>
      <c r="C19" s="18">
        <v>90.963999999999999</v>
      </c>
      <c r="D19" s="18">
        <v>299.83600000000001</v>
      </c>
      <c r="E19" s="19">
        <v>21.88</v>
      </c>
      <c r="F19" s="19">
        <v>81.623999999999995</v>
      </c>
      <c r="G19" s="28">
        <v>11.657</v>
      </c>
      <c r="H19" s="28">
        <v>0.92200000000000004</v>
      </c>
      <c r="I19" s="28">
        <v>10.093</v>
      </c>
      <c r="J19" s="28">
        <v>1.056</v>
      </c>
      <c r="K19" s="28">
        <v>4.3499999999999996</v>
      </c>
      <c r="L19" s="28">
        <v>0.745</v>
      </c>
      <c r="M19" s="28">
        <v>0.96099999999999997</v>
      </c>
      <c r="N19" s="28">
        <v>0.22900000000000001</v>
      </c>
      <c r="O19" s="28">
        <v>1.375</v>
      </c>
      <c r="P19" s="28">
        <v>0.192</v>
      </c>
      <c r="Q19" s="20">
        <v>543.24099999999999</v>
      </c>
    </row>
    <row r="20" spans="1:17" x14ac:dyDescent="0.2">
      <c r="A20" s="17" t="s">
        <v>36</v>
      </c>
      <c r="B20" s="18">
        <v>21.501000000000001</v>
      </c>
      <c r="C20" s="18">
        <v>107.979</v>
      </c>
      <c r="D20" s="18">
        <v>367.161</v>
      </c>
      <c r="E20" s="19">
        <v>26.167000000000002</v>
      </c>
      <c r="F20" s="19">
        <v>98.296999999999997</v>
      </c>
      <c r="G20" s="28">
        <v>14.081</v>
      </c>
      <c r="H20" s="28">
        <v>1.129</v>
      </c>
      <c r="I20" s="28">
        <v>12.226000000000001</v>
      </c>
      <c r="J20" s="28">
        <v>1.286</v>
      </c>
      <c r="K20" s="28">
        <v>5.3609999999999998</v>
      </c>
      <c r="L20" s="28">
        <v>0.92900000000000005</v>
      </c>
      <c r="M20" s="28">
        <v>1.446</v>
      </c>
      <c r="N20" s="28">
        <v>0.28299999999999997</v>
      </c>
      <c r="O20" s="28">
        <v>1.7170000000000001</v>
      </c>
      <c r="P20" s="28">
        <v>0.23699999999999999</v>
      </c>
      <c r="Q20" s="20">
        <v>659.8</v>
      </c>
    </row>
    <row r="21" spans="1:17" x14ac:dyDescent="0.2">
      <c r="A21" s="17" t="s">
        <v>36</v>
      </c>
      <c r="B21" s="18">
        <v>19.201000000000001</v>
      </c>
      <c r="C21" s="18">
        <v>96.366</v>
      </c>
      <c r="D21" s="18">
        <v>327.83800000000002</v>
      </c>
      <c r="E21" s="19">
        <v>23.495999999999999</v>
      </c>
      <c r="F21" s="19">
        <v>87.977000000000004</v>
      </c>
      <c r="G21" s="28">
        <v>12.526</v>
      </c>
      <c r="H21" s="28">
        <v>1</v>
      </c>
      <c r="I21" s="28">
        <v>11.010999999999999</v>
      </c>
      <c r="J21" s="28">
        <v>1.1559999999999999</v>
      </c>
      <c r="K21" s="28">
        <v>4.7949999999999999</v>
      </c>
      <c r="L21" s="28">
        <v>0.82699999999999996</v>
      </c>
      <c r="M21" s="28">
        <v>1.1779999999999999</v>
      </c>
      <c r="N21" s="28">
        <v>0.254</v>
      </c>
      <c r="O21" s="28">
        <v>1.5169999999999999</v>
      </c>
      <c r="P21" s="28">
        <v>0.21099999999999999</v>
      </c>
      <c r="Q21" s="20">
        <v>589.35299999999995</v>
      </c>
    </row>
    <row r="22" spans="1:17" x14ac:dyDescent="0.2">
      <c r="A22" s="17" t="s">
        <v>36</v>
      </c>
      <c r="B22" s="18">
        <v>20.268999999999998</v>
      </c>
      <c r="C22" s="18">
        <v>100.298</v>
      </c>
      <c r="D22" s="18">
        <v>338.52499999999998</v>
      </c>
      <c r="E22" s="19">
        <v>24.420999999999999</v>
      </c>
      <c r="F22" s="19">
        <v>91.007999999999996</v>
      </c>
      <c r="G22" s="28">
        <v>13.058</v>
      </c>
      <c r="H22" s="28">
        <v>1.0409999999999999</v>
      </c>
      <c r="I22" s="28">
        <v>11.395</v>
      </c>
      <c r="J22" s="28">
        <v>1.19</v>
      </c>
      <c r="K22" s="28">
        <v>4.9669999999999996</v>
      </c>
      <c r="L22" s="28">
        <v>0.85899999999999999</v>
      </c>
      <c r="M22" s="28">
        <v>1.256</v>
      </c>
      <c r="N22" s="28">
        <v>0.26400000000000001</v>
      </c>
      <c r="O22" s="28">
        <v>1.5740000000000001</v>
      </c>
      <c r="P22" s="28">
        <v>0.219</v>
      </c>
      <c r="Q22" s="20">
        <v>610.34400000000005</v>
      </c>
    </row>
    <row r="23" spans="1:17" x14ac:dyDescent="0.2">
      <c r="A23" s="17" t="s">
        <v>38</v>
      </c>
      <c r="B23" s="18">
        <v>15.94</v>
      </c>
      <c r="C23" s="18">
        <v>85.171999999999997</v>
      </c>
      <c r="D23" s="18">
        <v>277.75900000000001</v>
      </c>
      <c r="E23" s="19">
        <v>20.835999999999999</v>
      </c>
      <c r="F23" s="19">
        <v>77.909000000000006</v>
      </c>
      <c r="G23" s="28">
        <v>10.898999999999999</v>
      </c>
      <c r="H23" s="28">
        <v>0.86</v>
      </c>
      <c r="I23" s="28">
        <v>9.4329999999999998</v>
      </c>
      <c r="J23" s="28">
        <v>0.98299999999999998</v>
      </c>
      <c r="K23" s="28">
        <v>4.016</v>
      </c>
      <c r="L23" s="28">
        <v>0.68200000000000005</v>
      </c>
      <c r="M23" s="28">
        <v>0.78500000000000003</v>
      </c>
      <c r="N23" s="28">
        <v>0.20699999999999999</v>
      </c>
      <c r="O23" s="28">
        <v>1.242</v>
      </c>
      <c r="P23" s="28">
        <v>0.17599999999999999</v>
      </c>
      <c r="Q23" s="20">
        <v>506.899</v>
      </c>
    </row>
    <row r="24" spans="1:17" x14ac:dyDescent="0.2">
      <c r="A24" s="17" t="s">
        <v>38</v>
      </c>
      <c r="B24" s="18">
        <v>16.353000000000002</v>
      </c>
      <c r="C24" s="18">
        <v>90.186000000000007</v>
      </c>
      <c r="D24" s="18">
        <v>291.19799999999998</v>
      </c>
      <c r="E24" s="19">
        <v>21.632999999999999</v>
      </c>
      <c r="F24" s="19">
        <v>80.884</v>
      </c>
      <c r="G24" s="28">
        <v>11.412000000000001</v>
      </c>
      <c r="H24" s="28">
        <v>0.89800000000000002</v>
      </c>
      <c r="I24" s="28">
        <v>9.8260000000000005</v>
      </c>
      <c r="J24" s="28">
        <v>1.012</v>
      </c>
      <c r="K24" s="28">
        <v>4.1429999999999998</v>
      </c>
      <c r="L24" s="28">
        <v>0.70799999999999996</v>
      </c>
      <c r="M24" s="28">
        <v>0.84499999999999997</v>
      </c>
      <c r="N24" s="28">
        <v>0.215</v>
      </c>
      <c r="O24" s="28">
        <v>1.2909999999999999</v>
      </c>
      <c r="P24" s="28">
        <v>0.18</v>
      </c>
      <c r="Q24" s="20">
        <v>530.78399999999999</v>
      </c>
    </row>
    <row r="25" spans="1:17" x14ac:dyDescent="0.2">
      <c r="A25" s="17" t="s">
        <v>38</v>
      </c>
      <c r="B25" s="18">
        <v>16.11</v>
      </c>
      <c r="C25" s="18">
        <v>88.831999999999994</v>
      </c>
      <c r="D25" s="18">
        <v>287.83100000000002</v>
      </c>
      <c r="E25" s="19">
        <v>21.55</v>
      </c>
      <c r="F25" s="19">
        <v>80.415000000000006</v>
      </c>
      <c r="G25" s="28">
        <v>11.271000000000001</v>
      </c>
      <c r="H25" s="28">
        <v>0.89100000000000001</v>
      </c>
      <c r="I25" s="28">
        <v>9.6859999999999999</v>
      </c>
      <c r="J25" s="28">
        <v>1</v>
      </c>
      <c r="K25" s="28">
        <v>4.1130000000000004</v>
      </c>
      <c r="L25" s="28">
        <v>0.7</v>
      </c>
      <c r="M25" s="28">
        <v>0.82299999999999995</v>
      </c>
      <c r="N25" s="28">
        <v>0.21</v>
      </c>
      <c r="O25" s="28">
        <v>1.2729999999999999</v>
      </c>
      <c r="P25" s="28">
        <v>0.17699999999999999</v>
      </c>
      <c r="Q25" s="20">
        <v>524.88199999999995</v>
      </c>
    </row>
    <row r="26" spans="1:17" x14ac:dyDescent="0.2">
      <c r="A26" s="21"/>
      <c r="B26" s="22"/>
      <c r="C26" s="22"/>
      <c r="D26" s="22"/>
      <c r="E26" s="19"/>
      <c r="F26" s="1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0"/>
    </row>
    <row r="27" spans="1:17" x14ac:dyDescent="0.2">
      <c r="A27" s="21"/>
      <c r="B27" s="22"/>
      <c r="C27" s="22"/>
      <c r="D27" s="22"/>
      <c r="E27" s="19"/>
      <c r="F27" s="1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0"/>
    </row>
    <row r="28" spans="1:17" x14ac:dyDescent="0.2">
      <c r="A28" s="21"/>
      <c r="B28" s="22"/>
      <c r="C28" s="22"/>
      <c r="D28" s="22"/>
      <c r="E28" s="19"/>
      <c r="F28" s="1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0"/>
    </row>
    <row r="29" spans="1:17" x14ac:dyDescent="0.2">
      <c r="A29" s="25" t="s">
        <v>40</v>
      </c>
      <c r="B29" s="26" t="s">
        <v>1</v>
      </c>
      <c r="C29" s="26" t="s">
        <v>2</v>
      </c>
      <c r="D29" s="26" t="s">
        <v>3</v>
      </c>
      <c r="E29" s="26" t="s">
        <v>4</v>
      </c>
      <c r="F29" s="26" t="s">
        <v>5</v>
      </c>
      <c r="G29" s="30" t="s">
        <v>6</v>
      </c>
      <c r="H29" s="30" t="s">
        <v>7</v>
      </c>
      <c r="I29" s="30" t="s">
        <v>8</v>
      </c>
      <c r="J29" s="30" t="s">
        <v>9</v>
      </c>
      <c r="K29" s="30" t="s">
        <v>10</v>
      </c>
      <c r="L29" s="30" t="s">
        <v>11</v>
      </c>
      <c r="M29" s="30" t="s">
        <v>12</v>
      </c>
      <c r="N29" s="30" t="s">
        <v>13</v>
      </c>
      <c r="O29" s="30" t="s">
        <v>14</v>
      </c>
      <c r="P29" s="30" t="s">
        <v>15</v>
      </c>
      <c r="Q29" s="26" t="s">
        <v>43</v>
      </c>
    </row>
    <row r="30" spans="1:17" x14ac:dyDescent="0.2">
      <c r="A30" s="17" t="s">
        <v>26</v>
      </c>
      <c r="B30" s="23">
        <f t="shared" ref="B30:P37" si="0">AVERAGEIF($A$2:$A$25,$A30,B$2:B$25)</f>
        <v>10.994333333333335</v>
      </c>
      <c r="C30" s="23">
        <f t="shared" si="0"/>
        <v>73.210333333333338</v>
      </c>
      <c r="D30" s="23">
        <f t="shared" si="0"/>
        <v>216.01200000000003</v>
      </c>
      <c r="E30" s="19">
        <f t="shared" si="0"/>
        <v>17.622666666666664</v>
      </c>
      <c r="F30" s="19">
        <f t="shared" si="0"/>
        <v>63.587666666666671</v>
      </c>
      <c r="G30" s="31">
        <f t="shared" si="0"/>
        <v>9.0786666666666669</v>
      </c>
      <c r="H30" s="31">
        <f t="shared" si="0"/>
        <v>0.70966666666666656</v>
      </c>
      <c r="I30" s="31">
        <f t="shared" si="0"/>
        <v>7.6486666666666672</v>
      </c>
      <c r="J30" s="31">
        <f t="shared" si="0"/>
        <v>0.77166666666666661</v>
      </c>
      <c r="K30" s="31">
        <f t="shared" si="0"/>
        <v>3.0630000000000002</v>
      </c>
      <c r="L30" s="31">
        <f t="shared" si="0"/>
        <v>0.51233333333333331</v>
      </c>
      <c r="M30" s="31">
        <f t="shared" si="0"/>
        <v>0.33233333333333331</v>
      </c>
      <c r="N30" s="31">
        <f t="shared" si="0"/>
        <v>0.152</v>
      </c>
      <c r="O30" s="31">
        <f t="shared" si="0"/>
        <v>0.92466666666666664</v>
      </c>
      <c r="P30" s="31">
        <f t="shared" si="0"/>
        <v>0.13</v>
      </c>
      <c r="Q30" s="20">
        <f t="shared" ref="Q30:Q38" si="1">SUM(G30:P30)</f>
        <v>23.323000000000004</v>
      </c>
    </row>
    <row r="31" spans="1:17" x14ac:dyDescent="0.2">
      <c r="A31" s="17" t="s">
        <v>28</v>
      </c>
      <c r="B31" s="23">
        <f t="shared" si="0"/>
        <v>14.363</v>
      </c>
      <c r="C31" s="23">
        <f t="shared" si="0"/>
        <v>81.645666666666656</v>
      </c>
      <c r="D31" s="23">
        <f t="shared" si="0"/>
        <v>268.10566666666665</v>
      </c>
      <c r="E31" s="19">
        <f t="shared" si="0"/>
        <v>20.008666666666667</v>
      </c>
      <c r="F31" s="19">
        <f t="shared" si="0"/>
        <v>74.338666666666668</v>
      </c>
      <c r="G31" s="31">
        <f t="shared" si="0"/>
        <v>10.550333333333333</v>
      </c>
      <c r="H31" s="31">
        <f t="shared" si="0"/>
        <v>0.83733333333333337</v>
      </c>
      <c r="I31" s="31">
        <f t="shared" si="0"/>
        <v>9.184333333333333</v>
      </c>
      <c r="J31" s="31">
        <f t="shared" si="0"/>
        <v>0.94833333333333325</v>
      </c>
      <c r="K31" s="31">
        <f t="shared" si="0"/>
        <v>3.8836666666666666</v>
      </c>
      <c r="L31" s="31">
        <f t="shared" si="0"/>
        <v>0.66033333333333333</v>
      </c>
      <c r="M31" s="31">
        <f t="shared" si="0"/>
        <v>0.73266666666666669</v>
      </c>
      <c r="N31" s="31">
        <f t="shared" si="0"/>
        <v>0.20099999999999998</v>
      </c>
      <c r="O31" s="31">
        <f t="shared" si="0"/>
        <v>1.2170000000000001</v>
      </c>
      <c r="P31" s="31">
        <f t="shared" si="0"/>
        <v>0.17066666666666666</v>
      </c>
      <c r="Q31" s="20">
        <f t="shared" si="1"/>
        <v>28.385666666666665</v>
      </c>
    </row>
    <row r="32" spans="1:17" x14ac:dyDescent="0.2">
      <c r="A32" s="17" t="s">
        <v>30</v>
      </c>
      <c r="B32" s="23">
        <f t="shared" si="0"/>
        <v>13.792</v>
      </c>
      <c r="C32" s="23">
        <f t="shared" si="0"/>
        <v>81.461333333333343</v>
      </c>
      <c r="D32" s="23">
        <f t="shared" si="0"/>
        <v>260.512</v>
      </c>
      <c r="E32" s="19">
        <f t="shared" si="0"/>
        <v>19.891999999999999</v>
      </c>
      <c r="F32" s="19">
        <f t="shared" si="0"/>
        <v>73.411666666666676</v>
      </c>
      <c r="G32" s="31">
        <f t="shared" si="0"/>
        <v>10.453000000000001</v>
      </c>
      <c r="H32" s="31">
        <f t="shared" si="0"/>
        <v>0.81966666666666665</v>
      </c>
      <c r="I32" s="31">
        <f t="shared" si="0"/>
        <v>8.9949999999999992</v>
      </c>
      <c r="J32" s="31">
        <f t="shared" si="0"/>
        <v>0.91966666666666674</v>
      </c>
      <c r="K32" s="31">
        <f t="shared" si="0"/>
        <v>3.7250000000000001</v>
      </c>
      <c r="L32" s="31">
        <f t="shared" si="0"/>
        <v>0.63566666666666671</v>
      </c>
      <c r="M32" s="31">
        <f t="shared" si="0"/>
        <v>0.66533333333333333</v>
      </c>
      <c r="N32" s="31">
        <f t="shared" si="0"/>
        <v>0.19166666666666665</v>
      </c>
      <c r="O32" s="31">
        <f t="shared" si="0"/>
        <v>1.159</v>
      </c>
      <c r="P32" s="31">
        <f t="shared" si="0"/>
        <v>0.16266666666666665</v>
      </c>
      <c r="Q32" s="20">
        <f t="shared" si="1"/>
        <v>27.726666666666667</v>
      </c>
    </row>
    <row r="33" spans="1:17" x14ac:dyDescent="0.2">
      <c r="A33" s="17" t="s">
        <v>32</v>
      </c>
      <c r="B33" s="23">
        <f t="shared" si="0"/>
        <v>13.895000000000001</v>
      </c>
      <c r="C33" s="23">
        <f t="shared" si="0"/>
        <v>80.603999999999999</v>
      </c>
      <c r="D33" s="23">
        <f t="shared" si="0"/>
        <v>260.90300000000002</v>
      </c>
      <c r="E33" s="19">
        <f t="shared" si="0"/>
        <v>19.924333333333333</v>
      </c>
      <c r="F33" s="19">
        <f t="shared" si="0"/>
        <v>73.478333333333339</v>
      </c>
      <c r="G33" s="31">
        <f t="shared" si="0"/>
        <v>10.426</v>
      </c>
      <c r="H33" s="31">
        <f t="shared" si="0"/>
        <v>0.82333333333333336</v>
      </c>
      <c r="I33" s="31">
        <f t="shared" si="0"/>
        <v>8.9646666666666661</v>
      </c>
      <c r="J33" s="31">
        <f t="shared" si="0"/>
        <v>0.91999999999999993</v>
      </c>
      <c r="K33" s="31">
        <f t="shared" si="0"/>
        <v>3.7300000000000004</v>
      </c>
      <c r="L33" s="31">
        <f t="shared" si="0"/>
        <v>0.63900000000000001</v>
      </c>
      <c r="M33" s="31">
        <f t="shared" si="0"/>
        <v>0.66066666666666662</v>
      </c>
      <c r="N33" s="31">
        <f t="shared" si="0"/>
        <v>0.19233333333333333</v>
      </c>
      <c r="O33" s="31">
        <f t="shared" si="0"/>
        <v>1.1706666666666665</v>
      </c>
      <c r="P33" s="31">
        <f t="shared" si="0"/>
        <v>0.16466666666666666</v>
      </c>
      <c r="Q33" s="20">
        <f t="shared" si="1"/>
        <v>27.691333333333333</v>
      </c>
    </row>
    <row r="34" spans="1:17" x14ac:dyDescent="0.2">
      <c r="A34" s="17" t="s">
        <v>33</v>
      </c>
      <c r="B34" s="23">
        <f t="shared" si="0"/>
        <v>16.273333333333333</v>
      </c>
      <c r="C34" s="23">
        <f t="shared" si="0"/>
        <v>91.347999999999999</v>
      </c>
      <c r="D34" s="23">
        <f t="shared" si="0"/>
        <v>289.00633333333332</v>
      </c>
      <c r="E34" s="19">
        <f t="shared" si="0"/>
        <v>22.170666666666666</v>
      </c>
      <c r="F34" s="19">
        <f t="shared" si="0"/>
        <v>82.553333333333342</v>
      </c>
      <c r="G34" s="31">
        <f t="shared" si="0"/>
        <v>11.640333333333333</v>
      </c>
      <c r="H34" s="31">
        <f t="shared" si="0"/>
        <v>0.91866666666666663</v>
      </c>
      <c r="I34" s="31">
        <f t="shared" si="0"/>
        <v>9.9983333333333331</v>
      </c>
      <c r="J34" s="31">
        <f t="shared" si="0"/>
        <v>1.0246666666666668</v>
      </c>
      <c r="K34" s="31">
        <f t="shared" si="0"/>
        <v>4.194</v>
      </c>
      <c r="L34" s="31">
        <f t="shared" si="0"/>
        <v>0.71799999999999997</v>
      </c>
      <c r="M34" s="31">
        <f t="shared" si="0"/>
        <v>0.87199999999999989</v>
      </c>
      <c r="N34" s="31">
        <f t="shared" si="0"/>
        <v>0.21666666666666667</v>
      </c>
      <c r="O34" s="31">
        <f t="shared" si="0"/>
        <v>1.3116666666666665</v>
      </c>
      <c r="P34" s="31">
        <f t="shared" si="0"/>
        <v>0.18266666666666667</v>
      </c>
      <c r="Q34" s="20">
        <f t="shared" si="1"/>
        <v>31.076999999999998</v>
      </c>
    </row>
    <row r="35" spans="1:17" x14ac:dyDescent="0.2">
      <c r="A35" s="17" t="s">
        <v>34</v>
      </c>
      <c r="B35" s="23">
        <f t="shared" si="0"/>
        <v>18.033333333333331</v>
      </c>
      <c r="C35" s="23">
        <f t="shared" si="0"/>
        <v>92.865000000000009</v>
      </c>
      <c r="D35" s="23">
        <f t="shared" si="0"/>
        <v>310.14566666666667</v>
      </c>
      <c r="E35" s="19">
        <f t="shared" si="0"/>
        <v>22.503</v>
      </c>
      <c r="F35" s="19">
        <f t="shared" si="0"/>
        <v>84.084999999999994</v>
      </c>
      <c r="G35" s="31">
        <f t="shared" si="0"/>
        <v>12.022333333333334</v>
      </c>
      <c r="H35" s="31">
        <f t="shared" si="0"/>
        <v>0.95666666666666667</v>
      </c>
      <c r="I35" s="31">
        <f t="shared" si="0"/>
        <v>10.45</v>
      </c>
      <c r="J35" s="31">
        <f t="shared" si="0"/>
        <v>1.0940000000000001</v>
      </c>
      <c r="K35" s="31">
        <f t="shared" si="0"/>
        <v>4.5203333333333333</v>
      </c>
      <c r="L35" s="31">
        <f t="shared" si="0"/>
        <v>0.77866666666666662</v>
      </c>
      <c r="M35" s="31">
        <f t="shared" si="0"/>
        <v>1.0436666666666665</v>
      </c>
      <c r="N35" s="31">
        <f t="shared" si="0"/>
        <v>0.23699999999999999</v>
      </c>
      <c r="O35" s="31">
        <f t="shared" si="0"/>
        <v>1.4343333333333332</v>
      </c>
      <c r="P35" s="31">
        <f t="shared" si="0"/>
        <v>0.20099999999999998</v>
      </c>
      <c r="Q35" s="20">
        <f t="shared" si="1"/>
        <v>32.738</v>
      </c>
    </row>
    <row r="36" spans="1:17" x14ac:dyDescent="0.2">
      <c r="A36" s="17" t="s">
        <v>36</v>
      </c>
      <c r="B36" s="23">
        <f t="shared" si="0"/>
        <v>20.323666666666664</v>
      </c>
      <c r="C36" s="23">
        <f t="shared" si="0"/>
        <v>101.54766666666667</v>
      </c>
      <c r="D36" s="23">
        <f t="shared" si="0"/>
        <v>344.50799999999998</v>
      </c>
      <c r="E36" s="19">
        <f t="shared" si="0"/>
        <v>24.694666666666667</v>
      </c>
      <c r="F36" s="19">
        <f t="shared" si="0"/>
        <v>92.427333333333323</v>
      </c>
      <c r="G36" s="31">
        <f t="shared" si="0"/>
        <v>13.221666666666666</v>
      </c>
      <c r="H36" s="31">
        <f t="shared" si="0"/>
        <v>1.0566666666666666</v>
      </c>
      <c r="I36" s="31">
        <f t="shared" si="0"/>
        <v>11.544000000000002</v>
      </c>
      <c r="J36" s="31">
        <f t="shared" si="0"/>
        <v>1.2106666666666668</v>
      </c>
      <c r="K36" s="31">
        <f t="shared" si="0"/>
        <v>5.0409999999999995</v>
      </c>
      <c r="L36" s="31">
        <f t="shared" si="0"/>
        <v>0.8716666666666667</v>
      </c>
      <c r="M36" s="31">
        <f t="shared" si="0"/>
        <v>1.2933333333333332</v>
      </c>
      <c r="N36" s="31">
        <f t="shared" si="0"/>
        <v>0.26699999999999996</v>
      </c>
      <c r="O36" s="31">
        <f t="shared" si="0"/>
        <v>1.6026666666666667</v>
      </c>
      <c r="P36" s="31">
        <f t="shared" si="0"/>
        <v>0.2223333333333333</v>
      </c>
      <c r="Q36" s="20">
        <f t="shared" si="1"/>
        <v>36.331000000000003</v>
      </c>
    </row>
    <row r="37" spans="1:17" x14ac:dyDescent="0.2">
      <c r="A37" s="17" t="s">
        <v>38</v>
      </c>
      <c r="B37" s="23">
        <f t="shared" si="0"/>
        <v>16.134333333333334</v>
      </c>
      <c r="C37" s="23">
        <f t="shared" si="0"/>
        <v>88.063333333333333</v>
      </c>
      <c r="D37" s="23">
        <f t="shared" si="0"/>
        <v>285.596</v>
      </c>
      <c r="E37" s="19">
        <f t="shared" si="0"/>
        <v>21.339666666666663</v>
      </c>
      <c r="F37" s="19">
        <f t="shared" si="0"/>
        <v>79.736000000000004</v>
      </c>
      <c r="G37" s="31">
        <f t="shared" si="0"/>
        <v>11.194000000000001</v>
      </c>
      <c r="H37" s="31">
        <f t="shared" si="0"/>
        <v>0.88300000000000001</v>
      </c>
      <c r="I37" s="31">
        <f t="shared" si="0"/>
        <v>9.6483333333333334</v>
      </c>
      <c r="J37" s="31">
        <f t="shared" si="0"/>
        <v>0.99833333333333341</v>
      </c>
      <c r="K37" s="31">
        <f t="shared" si="0"/>
        <v>4.0906666666666665</v>
      </c>
      <c r="L37" s="31">
        <f t="shared" si="0"/>
        <v>0.69666666666666666</v>
      </c>
      <c r="M37" s="31">
        <f t="shared" si="0"/>
        <v>0.81766666666666665</v>
      </c>
      <c r="N37" s="31">
        <f t="shared" si="0"/>
        <v>0.21066666666666667</v>
      </c>
      <c r="O37" s="31">
        <f t="shared" si="0"/>
        <v>1.2686666666666666</v>
      </c>
      <c r="P37" s="31">
        <f t="shared" si="0"/>
        <v>0.17766666666666664</v>
      </c>
      <c r="Q37" s="20">
        <f t="shared" si="1"/>
        <v>29.985666666666674</v>
      </c>
    </row>
    <row r="38" spans="1:17" x14ac:dyDescent="0.2">
      <c r="A38" s="17" t="s">
        <v>41</v>
      </c>
      <c r="B38" s="24">
        <v>149</v>
      </c>
      <c r="C38" s="24">
        <v>729</v>
      </c>
      <c r="D38" s="24">
        <v>1445</v>
      </c>
      <c r="E38" s="19">
        <v>174</v>
      </c>
      <c r="F38" s="19">
        <v>611</v>
      </c>
      <c r="G38" s="32">
        <v>94.3</v>
      </c>
      <c r="H38" s="32">
        <v>10.15</v>
      </c>
      <c r="I38" s="32">
        <v>61.5</v>
      </c>
      <c r="J38" s="32">
        <v>7.59</v>
      </c>
      <c r="K38" s="32">
        <v>36.4</v>
      </c>
      <c r="L38" s="32">
        <v>6.46</v>
      </c>
      <c r="M38" s="32">
        <v>16.899999999999999</v>
      </c>
      <c r="N38" s="32">
        <v>2.2200000000000002</v>
      </c>
      <c r="O38" s="32">
        <v>14.5</v>
      </c>
      <c r="P38" s="32">
        <v>2.2599999999999998</v>
      </c>
      <c r="Q38" s="20">
        <f t="shared" si="1"/>
        <v>252.28</v>
      </c>
    </row>
  </sheetData>
  <pageMargins left="0.7" right="0.7" top="0.75" bottom="0.75" header="0.3" footer="0.3"/>
  <pageSetup orientation="portrait"/>
  <headerFooter>
    <oddFooter>&amp;C&amp;"Helvetica Neue,Regular"&amp;12&amp;K000000&amp;P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29"/>
  <sheetViews>
    <sheetView showGridLines="0" workbookViewId="0">
      <selection activeCell="F6" sqref="F6"/>
    </sheetView>
  </sheetViews>
  <sheetFormatPr baseColWidth="10" defaultColWidth="10.83203125" defaultRowHeight="16" x14ac:dyDescent="0.2"/>
  <cols>
    <col min="1" max="1" width="34.33203125" style="9" customWidth="1"/>
    <col min="2" max="2" width="10.83203125" style="9" hidden="1" customWidth="1"/>
    <col min="3" max="6" width="10.83203125" style="7" customWidth="1"/>
    <col min="7" max="16" width="10.83203125" style="7" hidden="1" customWidth="1"/>
    <col min="17" max="17" width="10.83203125" style="7" customWidth="1"/>
    <col min="18" max="18" width="10.83203125" style="9" customWidth="1"/>
    <col min="19" max="16384" width="10.83203125" style="9"/>
  </cols>
  <sheetData>
    <row r="1" spans="1:17" x14ac:dyDescent="0.2">
      <c r="A1" s="8" t="s">
        <v>0</v>
      </c>
      <c r="B1" s="8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39</v>
      </c>
    </row>
    <row r="2" spans="1:17" x14ac:dyDescent="0.2">
      <c r="A2" s="10" t="s">
        <v>26</v>
      </c>
      <c r="B2" s="11">
        <v>11.08</v>
      </c>
      <c r="C2" s="4">
        <v>73.311000000000007</v>
      </c>
      <c r="D2" s="4">
        <v>215.24799999999999</v>
      </c>
      <c r="E2" s="4">
        <v>17.673999999999999</v>
      </c>
      <c r="F2" s="4">
        <v>63.378</v>
      </c>
      <c r="G2" s="4">
        <v>9.0530000000000008</v>
      </c>
      <c r="H2" s="4">
        <v>0.71199999999999997</v>
      </c>
      <c r="I2" s="4">
        <v>7.6719999999999997</v>
      </c>
      <c r="J2" s="4">
        <v>0.77300000000000002</v>
      </c>
      <c r="K2" s="4">
        <v>3.077</v>
      </c>
      <c r="L2" s="4">
        <v>0.51400000000000001</v>
      </c>
      <c r="M2" s="4">
        <v>0.33100000000000002</v>
      </c>
      <c r="N2" s="4">
        <v>0.152</v>
      </c>
      <c r="O2" s="4">
        <v>0.92700000000000005</v>
      </c>
      <c r="P2" s="4">
        <v>0.13</v>
      </c>
      <c r="Q2" s="4">
        <v>404.03199999999998</v>
      </c>
    </row>
    <row r="3" spans="1:17" x14ac:dyDescent="0.2">
      <c r="A3" s="10" t="s">
        <v>26</v>
      </c>
      <c r="B3" s="11">
        <v>11.166</v>
      </c>
      <c r="C3" s="4">
        <v>74.605000000000004</v>
      </c>
      <c r="D3" s="4">
        <v>219.97300000000001</v>
      </c>
      <c r="E3" s="4">
        <v>17.893000000000001</v>
      </c>
      <c r="F3" s="4">
        <v>64.915000000000006</v>
      </c>
      <c r="G3" s="4">
        <v>9.25</v>
      </c>
      <c r="H3" s="4">
        <v>0.72099999999999997</v>
      </c>
      <c r="I3" s="4">
        <v>7.7850000000000001</v>
      </c>
      <c r="J3" s="4">
        <v>0.78700000000000003</v>
      </c>
      <c r="K3" s="4">
        <v>3.1080000000000001</v>
      </c>
      <c r="L3" s="4">
        <v>0.52400000000000002</v>
      </c>
      <c r="M3" s="4">
        <v>0.36099999999999999</v>
      </c>
      <c r="N3" s="4">
        <v>0.155</v>
      </c>
      <c r="O3" s="4">
        <v>0.94699999999999995</v>
      </c>
      <c r="P3" s="4">
        <v>0.13300000000000001</v>
      </c>
      <c r="Q3" s="4">
        <v>412.32299999999998</v>
      </c>
    </row>
    <row r="4" spans="1:17" x14ac:dyDescent="0.2">
      <c r="A4" s="10" t="s">
        <v>26</v>
      </c>
      <c r="B4" s="11">
        <v>10.737</v>
      </c>
      <c r="C4" s="4">
        <v>71.715000000000003</v>
      </c>
      <c r="D4" s="4">
        <v>212.815</v>
      </c>
      <c r="E4" s="4">
        <v>17.300999999999998</v>
      </c>
      <c r="F4" s="4">
        <v>62.47</v>
      </c>
      <c r="G4" s="4">
        <v>8.9329999999999998</v>
      </c>
      <c r="H4" s="4">
        <v>0.69599999999999995</v>
      </c>
      <c r="I4" s="4">
        <v>7.4889999999999999</v>
      </c>
      <c r="J4" s="4">
        <v>0.755</v>
      </c>
      <c r="K4" s="4">
        <v>3.004</v>
      </c>
      <c r="L4" s="4">
        <v>0.499</v>
      </c>
      <c r="M4" s="4">
        <v>0.30499999999999999</v>
      </c>
      <c r="N4" s="4">
        <v>0.14899999999999999</v>
      </c>
      <c r="O4" s="4">
        <v>0.9</v>
      </c>
      <c r="P4" s="4">
        <v>0.127</v>
      </c>
      <c r="Q4" s="4">
        <v>397.89499999999998</v>
      </c>
    </row>
    <row r="5" spans="1:17" x14ac:dyDescent="0.2">
      <c r="A5" s="10" t="s">
        <v>30</v>
      </c>
      <c r="B5" s="11">
        <v>13.433</v>
      </c>
      <c r="C5" s="4">
        <v>79.376999999999995</v>
      </c>
      <c r="D5" s="4">
        <v>252.36600000000001</v>
      </c>
      <c r="E5" s="4">
        <v>19.254999999999999</v>
      </c>
      <c r="F5" s="4">
        <v>70.507999999999996</v>
      </c>
      <c r="G5" s="4">
        <v>10.167999999999999</v>
      </c>
      <c r="H5" s="4">
        <v>0.8</v>
      </c>
      <c r="I5" s="4">
        <v>8.7880000000000003</v>
      </c>
      <c r="J5" s="4">
        <v>0.89100000000000001</v>
      </c>
      <c r="K5" s="4">
        <v>3.6269999999999998</v>
      </c>
      <c r="L5" s="4">
        <v>0.62</v>
      </c>
      <c r="M5" s="4">
        <v>0.627</v>
      </c>
      <c r="N5" s="4">
        <v>0.187</v>
      </c>
      <c r="O5" s="4">
        <v>1.131</v>
      </c>
      <c r="P5" s="4">
        <v>0.158</v>
      </c>
      <c r="Q5" s="4">
        <v>461.93599999999998</v>
      </c>
    </row>
    <row r="6" spans="1:17" x14ac:dyDescent="0.2">
      <c r="A6" s="10" t="s">
        <v>30</v>
      </c>
      <c r="B6" s="11">
        <v>13.637</v>
      </c>
      <c r="C6" s="4">
        <v>80.284000000000006</v>
      </c>
      <c r="D6" s="4">
        <v>258.13299999999998</v>
      </c>
      <c r="E6" s="4">
        <v>19.567</v>
      </c>
      <c r="F6" s="4">
        <v>73.05</v>
      </c>
      <c r="G6" s="4">
        <v>10.343999999999999</v>
      </c>
      <c r="H6" s="4">
        <v>0.80900000000000005</v>
      </c>
      <c r="I6" s="4">
        <v>8.8859999999999992</v>
      </c>
      <c r="J6" s="4">
        <v>0.91</v>
      </c>
      <c r="K6" s="4">
        <v>3.6739999999999999</v>
      </c>
      <c r="L6" s="4">
        <v>0.625</v>
      </c>
      <c r="M6" s="4">
        <v>0.64100000000000001</v>
      </c>
      <c r="N6" s="4">
        <v>0.189</v>
      </c>
      <c r="O6" s="4">
        <v>1.149</v>
      </c>
      <c r="P6" s="4">
        <v>0.16</v>
      </c>
      <c r="Q6" s="4">
        <v>472.05799999999999</v>
      </c>
    </row>
    <row r="7" spans="1:17" x14ac:dyDescent="0.2">
      <c r="A7" s="10" t="s">
        <v>30</v>
      </c>
      <c r="B7" s="11">
        <v>14.305999999999999</v>
      </c>
      <c r="C7" s="4">
        <v>84.722999999999999</v>
      </c>
      <c r="D7" s="4">
        <v>271.03699999999998</v>
      </c>
      <c r="E7" s="4">
        <v>20.853999999999999</v>
      </c>
      <c r="F7" s="4">
        <v>76.677000000000007</v>
      </c>
      <c r="G7" s="4">
        <v>10.847</v>
      </c>
      <c r="H7" s="4">
        <v>0.85</v>
      </c>
      <c r="I7" s="4">
        <v>9.3109999999999999</v>
      </c>
      <c r="J7" s="4">
        <v>0.95799999999999996</v>
      </c>
      <c r="K7" s="4">
        <v>3.8740000000000001</v>
      </c>
      <c r="L7" s="4">
        <v>0.66200000000000003</v>
      </c>
      <c r="M7" s="4">
        <v>0.72799999999999998</v>
      </c>
      <c r="N7" s="4">
        <v>0.19900000000000001</v>
      </c>
      <c r="O7" s="4">
        <v>1.1970000000000001</v>
      </c>
      <c r="P7" s="4">
        <v>0.17</v>
      </c>
      <c r="Q7" s="4">
        <v>496.39299999999997</v>
      </c>
    </row>
    <row r="8" spans="1:17" x14ac:dyDescent="0.2">
      <c r="A8" s="10" t="s">
        <v>33</v>
      </c>
      <c r="B8" s="11">
        <v>17.465</v>
      </c>
      <c r="C8" s="4">
        <v>95.573999999999998</v>
      </c>
      <c r="D8" s="4">
        <v>303.51</v>
      </c>
      <c r="E8" s="4">
        <v>23.074000000000002</v>
      </c>
      <c r="F8" s="4">
        <v>86.399000000000001</v>
      </c>
      <c r="G8" s="4">
        <v>12.247</v>
      </c>
      <c r="H8" s="4">
        <v>0.95299999999999996</v>
      </c>
      <c r="I8" s="4">
        <v>10.513999999999999</v>
      </c>
      <c r="J8" s="4">
        <v>1.077</v>
      </c>
      <c r="K8" s="4">
        <v>4.4370000000000003</v>
      </c>
      <c r="L8" s="4">
        <v>0.76200000000000001</v>
      </c>
      <c r="M8" s="4">
        <v>0.98899999999999999</v>
      </c>
      <c r="N8" s="4">
        <v>0.22700000000000001</v>
      </c>
      <c r="O8" s="4">
        <v>1.3919999999999999</v>
      </c>
      <c r="P8" s="4">
        <v>0.19400000000000001</v>
      </c>
      <c r="Q8" s="4">
        <v>558.81399999999996</v>
      </c>
    </row>
    <row r="9" spans="1:17" x14ac:dyDescent="0.2">
      <c r="A9" s="10" t="s">
        <v>33</v>
      </c>
      <c r="B9" s="11">
        <v>17.213999999999999</v>
      </c>
      <c r="C9" s="4">
        <v>95.989000000000004</v>
      </c>
      <c r="D9" s="4">
        <v>304.68700000000001</v>
      </c>
      <c r="E9" s="4">
        <v>23.376999999999999</v>
      </c>
      <c r="F9" s="4">
        <v>87.691999999999993</v>
      </c>
      <c r="G9" s="4">
        <v>12.212</v>
      </c>
      <c r="H9" s="4">
        <v>0.97199999999999998</v>
      </c>
      <c r="I9" s="4">
        <v>10.484</v>
      </c>
      <c r="J9" s="4">
        <v>1.075</v>
      </c>
      <c r="K9" s="4">
        <v>4.4009999999999998</v>
      </c>
      <c r="L9" s="4">
        <v>0.751</v>
      </c>
      <c r="M9" s="4">
        <v>0.96</v>
      </c>
      <c r="N9" s="4">
        <v>0.22900000000000001</v>
      </c>
      <c r="O9" s="4">
        <v>1.3759999999999999</v>
      </c>
      <c r="P9" s="4">
        <v>0.191</v>
      </c>
      <c r="Q9" s="4">
        <v>561.61</v>
      </c>
    </row>
    <row r="10" spans="1:17" x14ac:dyDescent="0.2">
      <c r="A10" s="10" t="s">
        <v>33</v>
      </c>
      <c r="B10" s="11">
        <v>14.141</v>
      </c>
      <c r="C10" s="4">
        <v>82.480999999999995</v>
      </c>
      <c r="D10" s="4">
        <v>258.822</v>
      </c>
      <c r="E10" s="4">
        <v>20.061</v>
      </c>
      <c r="F10" s="4">
        <v>73.569000000000003</v>
      </c>
      <c r="G10" s="4">
        <v>10.462</v>
      </c>
      <c r="H10" s="4">
        <v>0.83099999999999996</v>
      </c>
      <c r="I10" s="4">
        <v>8.9969999999999999</v>
      </c>
      <c r="J10" s="4">
        <v>0.92200000000000004</v>
      </c>
      <c r="K10" s="4">
        <v>3.7440000000000002</v>
      </c>
      <c r="L10" s="4">
        <v>0.64100000000000001</v>
      </c>
      <c r="M10" s="4">
        <v>0.66700000000000004</v>
      </c>
      <c r="N10" s="4">
        <v>0.19400000000000001</v>
      </c>
      <c r="O10" s="4">
        <v>1.167</v>
      </c>
      <c r="P10" s="4">
        <v>0.16300000000000001</v>
      </c>
      <c r="Q10" s="4">
        <v>476.86200000000002</v>
      </c>
    </row>
    <row r="11" spans="1:17" x14ac:dyDescent="0.2">
      <c r="A11" s="10" t="s">
        <v>36</v>
      </c>
      <c r="B11" s="11">
        <v>21.501000000000001</v>
      </c>
      <c r="C11" s="4">
        <v>107.979</v>
      </c>
      <c r="D11" s="4">
        <v>367.161</v>
      </c>
      <c r="E11" s="4">
        <v>26.167000000000002</v>
      </c>
      <c r="F11" s="4">
        <v>98.296999999999997</v>
      </c>
      <c r="G11" s="4">
        <v>14.081</v>
      </c>
      <c r="H11" s="4">
        <v>1.129</v>
      </c>
      <c r="I11" s="4">
        <v>12.226000000000001</v>
      </c>
      <c r="J11" s="4">
        <v>1.286</v>
      </c>
      <c r="K11" s="4">
        <v>5.3609999999999998</v>
      </c>
      <c r="L11" s="4">
        <v>0.92900000000000005</v>
      </c>
      <c r="M11" s="4">
        <v>1.446</v>
      </c>
      <c r="N11" s="4">
        <v>0.28299999999999997</v>
      </c>
      <c r="O11" s="4">
        <v>1.7170000000000001</v>
      </c>
      <c r="P11" s="4">
        <v>0.23699999999999999</v>
      </c>
      <c r="Q11" s="4">
        <v>659.8</v>
      </c>
    </row>
    <row r="12" spans="1:17" x14ac:dyDescent="0.2">
      <c r="A12" s="10" t="s">
        <v>36</v>
      </c>
      <c r="B12" s="11">
        <v>19.201000000000001</v>
      </c>
      <c r="C12" s="4">
        <v>96.366</v>
      </c>
      <c r="D12" s="4">
        <v>327.83800000000002</v>
      </c>
      <c r="E12" s="4">
        <v>23.495999999999999</v>
      </c>
      <c r="F12" s="4">
        <v>87.977000000000004</v>
      </c>
      <c r="G12" s="4">
        <v>12.526</v>
      </c>
      <c r="H12" s="4">
        <v>1</v>
      </c>
      <c r="I12" s="4">
        <v>11.010999999999999</v>
      </c>
      <c r="J12" s="4">
        <v>1.1559999999999999</v>
      </c>
      <c r="K12" s="4">
        <v>4.7949999999999999</v>
      </c>
      <c r="L12" s="4">
        <v>0.82699999999999996</v>
      </c>
      <c r="M12" s="4">
        <v>1.1779999999999999</v>
      </c>
      <c r="N12" s="4">
        <v>0.254</v>
      </c>
      <c r="O12" s="4">
        <v>1.5169999999999999</v>
      </c>
      <c r="P12" s="4">
        <v>0.21099999999999999</v>
      </c>
      <c r="Q12" s="4">
        <v>589.35299999999995</v>
      </c>
    </row>
    <row r="13" spans="1:17" x14ac:dyDescent="0.2">
      <c r="A13" s="10" t="s">
        <v>36</v>
      </c>
      <c r="B13" s="11">
        <v>20.268999999999998</v>
      </c>
      <c r="C13" s="4">
        <v>100.298</v>
      </c>
      <c r="D13" s="4">
        <v>338.52499999999998</v>
      </c>
      <c r="E13" s="4">
        <v>24.420999999999999</v>
      </c>
      <c r="F13" s="4">
        <v>91.007999999999996</v>
      </c>
      <c r="G13" s="4">
        <v>13.058</v>
      </c>
      <c r="H13" s="4">
        <v>1.0409999999999999</v>
      </c>
      <c r="I13" s="4">
        <v>11.395</v>
      </c>
      <c r="J13" s="4">
        <v>1.19</v>
      </c>
      <c r="K13" s="4">
        <v>4.9669999999999996</v>
      </c>
      <c r="L13" s="4">
        <v>0.85899999999999999</v>
      </c>
      <c r="M13" s="4">
        <v>1.256</v>
      </c>
      <c r="N13" s="4">
        <v>0.26400000000000001</v>
      </c>
      <c r="O13" s="4">
        <v>1.5740000000000001</v>
      </c>
      <c r="P13" s="4">
        <v>0.219</v>
      </c>
      <c r="Q13" s="4">
        <v>610.34400000000005</v>
      </c>
    </row>
    <row r="14" spans="1:17" x14ac:dyDescent="0.2">
      <c r="A14" s="12"/>
      <c r="B14" s="12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</row>
    <row r="15" spans="1:17" x14ac:dyDescent="0.2">
      <c r="A15" s="12"/>
      <c r="B15" s="12"/>
      <c r="C15" s="4">
        <f>AVERAGE(C2:C4)</f>
        <v>73.210333333333338</v>
      </c>
      <c r="D15" s="4">
        <f>AVERAGE(D2:D4)</f>
        <v>216.01200000000003</v>
      </c>
      <c r="E15" s="4">
        <f>AVERAGE(E2:E4)</f>
        <v>17.622666666666664</v>
      </c>
      <c r="F15" s="4">
        <f>AVERAGE(F2:F4)</f>
        <v>63.587666666666671</v>
      </c>
      <c r="G15" s="5"/>
      <c r="H15" s="5"/>
      <c r="I15" s="5"/>
      <c r="J15" s="5"/>
      <c r="K15" s="5"/>
      <c r="L15" s="5"/>
      <c r="M15" s="5"/>
      <c r="N15" s="5"/>
      <c r="O15" s="5"/>
      <c r="P15" s="5"/>
      <c r="Q15" s="4">
        <f>AVERAGE(Q2:Q4)</f>
        <v>404.75</v>
      </c>
    </row>
    <row r="16" spans="1:17" x14ac:dyDescent="0.2">
      <c r="A16" s="12"/>
      <c r="B16" s="12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</row>
    <row r="17" spans="1:17" x14ac:dyDescent="0.2">
      <c r="A17" s="8" t="s">
        <v>42</v>
      </c>
      <c r="B17" s="13"/>
      <c r="C17" s="3" t="s">
        <v>2</v>
      </c>
      <c r="D17" s="3" t="s">
        <v>3</v>
      </c>
      <c r="E17" s="3" t="s">
        <v>4</v>
      </c>
      <c r="F17" s="3" t="s">
        <v>5</v>
      </c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3" t="s">
        <v>16</v>
      </c>
    </row>
    <row r="18" spans="1:17" x14ac:dyDescent="0.2">
      <c r="A18" s="10" t="s">
        <v>26</v>
      </c>
      <c r="B18" s="12"/>
      <c r="C18" s="6">
        <f t="shared" ref="C18:Q18" si="0">(C2-C$15)/C$15*100</f>
        <v>0.13750335790485255</v>
      </c>
      <c r="D18" s="6">
        <f t="shared" si="0"/>
        <v>-0.35368405458957758</v>
      </c>
      <c r="E18" s="6">
        <f t="shared" si="0"/>
        <v>0.29129151849891627</v>
      </c>
      <c r="F18" s="6">
        <f t="shared" si="0"/>
        <v>-0.32972851129412517</v>
      </c>
      <c r="G18" s="6" t="e">
        <f t="shared" si="0"/>
        <v>#DIV/0!</v>
      </c>
      <c r="H18" s="6" t="e">
        <f t="shared" si="0"/>
        <v>#DIV/0!</v>
      </c>
      <c r="I18" s="6" t="e">
        <f t="shared" si="0"/>
        <v>#DIV/0!</v>
      </c>
      <c r="J18" s="6" t="e">
        <f t="shared" si="0"/>
        <v>#DIV/0!</v>
      </c>
      <c r="K18" s="6" t="e">
        <f t="shared" si="0"/>
        <v>#DIV/0!</v>
      </c>
      <c r="L18" s="6" t="e">
        <f t="shared" si="0"/>
        <v>#DIV/0!</v>
      </c>
      <c r="M18" s="6" t="e">
        <f t="shared" si="0"/>
        <v>#DIV/0!</v>
      </c>
      <c r="N18" s="6" t="e">
        <f t="shared" si="0"/>
        <v>#DIV/0!</v>
      </c>
      <c r="O18" s="6" t="e">
        <f t="shared" si="0"/>
        <v>#DIV/0!</v>
      </c>
      <c r="P18" s="6" t="e">
        <f t="shared" si="0"/>
        <v>#DIV/0!</v>
      </c>
      <c r="Q18" s="6">
        <f t="shared" si="0"/>
        <v>-0.17739345274861462</v>
      </c>
    </row>
    <row r="19" spans="1:17" x14ac:dyDescent="0.2">
      <c r="A19" s="10" t="s">
        <v>26</v>
      </c>
      <c r="B19" s="12"/>
      <c r="C19" s="6">
        <f t="shared" ref="C19:Q19" si="1">(C3-C$15)/C$15*100</f>
        <v>1.9050134088539401</v>
      </c>
      <c r="D19" s="6">
        <f t="shared" si="1"/>
        <v>1.8336944243838231</v>
      </c>
      <c r="E19" s="6">
        <f t="shared" si="1"/>
        <v>1.5340092305364506</v>
      </c>
      <c r="F19" s="6">
        <f t="shared" si="1"/>
        <v>2.0874068870797831</v>
      </c>
      <c r="G19" s="6" t="e">
        <f t="shared" si="1"/>
        <v>#DIV/0!</v>
      </c>
      <c r="H19" s="6" t="e">
        <f t="shared" si="1"/>
        <v>#DIV/0!</v>
      </c>
      <c r="I19" s="6" t="e">
        <f t="shared" si="1"/>
        <v>#DIV/0!</v>
      </c>
      <c r="J19" s="6" t="e">
        <f t="shared" si="1"/>
        <v>#DIV/0!</v>
      </c>
      <c r="K19" s="6" t="e">
        <f t="shared" si="1"/>
        <v>#DIV/0!</v>
      </c>
      <c r="L19" s="6" t="e">
        <f t="shared" si="1"/>
        <v>#DIV/0!</v>
      </c>
      <c r="M19" s="6" t="e">
        <f t="shared" si="1"/>
        <v>#DIV/0!</v>
      </c>
      <c r="N19" s="6" t="e">
        <f t="shared" si="1"/>
        <v>#DIV/0!</v>
      </c>
      <c r="O19" s="6" t="e">
        <f t="shared" si="1"/>
        <v>#DIV/0!</v>
      </c>
      <c r="P19" s="6" t="e">
        <f t="shared" si="1"/>
        <v>#DIV/0!</v>
      </c>
      <c r="Q19" s="6">
        <f t="shared" si="1"/>
        <v>1.8710315009264926</v>
      </c>
    </row>
    <row r="20" spans="1:17" x14ac:dyDescent="0.2">
      <c r="A20" s="10" t="s">
        <v>26</v>
      </c>
      <c r="B20" s="12"/>
      <c r="C20" s="6">
        <f t="shared" ref="C20:Q20" si="2">(C4-C$15)/C$15*100</f>
        <v>-2.0425167667587929</v>
      </c>
      <c r="D20" s="6">
        <f t="shared" si="2"/>
        <v>-1.480010369794285</v>
      </c>
      <c r="E20" s="6">
        <f t="shared" si="2"/>
        <v>-1.8253007490353266</v>
      </c>
      <c r="F20" s="6">
        <f t="shared" si="2"/>
        <v>-1.7576783757856689</v>
      </c>
      <c r="G20" s="6" t="e">
        <f t="shared" si="2"/>
        <v>#DIV/0!</v>
      </c>
      <c r="H20" s="6" t="e">
        <f t="shared" si="2"/>
        <v>#DIV/0!</v>
      </c>
      <c r="I20" s="6" t="e">
        <f t="shared" si="2"/>
        <v>#DIV/0!</v>
      </c>
      <c r="J20" s="6" t="e">
        <f t="shared" si="2"/>
        <v>#DIV/0!</v>
      </c>
      <c r="K20" s="6" t="e">
        <f t="shared" si="2"/>
        <v>#DIV/0!</v>
      </c>
      <c r="L20" s="6" t="e">
        <f t="shared" si="2"/>
        <v>#DIV/0!</v>
      </c>
      <c r="M20" s="6" t="e">
        <f t="shared" si="2"/>
        <v>#DIV/0!</v>
      </c>
      <c r="N20" s="6" t="e">
        <f t="shared" si="2"/>
        <v>#DIV/0!</v>
      </c>
      <c r="O20" s="6" t="e">
        <f t="shared" si="2"/>
        <v>#DIV/0!</v>
      </c>
      <c r="P20" s="6" t="e">
        <f t="shared" si="2"/>
        <v>#DIV/0!</v>
      </c>
      <c r="Q20" s="6">
        <f t="shared" si="2"/>
        <v>-1.6936380481778919</v>
      </c>
    </row>
    <row r="21" spans="1:17" x14ac:dyDescent="0.2">
      <c r="A21" s="10" t="s">
        <v>30</v>
      </c>
      <c r="B21" s="12"/>
      <c r="C21" s="6">
        <f t="shared" ref="C21:Q21" si="3">(C5-C$15)/C$15*100</f>
        <v>8.4232189445023558</v>
      </c>
      <c r="D21" s="6">
        <f t="shared" si="3"/>
        <v>16.829620576634621</v>
      </c>
      <c r="E21" s="6">
        <f t="shared" si="3"/>
        <v>9.2626919875917491</v>
      </c>
      <c r="F21" s="6">
        <f t="shared" si="3"/>
        <v>10.883137715385045</v>
      </c>
      <c r="G21" s="6" t="e">
        <f t="shared" si="3"/>
        <v>#DIV/0!</v>
      </c>
      <c r="H21" s="6" t="e">
        <f t="shared" si="3"/>
        <v>#DIV/0!</v>
      </c>
      <c r="I21" s="6" t="e">
        <f t="shared" si="3"/>
        <v>#DIV/0!</v>
      </c>
      <c r="J21" s="6" t="e">
        <f t="shared" si="3"/>
        <v>#DIV/0!</v>
      </c>
      <c r="K21" s="6" t="e">
        <f t="shared" si="3"/>
        <v>#DIV/0!</v>
      </c>
      <c r="L21" s="6" t="e">
        <f t="shared" si="3"/>
        <v>#DIV/0!</v>
      </c>
      <c r="M21" s="6" t="e">
        <f t="shared" si="3"/>
        <v>#DIV/0!</v>
      </c>
      <c r="N21" s="6" t="e">
        <f t="shared" si="3"/>
        <v>#DIV/0!</v>
      </c>
      <c r="O21" s="6" t="e">
        <f t="shared" si="3"/>
        <v>#DIV/0!</v>
      </c>
      <c r="P21" s="6" t="e">
        <f t="shared" si="3"/>
        <v>#DIV/0!</v>
      </c>
      <c r="Q21" s="6">
        <f t="shared" si="3"/>
        <v>14.128721432983319</v>
      </c>
    </row>
    <row r="22" spans="1:17" x14ac:dyDescent="0.2">
      <c r="A22" s="10" t="s">
        <v>30</v>
      </c>
      <c r="B22" s="12"/>
      <c r="C22" s="6">
        <f t="shared" ref="C22:Q22" si="4">(C6-C$15)/C$15*100</f>
        <v>9.6621150930424236</v>
      </c>
      <c r="D22" s="6">
        <f t="shared" si="4"/>
        <v>19.499379664092711</v>
      </c>
      <c r="E22" s="6">
        <f t="shared" si="4"/>
        <v>11.033139138987687</v>
      </c>
      <c r="F22" s="6">
        <f t="shared" si="4"/>
        <v>14.880768283157622</v>
      </c>
      <c r="G22" s="6" t="e">
        <f t="shared" si="4"/>
        <v>#DIV/0!</v>
      </c>
      <c r="H22" s="6" t="e">
        <f t="shared" si="4"/>
        <v>#DIV/0!</v>
      </c>
      <c r="I22" s="6" t="e">
        <f t="shared" si="4"/>
        <v>#DIV/0!</v>
      </c>
      <c r="J22" s="6" t="e">
        <f t="shared" si="4"/>
        <v>#DIV/0!</v>
      </c>
      <c r="K22" s="6" t="e">
        <f t="shared" si="4"/>
        <v>#DIV/0!</v>
      </c>
      <c r="L22" s="6" t="e">
        <f t="shared" si="4"/>
        <v>#DIV/0!</v>
      </c>
      <c r="M22" s="6" t="e">
        <f t="shared" si="4"/>
        <v>#DIV/0!</v>
      </c>
      <c r="N22" s="6" t="e">
        <f t="shared" si="4"/>
        <v>#DIV/0!</v>
      </c>
      <c r="O22" s="6" t="e">
        <f t="shared" si="4"/>
        <v>#DIV/0!</v>
      </c>
      <c r="P22" s="6" t="e">
        <f t="shared" si="4"/>
        <v>#DIV/0!</v>
      </c>
      <c r="Q22" s="6">
        <f t="shared" si="4"/>
        <v>16.629524397776404</v>
      </c>
    </row>
    <row r="23" spans="1:17" x14ac:dyDescent="0.2">
      <c r="A23" s="10" t="s">
        <v>30</v>
      </c>
      <c r="B23" s="12"/>
      <c r="C23" s="6">
        <f t="shared" ref="C23:Q23" si="5">(C7-C$15)/C$15*100</f>
        <v>15.725466805687713</v>
      </c>
      <c r="D23" s="6">
        <f t="shared" si="5"/>
        <v>25.473121863600145</v>
      </c>
      <c r="E23" s="6">
        <f t="shared" si="5"/>
        <v>18.336233638495891</v>
      </c>
      <c r="F23" s="6">
        <f t="shared" si="5"/>
        <v>20.584704581077045</v>
      </c>
      <c r="G23" s="6" t="e">
        <f t="shared" si="5"/>
        <v>#DIV/0!</v>
      </c>
      <c r="H23" s="6" t="e">
        <f t="shared" si="5"/>
        <v>#DIV/0!</v>
      </c>
      <c r="I23" s="6" t="e">
        <f t="shared" si="5"/>
        <v>#DIV/0!</v>
      </c>
      <c r="J23" s="6" t="e">
        <f t="shared" si="5"/>
        <v>#DIV/0!</v>
      </c>
      <c r="K23" s="6" t="e">
        <f t="shared" si="5"/>
        <v>#DIV/0!</v>
      </c>
      <c r="L23" s="6" t="e">
        <f t="shared" si="5"/>
        <v>#DIV/0!</v>
      </c>
      <c r="M23" s="6" t="e">
        <f t="shared" si="5"/>
        <v>#DIV/0!</v>
      </c>
      <c r="N23" s="6" t="e">
        <f t="shared" si="5"/>
        <v>#DIV/0!</v>
      </c>
      <c r="O23" s="6" t="e">
        <f t="shared" si="5"/>
        <v>#DIV/0!</v>
      </c>
      <c r="P23" s="6" t="e">
        <f t="shared" si="5"/>
        <v>#DIV/0!</v>
      </c>
      <c r="Q23" s="6">
        <f t="shared" si="5"/>
        <v>22.641877702285353</v>
      </c>
    </row>
    <row r="24" spans="1:17" x14ac:dyDescent="0.2">
      <c r="A24" s="10" t="s">
        <v>33</v>
      </c>
      <c r="B24" s="12"/>
      <c r="C24" s="6">
        <f t="shared" ref="C24:Q24" si="6">(C8-C$15)/C$15*100</f>
        <v>30.547144984086934</v>
      </c>
      <c r="D24" s="6">
        <f t="shared" si="6"/>
        <v>40.506082995389121</v>
      </c>
      <c r="E24" s="6">
        <f t="shared" si="6"/>
        <v>30.93364606189002</v>
      </c>
      <c r="F24" s="6">
        <f t="shared" si="6"/>
        <v>35.873832975996386</v>
      </c>
      <c r="G24" s="6" t="e">
        <f t="shared" si="6"/>
        <v>#DIV/0!</v>
      </c>
      <c r="H24" s="6" t="e">
        <f t="shared" si="6"/>
        <v>#DIV/0!</v>
      </c>
      <c r="I24" s="6" t="e">
        <f t="shared" si="6"/>
        <v>#DIV/0!</v>
      </c>
      <c r="J24" s="6" t="e">
        <f t="shared" si="6"/>
        <v>#DIV/0!</v>
      </c>
      <c r="K24" s="6" t="e">
        <f t="shared" si="6"/>
        <v>#DIV/0!</v>
      </c>
      <c r="L24" s="6" t="e">
        <f t="shared" si="6"/>
        <v>#DIV/0!</v>
      </c>
      <c r="M24" s="6" t="e">
        <f t="shared" si="6"/>
        <v>#DIV/0!</v>
      </c>
      <c r="N24" s="6" t="e">
        <f t="shared" si="6"/>
        <v>#DIV/0!</v>
      </c>
      <c r="O24" s="6" t="e">
        <f t="shared" si="6"/>
        <v>#DIV/0!</v>
      </c>
      <c r="P24" s="6" t="e">
        <f t="shared" si="6"/>
        <v>#DIV/0!</v>
      </c>
      <c r="Q24" s="6">
        <f t="shared" si="6"/>
        <v>38.063990117356383</v>
      </c>
    </row>
    <row r="25" spans="1:17" x14ac:dyDescent="0.2">
      <c r="A25" s="10" t="s">
        <v>33</v>
      </c>
      <c r="B25" s="12"/>
      <c r="C25" s="6">
        <f t="shared" ref="C25:Q25" si="7">(C9-C$15)/C$15*100</f>
        <v>31.114004853595347</v>
      </c>
      <c r="D25" s="6">
        <f t="shared" si="7"/>
        <v>41.050960131844519</v>
      </c>
      <c r="E25" s="6">
        <f t="shared" si="7"/>
        <v>32.653022622380284</v>
      </c>
      <c r="F25" s="6">
        <f t="shared" si="7"/>
        <v>37.907246164088406</v>
      </c>
      <c r="G25" s="6" t="e">
        <f t="shared" si="7"/>
        <v>#DIV/0!</v>
      </c>
      <c r="H25" s="6" t="e">
        <f t="shared" si="7"/>
        <v>#DIV/0!</v>
      </c>
      <c r="I25" s="6" t="e">
        <f t="shared" si="7"/>
        <v>#DIV/0!</v>
      </c>
      <c r="J25" s="6" t="e">
        <f t="shared" si="7"/>
        <v>#DIV/0!</v>
      </c>
      <c r="K25" s="6" t="e">
        <f t="shared" si="7"/>
        <v>#DIV/0!</v>
      </c>
      <c r="L25" s="6" t="e">
        <f t="shared" si="7"/>
        <v>#DIV/0!</v>
      </c>
      <c r="M25" s="6" t="e">
        <f t="shared" si="7"/>
        <v>#DIV/0!</v>
      </c>
      <c r="N25" s="6" t="e">
        <f t="shared" si="7"/>
        <v>#DIV/0!</v>
      </c>
      <c r="O25" s="6" t="e">
        <f t="shared" si="7"/>
        <v>#DIV/0!</v>
      </c>
      <c r="P25" s="6" t="e">
        <f t="shared" si="7"/>
        <v>#DIV/0!</v>
      </c>
      <c r="Q25" s="6">
        <f t="shared" si="7"/>
        <v>38.754786905497227</v>
      </c>
    </row>
    <row r="26" spans="1:17" x14ac:dyDescent="0.2">
      <c r="A26" s="10" t="s">
        <v>33</v>
      </c>
      <c r="B26" s="12"/>
      <c r="C26" s="6">
        <f t="shared" ref="C26:Q26" si="8">(C10-C$15)/C$15*100</f>
        <v>12.663057582945928</v>
      </c>
      <c r="D26" s="6">
        <f t="shared" si="8"/>
        <v>19.818343425365242</v>
      </c>
      <c r="E26" s="6">
        <f t="shared" si="8"/>
        <v>13.836347128697907</v>
      </c>
      <c r="F26" s="6">
        <f t="shared" si="8"/>
        <v>15.696964296011279</v>
      </c>
      <c r="G26" s="6" t="e">
        <f t="shared" si="8"/>
        <v>#DIV/0!</v>
      </c>
      <c r="H26" s="6" t="e">
        <f t="shared" si="8"/>
        <v>#DIV/0!</v>
      </c>
      <c r="I26" s="6" t="e">
        <f t="shared" si="8"/>
        <v>#DIV/0!</v>
      </c>
      <c r="J26" s="6" t="e">
        <f t="shared" si="8"/>
        <v>#DIV/0!</v>
      </c>
      <c r="K26" s="6" t="e">
        <f t="shared" si="8"/>
        <v>#DIV/0!</v>
      </c>
      <c r="L26" s="6" t="e">
        <f t="shared" si="8"/>
        <v>#DIV/0!</v>
      </c>
      <c r="M26" s="6" t="e">
        <f t="shared" si="8"/>
        <v>#DIV/0!</v>
      </c>
      <c r="N26" s="6" t="e">
        <f t="shared" si="8"/>
        <v>#DIV/0!</v>
      </c>
      <c r="O26" s="6" t="e">
        <f t="shared" si="8"/>
        <v>#DIV/0!</v>
      </c>
      <c r="P26" s="6" t="e">
        <f t="shared" si="8"/>
        <v>#DIV/0!</v>
      </c>
      <c r="Q26" s="6">
        <f t="shared" si="8"/>
        <v>17.816429894996919</v>
      </c>
    </row>
    <row r="27" spans="1:17" x14ac:dyDescent="0.2">
      <c r="A27" s="10" t="s">
        <v>36</v>
      </c>
      <c r="B27" s="12"/>
      <c r="C27" s="6">
        <f t="shared" ref="C27:Q27" si="9">(C11-C$15)/C$15*100</f>
        <v>47.491474336500758</v>
      </c>
      <c r="D27" s="6">
        <f t="shared" si="9"/>
        <v>69.972501527692884</v>
      </c>
      <c r="E27" s="6">
        <f t="shared" si="9"/>
        <v>48.484905803132364</v>
      </c>
      <c r="F27" s="6">
        <f t="shared" si="9"/>
        <v>54.585008623265509</v>
      </c>
      <c r="G27" s="6" t="e">
        <f t="shared" si="9"/>
        <v>#DIV/0!</v>
      </c>
      <c r="H27" s="6" t="e">
        <f t="shared" si="9"/>
        <v>#DIV/0!</v>
      </c>
      <c r="I27" s="6" t="e">
        <f t="shared" si="9"/>
        <v>#DIV/0!</v>
      </c>
      <c r="J27" s="6" t="e">
        <f t="shared" si="9"/>
        <v>#DIV/0!</v>
      </c>
      <c r="K27" s="6" t="e">
        <f t="shared" si="9"/>
        <v>#DIV/0!</v>
      </c>
      <c r="L27" s="6" t="e">
        <f t="shared" si="9"/>
        <v>#DIV/0!</v>
      </c>
      <c r="M27" s="6" t="e">
        <f t="shared" si="9"/>
        <v>#DIV/0!</v>
      </c>
      <c r="N27" s="6" t="e">
        <f t="shared" si="9"/>
        <v>#DIV/0!</v>
      </c>
      <c r="O27" s="6" t="e">
        <f t="shared" si="9"/>
        <v>#DIV/0!</v>
      </c>
      <c r="P27" s="6" t="e">
        <f t="shared" si="9"/>
        <v>#DIV/0!</v>
      </c>
      <c r="Q27" s="6">
        <f t="shared" si="9"/>
        <v>63.014206300185293</v>
      </c>
    </row>
    <row r="28" spans="1:17" x14ac:dyDescent="0.2">
      <c r="A28" s="10" t="s">
        <v>36</v>
      </c>
      <c r="B28" s="12"/>
      <c r="C28" s="6">
        <f t="shared" ref="C28:Q28" si="10">(C12-C$15)/C$15*100</f>
        <v>31.628959482040319</v>
      </c>
      <c r="D28" s="6">
        <f t="shared" si="10"/>
        <v>51.768420272947793</v>
      </c>
      <c r="E28" s="6">
        <f t="shared" si="10"/>
        <v>33.328289324355012</v>
      </c>
      <c r="F28" s="6">
        <f t="shared" si="10"/>
        <v>38.355446286753718</v>
      </c>
      <c r="G28" s="6" t="e">
        <f t="shared" si="10"/>
        <v>#DIV/0!</v>
      </c>
      <c r="H28" s="6" t="e">
        <f t="shared" si="10"/>
        <v>#DIV/0!</v>
      </c>
      <c r="I28" s="6" t="e">
        <f t="shared" si="10"/>
        <v>#DIV/0!</v>
      </c>
      <c r="J28" s="6" t="e">
        <f t="shared" si="10"/>
        <v>#DIV/0!</v>
      </c>
      <c r="K28" s="6" t="e">
        <f t="shared" si="10"/>
        <v>#DIV/0!</v>
      </c>
      <c r="L28" s="6" t="e">
        <f t="shared" si="10"/>
        <v>#DIV/0!</v>
      </c>
      <c r="M28" s="6" t="e">
        <f t="shared" si="10"/>
        <v>#DIV/0!</v>
      </c>
      <c r="N28" s="6" t="e">
        <f t="shared" si="10"/>
        <v>#DIV/0!</v>
      </c>
      <c r="O28" s="6" t="e">
        <f t="shared" si="10"/>
        <v>#DIV/0!</v>
      </c>
      <c r="P28" s="6" t="e">
        <f t="shared" si="10"/>
        <v>#DIV/0!</v>
      </c>
      <c r="Q28" s="6">
        <f t="shared" si="10"/>
        <v>45.609141445336618</v>
      </c>
    </row>
    <row r="29" spans="1:17" x14ac:dyDescent="0.2">
      <c r="A29" s="10" t="s">
        <v>36</v>
      </c>
      <c r="B29" s="12"/>
      <c r="C29" s="6">
        <f t="shared" ref="C29:Q29" si="11">(C13-C$15)/C$15*100</f>
        <v>36.999786004707893</v>
      </c>
      <c r="D29" s="6">
        <f t="shared" si="11"/>
        <v>56.715830602003557</v>
      </c>
      <c r="E29" s="6">
        <f t="shared" si="11"/>
        <v>38.577211167435898</v>
      </c>
      <c r="F29" s="6">
        <f t="shared" si="11"/>
        <v>43.122093907099369</v>
      </c>
      <c r="G29" s="6" t="e">
        <f t="shared" si="11"/>
        <v>#DIV/0!</v>
      </c>
      <c r="H29" s="6" t="e">
        <f t="shared" si="11"/>
        <v>#DIV/0!</v>
      </c>
      <c r="I29" s="6" t="e">
        <f t="shared" si="11"/>
        <v>#DIV/0!</v>
      </c>
      <c r="J29" s="6" t="e">
        <f t="shared" si="11"/>
        <v>#DIV/0!</v>
      </c>
      <c r="K29" s="6" t="e">
        <f t="shared" si="11"/>
        <v>#DIV/0!</v>
      </c>
      <c r="L29" s="6" t="e">
        <f t="shared" si="11"/>
        <v>#DIV/0!</v>
      </c>
      <c r="M29" s="6" t="e">
        <f t="shared" si="11"/>
        <v>#DIV/0!</v>
      </c>
      <c r="N29" s="6" t="e">
        <f t="shared" si="11"/>
        <v>#DIV/0!</v>
      </c>
      <c r="O29" s="6" t="e">
        <f t="shared" si="11"/>
        <v>#DIV/0!</v>
      </c>
      <c r="P29" s="6" t="e">
        <f t="shared" si="11"/>
        <v>#DIV/0!</v>
      </c>
      <c r="Q29" s="6">
        <f t="shared" si="11"/>
        <v>50.795305744286608</v>
      </c>
    </row>
  </sheetData>
  <pageMargins left="0.7" right="0.7" top="0.75" bottom="0.75" header="0.3" footer="0.3"/>
  <pageSetup orientation="portrait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Figures 2A and 2B</vt:lpstr>
      <vt:lpstr>Figure 2C</vt:lpstr>
      <vt:lpstr>Calculations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Buz Barstow</cp:lastModifiedBy>
  <dcterms:modified xsi:type="dcterms:W3CDTF">2023-06-04T17:18:05Z</dcterms:modified>
</cp:coreProperties>
</file>