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Allanite Results for Panel A - " sheetId="2" r:id="rId5"/>
    <sheet name="Allanite Results for Panel A -1" sheetId="3" r:id="rId6"/>
    <sheet name="Allanite Results for Panel B - " sheetId="4" r:id="rId7"/>
    <sheet name="Allanite Results for Panel B -1" sheetId="5" r:id="rId8"/>
  </sheets>
</workbook>
</file>

<file path=xl/sharedStrings.xml><?xml version="1.0" encoding="utf-8"?>
<sst xmlns="http://schemas.openxmlformats.org/spreadsheetml/2006/main" uniqueCount="76">
  <si>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</si>
  <si>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</si>
  <si>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</si>
  <si>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</si>
  <si>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Allanite Results for Panel A</t>
  </si>
  <si>
    <t>Raw Allanite Results</t>
  </si>
  <si>
    <t xml:space="preserve">Allanite Results for Panel A - </t>
  </si>
  <si>
    <t>Sample Name</t>
  </si>
  <si>
    <t>Sample Type</t>
  </si>
  <si>
    <t>Label</t>
  </si>
  <si>
    <t>Sample #</t>
  </si>
  <si>
    <t>La</t>
  </si>
  <si>
    <t>Ce</t>
  </si>
  <si>
    <t>Pr</t>
  </si>
  <si>
    <t>Nd</t>
  </si>
  <si>
    <t>Sm</t>
  </si>
  <si>
    <t>Eu</t>
  </si>
  <si>
    <t>Gd</t>
  </si>
  <si>
    <t>Tb</t>
  </si>
  <si>
    <t>Dy</t>
  </si>
  <si>
    <t>Ho</t>
  </si>
  <si>
    <t>Er</t>
  </si>
  <si>
    <t>Tm</t>
  </si>
  <si>
    <t>Yb</t>
  </si>
  <si>
    <t>Lu</t>
  </si>
  <si>
    <t>Sc</t>
  </si>
  <si>
    <t>Y</t>
  </si>
  <si>
    <t>Total REE</t>
  </si>
  <si>
    <t>Average REE</t>
  </si>
  <si>
    <t>SD REE</t>
  </si>
  <si>
    <t>t-Test with no bac</t>
  </si>
  <si>
    <t>t-Test with HNO3</t>
  </si>
  <si>
    <t>t-Test with WT</t>
  </si>
  <si>
    <t>Ca</t>
  </si>
  <si>
    <t>Mg</t>
  </si>
  <si>
    <t>Li</t>
  </si>
  <si>
    <t>Al</t>
  </si>
  <si>
    <t>Cu</t>
  </si>
  <si>
    <t>V</t>
  </si>
  <si>
    <t>Sr</t>
  </si>
  <si>
    <t>Co</t>
  </si>
  <si>
    <t>Fe</t>
  </si>
  <si>
    <t>Total Other Metals</t>
  </si>
  <si>
    <t>Average Other Metals</t>
  </si>
  <si>
    <t>SD Other Metals</t>
  </si>
  <si>
    <t>A75</t>
  </si>
  <si>
    <t>Media</t>
  </si>
  <si>
    <t>no bac</t>
  </si>
  <si>
    <t>HNO3</t>
  </si>
  <si>
    <t>HNO_3</t>
  </si>
  <si>
    <t>S112</t>
  </si>
  <si>
    <t>{\Delta \it pstS}, P_{112}:{\it mgdh}</t>
  </si>
  <si>
    <t>WT</t>
  </si>
  <si>
    <t>wt</t>
  </si>
  <si>
    <t>Compressed Allanite Results</t>
  </si>
  <si>
    <t>Allanite Results for Panel A -1</t>
  </si>
  <si>
    <t>Allanite Results for Panel B</t>
  </si>
  <si>
    <t xml:space="preserve">Allanite Results for Panel B - </t>
  </si>
  <si>
    <t>Total Other REE</t>
  </si>
  <si>
    <t>Y (%)</t>
  </si>
  <si>
    <t>La (%)</t>
  </si>
  <si>
    <t>Ce (%)</t>
  </si>
  <si>
    <t>Pr (%)</t>
  </si>
  <si>
    <t>Nd (%)</t>
  </si>
  <si>
    <t>Total Other REE (%)</t>
  </si>
  <si>
    <t>Total (%)</t>
  </si>
  <si>
    <t>Average Y (%)</t>
  </si>
  <si>
    <t>Average La (%)</t>
  </si>
  <si>
    <t>Average Ce (%)</t>
  </si>
  <si>
    <t>Average Pr (%)</t>
  </si>
  <si>
    <t>Average Nd (%)</t>
  </si>
  <si>
    <t>Average Total Other REE (%)</t>
  </si>
  <si>
    <t>Total of Average (%)</t>
  </si>
  <si>
    <t>P_{112}:{\it mgdh}</t>
  </si>
  <si>
    <t>Simplified and Averaged Allanite Results</t>
  </si>
  <si>
    <t>Allanite Results for Panel B -1</t>
  </si>
</sst>
</file>

<file path=xl/styles.xml><?xml version="1.0" encoding="utf-8"?>
<styleSheet xmlns="http://schemas.openxmlformats.org/spreadsheetml/2006/main">
  <numFmts count="1">
    <numFmt numFmtId="0" formatCode="General"/>
  </numFmts>
  <fonts count="5">
    <font>
      <sz val="10"/>
      <color indexed="8"/>
      <name val="Helvetica Neue"/>
    </font>
    <font>
      <sz val="12"/>
      <color indexed="8"/>
      <name val="Helvetica Neue"/>
    </font>
    <font>
      <sz val="14"/>
      <color indexed="8"/>
      <name val="Helvetica Neue"/>
    </font>
    <font>
      <u val="single"/>
      <sz val="12"/>
      <color indexed="11"/>
      <name val="Helvetica Neue"/>
    </font>
    <font>
      <b val="1"/>
      <sz val="10"/>
      <color indexed="8"/>
      <name val="Helvetica Neue"/>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s>
  <borders count="8">
    <border>
      <left/>
      <right/>
      <top/>
      <bottom/>
      <diagonal/>
    </border>
    <border>
      <left style="thin">
        <color indexed="13"/>
      </left>
      <right style="thin">
        <color indexed="13"/>
      </right>
      <top style="thin">
        <color indexed="13"/>
      </top>
      <bottom style="thin">
        <color indexed="14"/>
      </bottom>
      <diagonal/>
    </border>
    <border>
      <left style="thin">
        <color indexed="13"/>
      </left>
      <right style="thin">
        <color indexed="13"/>
      </right>
      <top style="thin">
        <color indexed="14"/>
      </top>
      <bottom style="thin">
        <color indexed="13"/>
      </bottom>
      <diagonal/>
    </border>
    <border>
      <left style="thin">
        <color indexed="13"/>
      </left>
      <right style="thin">
        <color indexed="14"/>
      </right>
      <top style="thin">
        <color indexed="14"/>
      </top>
      <bottom style="thin">
        <color indexed="13"/>
      </bottom>
      <diagonal/>
    </border>
    <border>
      <left style="thin">
        <color indexed="14"/>
      </left>
      <right style="thin">
        <color indexed="13"/>
      </right>
      <top style="thin">
        <color indexed="14"/>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4"/>
      </right>
      <top style="thin">
        <color indexed="13"/>
      </top>
      <bottom style="thin">
        <color indexed="13"/>
      </bottom>
      <diagonal/>
    </border>
    <border>
      <left style="thin">
        <color indexed="14"/>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top" wrapText="1"/>
    </xf>
  </cellStyleXfs>
  <cellXfs count="30">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xf>
    <xf numFmtId="0" fontId="1" applyNumberFormat="0" applyFont="1" applyFill="0" applyBorder="0" applyAlignment="1" applyProtection="0">
      <alignment horizontal="center" vertical="center"/>
    </xf>
    <xf numFmtId="49" fontId="4" fillId="4" borderId="1" applyNumberFormat="1" applyFont="1" applyFill="1" applyBorder="1" applyAlignment="1" applyProtection="0">
      <alignment vertical="top" wrapText="1"/>
    </xf>
    <xf numFmtId="49" fontId="4" fillId="4" borderId="1" applyNumberFormat="1" applyFont="1" applyFill="1" applyBorder="1" applyAlignment="1" applyProtection="0">
      <alignment horizontal="center" vertical="top" wrapText="1"/>
    </xf>
    <xf numFmtId="49" fontId="4" fillId="5" borderId="2" applyNumberFormat="1" applyFont="1" applyFill="1" applyBorder="1" applyAlignment="1" applyProtection="0">
      <alignment vertical="top"/>
    </xf>
    <xf numFmtId="49" fontId="4" fillId="5" borderId="3" applyNumberFormat="1" applyFont="1" applyFill="1" applyBorder="1" applyAlignment="1" applyProtection="0">
      <alignment vertical="top"/>
    </xf>
    <xf numFmtId="0" fontId="0" borderId="4" applyNumberFormat="1" applyFont="1" applyFill="0" applyBorder="1" applyAlignment="1" applyProtection="0">
      <alignment horizontal="center" vertical="top"/>
    </xf>
    <xf numFmtId="0" fontId="0" borderId="2" applyNumberFormat="1" applyFont="1" applyFill="0" applyBorder="1" applyAlignment="1" applyProtection="0">
      <alignment horizontal="center" vertical="top"/>
    </xf>
    <xf numFmtId="11" fontId="0" borderId="2" applyNumberFormat="1" applyFont="1" applyFill="0" applyBorder="1" applyAlignment="1" applyProtection="0">
      <alignment horizontal="center" vertical="top"/>
    </xf>
    <xf numFmtId="2" fontId="0" borderId="2" applyNumberFormat="1" applyFont="1" applyFill="0" applyBorder="1" applyAlignment="1" applyProtection="0">
      <alignment horizontal="center" vertical="top"/>
    </xf>
    <xf numFmtId="49" fontId="4" fillId="5" borderId="5" applyNumberFormat="1" applyFont="1" applyFill="1" applyBorder="1" applyAlignment="1" applyProtection="0">
      <alignment vertical="top"/>
    </xf>
    <xf numFmtId="49" fontId="4" fillId="5" borderId="6" applyNumberFormat="1" applyFont="1" applyFill="1" applyBorder="1" applyAlignment="1" applyProtection="0">
      <alignment vertical="top"/>
    </xf>
    <xf numFmtId="0" fontId="0" borderId="7" applyNumberFormat="1" applyFont="1" applyFill="0" applyBorder="1" applyAlignment="1" applyProtection="0">
      <alignment horizontal="center" vertical="top"/>
    </xf>
    <xf numFmtId="0" fontId="0" borderId="5" applyNumberFormat="1" applyFont="1" applyFill="0" applyBorder="1" applyAlignment="1" applyProtection="0">
      <alignment horizontal="center" vertical="top"/>
    </xf>
    <xf numFmtId="11" fontId="0" borderId="5" applyNumberFormat="1" applyFont="1" applyFill="0" applyBorder="1" applyAlignment="1" applyProtection="0">
      <alignment horizontal="center" vertical="top"/>
    </xf>
    <xf numFmtId="0" fontId="0" borderId="5" applyNumberFormat="0" applyFont="1" applyFill="0" applyBorder="1" applyAlignment="1" applyProtection="0">
      <alignment horizontal="center" vertical="top"/>
    </xf>
    <xf numFmtId="2" fontId="0" borderId="5" applyNumberFormat="1" applyFont="1" applyFill="0" applyBorder="1" applyAlignment="1" applyProtection="0">
      <alignment horizontal="center" vertical="top"/>
    </xf>
    <xf numFmtId="0" fontId="0" applyNumberFormat="1" applyFont="1" applyFill="0" applyBorder="0" applyAlignment="1" applyProtection="0">
      <alignment vertical="top"/>
    </xf>
    <xf numFmtId="0" fontId="4" fillId="5" borderId="2" applyNumberFormat="1" applyFont="1" applyFill="1" applyBorder="1" applyAlignment="1" applyProtection="0">
      <alignment horizontal="center" vertical="top"/>
    </xf>
    <xf numFmtId="0" fontId="4" fillId="5" borderId="5" applyNumberFormat="1" applyFont="1" applyFill="1" applyBorder="1" applyAlignment="1" applyProtection="0">
      <alignment horizontal="center" vertical="top"/>
    </xf>
    <xf numFmtId="0" fontId="0" applyNumberFormat="1" applyFont="1" applyFill="0" applyBorder="0" applyAlignment="1" applyProtection="0">
      <alignment vertical="top"/>
    </xf>
    <xf numFmtId="0" fontId="0" applyNumberFormat="1" applyFont="1" applyFill="0" applyBorder="0" applyAlignment="1" applyProtection="0">
      <alignment vertical="top"/>
    </xf>
    <xf numFmtId="2" fontId="0" borderId="4" applyNumberFormat="1" applyFont="1" applyFill="0" applyBorder="1" applyAlignment="1" applyProtection="0">
      <alignment horizontal="center" vertical="top"/>
    </xf>
    <xf numFmtId="2" fontId="0" borderId="7" applyNumberFormat="1" applyFont="1" applyFill="0" applyBorder="1" applyAlignment="1" applyProtection="0">
      <alignment horizontal="center"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5a5a5"/>
      <rgbColor rgb="ff3f3f3f"/>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6</v>
      </c>
    </row>
    <row r="11">
      <c r="B11" s="4"/>
      <c r="C11" t="s" s="4">
        <v>54</v>
      </c>
      <c r="D11" t="s" s="5">
        <v>55</v>
      </c>
    </row>
    <row r="12">
      <c r="B12" t="s" s="3">
        <v>56</v>
      </c>
      <c r="C12" s="3"/>
      <c r="D12" s="3"/>
    </row>
    <row r="13">
      <c r="B13" s="4"/>
      <c r="C13" t="s" s="4">
        <v>5</v>
      </c>
      <c r="D13" t="s" s="5">
        <v>57</v>
      </c>
    </row>
    <row r="14">
      <c r="B14" s="4"/>
      <c r="C14" t="s" s="4">
        <v>74</v>
      </c>
      <c r="D14" t="s" s="5">
        <v>75</v>
      </c>
    </row>
  </sheetData>
  <mergeCells count="1">
    <mergeCell ref="B3:D3"/>
  </mergeCells>
  <hyperlinks>
    <hyperlink ref="D10" location="'Allanite Results for Panel A - '!R2C1" tooltip="" display="Allanite Results for Panel A - "/>
    <hyperlink ref="D11" location="'Allanite Results for Panel A -1'!R2C1" tooltip="" display="Allanite Results for Panel A -1"/>
    <hyperlink ref="D13" location="'Allanite Results for Panel B - '!R2C1" tooltip="" display="Allanite Results for Panel B - "/>
    <hyperlink ref="D14" location="'Allanite Results for Panel B -1'!R2C1" tooltip="" display="Allanite Results for Panel B -1"/>
  </hyperlinks>
</worksheet>
</file>

<file path=xl/worksheets/sheet2.xml><?xml version="1.0" encoding="utf-8"?>
<worksheet xmlns:r="http://schemas.openxmlformats.org/officeDocument/2006/relationships" xmlns="http://schemas.openxmlformats.org/spreadsheetml/2006/main">
  <sheetPr>
    <pageSetUpPr fitToPage="1"/>
  </sheetPr>
  <dimension ref="A2:AO18"/>
  <sheetViews>
    <sheetView workbookViewId="0" showGridLines="0" defaultGridColor="1">
      <pane topLeftCell="D3" xSplit="3" ySplit="2" activePane="bottomRight" state="frozen"/>
    </sheetView>
  </sheetViews>
  <sheetFormatPr defaultColWidth="8.33333" defaultRowHeight="19.9" customHeight="1" outlineLevelRow="0" outlineLevelCol="0"/>
  <cols>
    <col min="1" max="2" width="7.85156" style="6" customWidth="1"/>
    <col min="3" max="3" width="15.5" style="6" customWidth="1"/>
    <col min="4" max="4" width="8" style="6" customWidth="1"/>
    <col min="5" max="8" width="6.5" style="6" customWidth="1"/>
    <col min="9" max="9" width="5.67188" style="6" customWidth="1"/>
    <col min="10" max="10" width="4.67188" style="6" customWidth="1"/>
    <col min="11" max="11" width="5.67188" style="6" customWidth="1"/>
    <col min="12" max="12" width="4.67188" style="6" customWidth="1"/>
    <col min="13" max="13" width="5.67188" style="6" customWidth="1"/>
    <col min="14" max="19" width="4.67188" style="6" customWidth="1"/>
    <col min="20" max="20" width="5.67188" style="6" customWidth="1"/>
    <col min="21" max="21" width="9.17188" style="6" customWidth="1"/>
    <col min="22" max="22" width="8.5" style="6" customWidth="1"/>
    <col min="23" max="23" width="6.5" style="6" customWidth="1"/>
    <col min="24" max="24" width="10.3516" style="6" customWidth="1"/>
    <col min="25" max="26" width="8.17188" style="6" customWidth="1"/>
    <col min="27" max="27" width="7.5" style="6" customWidth="1"/>
    <col min="28" max="28" width="6.5" style="6" customWidth="1"/>
    <col min="29" max="29" width="5.67188" style="6" customWidth="1"/>
    <col min="30" max="30" width="7.5" style="6" customWidth="1"/>
    <col min="31" max="31" width="5.67188" style="6" customWidth="1"/>
    <col min="32" max="32" width="4.67188" style="6" customWidth="1"/>
    <col min="33" max="33" width="5.67188" style="6" customWidth="1"/>
    <col min="34" max="34" width="4.67188" style="6" customWidth="1"/>
    <col min="35" max="35" width="8.5" style="6" customWidth="1"/>
    <col min="36" max="36" width="10.6719" style="6" customWidth="1"/>
    <col min="37" max="37" width="8.5" style="6" customWidth="1"/>
    <col min="38" max="41" width="8.67188" style="6" customWidth="1"/>
    <col min="42" max="16384" width="8.35156" style="6" customWidth="1"/>
  </cols>
  <sheetData>
    <row r="1" ht="27.65" customHeight="1">
      <c r="A1" t="s" s="7">
        <v>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row>
    <row r="2" ht="44.25" customHeight="1">
      <c r="A2" t="s" s="8">
        <v>7</v>
      </c>
      <c r="B2" t="s" s="8">
        <v>8</v>
      </c>
      <c r="C2" t="s" s="8">
        <v>9</v>
      </c>
      <c r="D2" t="s" s="9">
        <v>10</v>
      </c>
      <c r="E2" t="s" s="9">
        <v>11</v>
      </c>
      <c r="F2" t="s" s="9">
        <v>12</v>
      </c>
      <c r="G2" t="s" s="9">
        <v>13</v>
      </c>
      <c r="H2" t="s" s="9">
        <v>14</v>
      </c>
      <c r="I2" t="s" s="9">
        <v>15</v>
      </c>
      <c r="J2" t="s" s="9">
        <v>16</v>
      </c>
      <c r="K2" t="s" s="9">
        <v>17</v>
      </c>
      <c r="L2" t="s" s="9">
        <v>18</v>
      </c>
      <c r="M2" t="s" s="9">
        <v>19</v>
      </c>
      <c r="N2" t="s" s="9">
        <v>20</v>
      </c>
      <c r="O2" t="s" s="9">
        <v>21</v>
      </c>
      <c r="P2" t="s" s="9">
        <v>22</v>
      </c>
      <c r="Q2" t="s" s="9">
        <v>23</v>
      </c>
      <c r="R2" t="s" s="9">
        <v>24</v>
      </c>
      <c r="S2" t="s" s="9">
        <v>25</v>
      </c>
      <c r="T2" t="s" s="9">
        <v>26</v>
      </c>
      <c r="U2" t="s" s="9">
        <v>27</v>
      </c>
      <c r="V2" t="s" s="9">
        <v>28</v>
      </c>
      <c r="W2" t="s" s="9">
        <v>29</v>
      </c>
      <c r="X2" t="s" s="9">
        <v>30</v>
      </c>
      <c r="Y2" t="s" s="9">
        <v>31</v>
      </c>
      <c r="Z2" t="s" s="9">
        <v>32</v>
      </c>
      <c r="AA2" t="s" s="9">
        <v>33</v>
      </c>
      <c r="AB2" t="s" s="9">
        <v>34</v>
      </c>
      <c r="AC2" t="s" s="9">
        <v>35</v>
      </c>
      <c r="AD2" t="s" s="9">
        <v>36</v>
      </c>
      <c r="AE2" t="s" s="9">
        <v>37</v>
      </c>
      <c r="AF2" t="s" s="9">
        <v>38</v>
      </c>
      <c r="AG2" t="s" s="9">
        <v>39</v>
      </c>
      <c r="AH2" t="s" s="9">
        <v>40</v>
      </c>
      <c r="AI2" t="s" s="9">
        <v>41</v>
      </c>
      <c r="AJ2" t="s" s="9">
        <v>42</v>
      </c>
      <c r="AK2" t="s" s="9">
        <v>43</v>
      </c>
      <c r="AL2" t="s" s="9">
        <v>44</v>
      </c>
      <c r="AM2" t="s" s="9">
        <v>30</v>
      </c>
      <c r="AN2" t="s" s="9">
        <v>31</v>
      </c>
      <c r="AO2" t="s" s="9">
        <v>32</v>
      </c>
    </row>
    <row r="3" ht="20.25" customHeight="1">
      <c r="A3" t="s" s="10">
        <v>45</v>
      </c>
      <c r="B3" t="s" s="10">
        <v>46</v>
      </c>
      <c r="C3" t="s" s="11">
        <v>47</v>
      </c>
      <c r="D3" s="12">
        <v>1</v>
      </c>
      <c r="E3" s="13">
        <v>2.01</v>
      </c>
      <c r="F3" s="13">
        <v>5.09</v>
      </c>
      <c r="G3" s="13">
        <v>0.44</v>
      </c>
      <c r="H3" s="13">
        <v>1.38</v>
      </c>
      <c r="I3" s="13">
        <v>0.13</v>
      </c>
      <c r="J3" s="13">
        <v>0.01</v>
      </c>
      <c r="K3" s="13">
        <v>0.09</v>
      </c>
      <c r="L3" s="13">
        <v>0.01</v>
      </c>
      <c r="M3" s="13">
        <v>0.04</v>
      </c>
      <c r="N3" s="13">
        <v>0.01</v>
      </c>
      <c r="O3" s="13">
        <v>0.02</v>
      </c>
      <c r="P3" s="13">
        <v>0</v>
      </c>
      <c r="Q3" s="13">
        <v>0.01</v>
      </c>
      <c r="R3" s="13">
        <v>0</v>
      </c>
      <c r="S3" s="13">
        <v>0.41</v>
      </c>
      <c r="T3" s="13">
        <v>0.19</v>
      </c>
      <c r="U3" s="13">
        <f>SUM(E3:T3)</f>
        <v>9.84</v>
      </c>
      <c r="V3" s="13">
        <f>AVERAGE(U3:U6)</f>
        <v>9.0625</v>
      </c>
      <c r="W3" s="13">
        <f>STDEV(U3:U6)</f>
        <v>0.872978617531189</v>
      </c>
      <c r="X3" s="14"/>
      <c r="Y3" s="14"/>
      <c r="Z3" s="14"/>
      <c r="AA3" s="13">
        <v>359.17</v>
      </c>
      <c r="AB3" s="13">
        <v>75.38</v>
      </c>
      <c r="AC3" s="13">
        <v>0.93</v>
      </c>
      <c r="AD3" s="13">
        <v>332.61</v>
      </c>
      <c r="AE3" s="13">
        <v>9.56</v>
      </c>
      <c r="AF3" s="13">
        <v>0.53</v>
      </c>
      <c r="AG3" s="13">
        <v>4.38</v>
      </c>
      <c r="AH3" s="13">
        <v>2.37</v>
      </c>
      <c r="AI3" s="13">
        <v>0</v>
      </c>
      <c r="AJ3" s="13">
        <f>SUM(AA3:AI3)</f>
        <v>784.9299999999999</v>
      </c>
      <c r="AK3" s="13">
        <f>AVERAGE(AJ3:AJ6)</f>
        <v>367.1125</v>
      </c>
      <c r="AL3" s="13">
        <f>STDEV(AJ3:AJ6)</f>
        <v>311.326909038822</v>
      </c>
      <c r="AM3" s="13"/>
      <c r="AN3" s="13"/>
      <c r="AO3" s="15"/>
    </row>
    <row r="4" ht="20.05" customHeight="1">
      <c r="A4" t="s" s="16">
        <v>45</v>
      </c>
      <c r="B4" t="s" s="16">
        <v>46</v>
      </c>
      <c r="C4" t="s" s="17">
        <v>47</v>
      </c>
      <c r="D4" s="18">
        <v>2</v>
      </c>
      <c r="E4" s="19">
        <v>1.6</v>
      </c>
      <c r="F4" s="19">
        <v>4.07</v>
      </c>
      <c r="G4" s="19">
        <v>0.32</v>
      </c>
      <c r="H4" s="19">
        <v>0.99</v>
      </c>
      <c r="I4" s="19">
        <v>0.09</v>
      </c>
      <c r="J4" s="19">
        <v>0.01</v>
      </c>
      <c r="K4" s="19">
        <v>0.07000000000000001</v>
      </c>
      <c r="L4" s="19">
        <v>0.01</v>
      </c>
      <c r="M4" s="19">
        <v>0.02</v>
      </c>
      <c r="N4" s="19">
        <v>0.01</v>
      </c>
      <c r="O4" s="19">
        <v>0.01</v>
      </c>
      <c r="P4" s="19">
        <v>0.01</v>
      </c>
      <c r="Q4" s="19">
        <v>0.01</v>
      </c>
      <c r="R4" s="19">
        <v>0</v>
      </c>
      <c r="S4" s="19">
        <v>0.44</v>
      </c>
      <c r="T4" s="19">
        <v>0.15</v>
      </c>
      <c r="U4" s="19">
        <f>SUM(E4:T4)</f>
        <v>7.81</v>
      </c>
      <c r="V4" s="19"/>
      <c r="W4" s="19"/>
      <c r="X4" s="20"/>
      <c r="Y4" s="20"/>
      <c r="Z4" s="20"/>
      <c r="AA4" s="19">
        <v>0</v>
      </c>
      <c r="AB4" s="19">
        <v>57.97</v>
      </c>
      <c r="AC4" s="19">
        <v>2.79</v>
      </c>
      <c r="AD4" s="19">
        <v>28.42</v>
      </c>
      <c r="AE4" s="19">
        <v>8.44</v>
      </c>
      <c r="AF4" s="19">
        <v>0.49</v>
      </c>
      <c r="AG4" s="19">
        <v>4.78</v>
      </c>
      <c r="AH4" s="19">
        <v>2.7</v>
      </c>
      <c r="AI4" s="19">
        <v>0</v>
      </c>
      <c r="AJ4" s="19">
        <f>SUM(AA4:AI4)</f>
        <v>105.59</v>
      </c>
      <c r="AK4" s="21"/>
      <c r="AL4" s="21"/>
      <c r="AM4" s="21"/>
      <c r="AN4" s="21"/>
      <c r="AO4" s="21"/>
    </row>
    <row r="5" ht="20.05" customHeight="1">
      <c r="A5" t="s" s="16">
        <v>45</v>
      </c>
      <c r="B5" t="s" s="16">
        <v>46</v>
      </c>
      <c r="C5" t="s" s="17">
        <v>47</v>
      </c>
      <c r="D5" s="18">
        <v>3</v>
      </c>
      <c r="E5" s="19">
        <v>1.9</v>
      </c>
      <c r="F5" s="19">
        <v>4.77</v>
      </c>
      <c r="G5" s="19">
        <v>0.41</v>
      </c>
      <c r="H5" s="19">
        <v>1.35</v>
      </c>
      <c r="I5" s="19">
        <v>0.11</v>
      </c>
      <c r="J5" s="19">
        <v>0.01</v>
      </c>
      <c r="K5" s="19">
        <v>0.08</v>
      </c>
      <c r="L5" s="19">
        <v>0.01</v>
      </c>
      <c r="M5" s="19">
        <v>0.03</v>
      </c>
      <c r="N5" s="19">
        <v>0.01</v>
      </c>
      <c r="O5" s="19">
        <v>0.02</v>
      </c>
      <c r="P5" s="19">
        <v>0</v>
      </c>
      <c r="Q5" s="19">
        <v>0.01</v>
      </c>
      <c r="R5" s="19">
        <v>0</v>
      </c>
      <c r="S5" s="19">
        <v>0.43</v>
      </c>
      <c r="T5" s="19">
        <v>0.17</v>
      </c>
      <c r="U5" s="19">
        <f>SUM(E5:T5)</f>
        <v>9.31</v>
      </c>
      <c r="V5" s="19"/>
      <c r="W5" s="19"/>
      <c r="X5" s="20"/>
      <c r="Y5" s="20"/>
      <c r="Z5" s="20"/>
      <c r="AA5" s="19">
        <v>41.29</v>
      </c>
      <c r="AB5" s="19">
        <v>68.73999999999999</v>
      </c>
      <c r="AC5" s="19">
        <v>0.93</v>
      </c>
      <c r="AD5" s="19">
        <v>29.63</v>
      </c>
      <c r="AE5" s="19">
        <v>7.98</v>
      </c>
      <c r="AF5" s="19">
        <v>0.34</v>
      </c>
      <c r="AG5" s="19">
        <v>4.11</v>
      </c>
      <c r="AH5" s="19">
        <v>2.54</v>
      </c>
      <c r="AI5" s="19">
        <v>0</v>
      </c>
      <c r="AJ5" s="19">
        <f>SUM(AA5:AI5)</f>
        <v>155.56</v>
      </c>
      <c r="AK5" s="21"/>
      <c r="AL5" s="21"/>
      <c r="AM5" s="21"/>
      <c r="AN5" s="21"/>
      <c r="AO5" s="21"/>
    </row>
    <row r="6" ht="20.05" customHeight="1">
      <c r="A6" t="s" s="16">
        <v>45</v>
      </c>
      <c r="B6" t="s" s="16">
        <v>46</v>
      </c>
      <c r="C6" t="s" s="17">
        <v>47</v>
      </c>
      <c r="D6" s="18">
        <v>4</v>
      </c>
      <c r="E6" s="19">
        <v>1.91</v>
      </c>
      <c r="F6" s="19">
        <v>4.78</v>
      </c>
      <c r="G6" s="19">
        <v>0.41</v>
      </c>
      <c r="H6" s="19">
        <v>1.28</v>
      </c>
      <c r="I6" s="19">
        <v>0.12</v>
      </c>
      <c r="J6" s="19">
        <v>0.01</v>
      </c>
      <c r="K6" s="19">
        <v>0.08</v>
      </c>
      <c r="L6" s="19">
        <v>0.01</v>
      </c>
      <c r="M6" s="19">
        <v>0.03</v>
      </c>
      <c r="N6" s="19">
        <v>0.01</v>
      </c>
      <c r="O6" s="19">
        <v>0.01</v>
      </c>
      <c r="P6" s="19">
        <v>0</v>
      </c>
      <c r="Q6" s="19">
        <v>0.01</v>
      </c>
      <c r="R6" s="19">
        <v>0</v>
      </c>
      <c r="S6" s="19">
        <v>0.45</v>
      </c>
      <c r="T6" s="19">
        <v>0.18</v>
      </c>
      <c r="U6" s="19">
        <f>SUM(E6:T6)</f>
        <v>9.289999999999999</v>
      </c>
      <c r="V6" s="19"/>
      <c r="W6" s="19"/>
      <c r="X6" s="20"/>
      <c r="Y6" s="20"/>
      <c r="Z6" s="20"/>
      <c r="AA6" s="19">
        <v>284.38</v>
      </c>
      <c r="AB6" s="19">
        <v>78.23</v>
      </c>
      <c r="AC6" s="19">
        <v>1.4</v>
      </c>
      <c r="AD6" s="19">
        <v>39.28</v>
      </c>
      <c r="AE6" s="19">
        <v>10.63</v>
      </c>
      <c r="AF6" s="19">
        <v>0.64</v>
      </c>
      <c r="AG6" s="19">
        <v>5.69</v>
      </c>
      <c r="AH6" s="19">
        <v>2.12</v>
      </c>
      <c r="AI6" s="19">
        <v>0</v>
      </c>
      <c r="AJ6" s="19">
        <f>SUM(AA6:AI6)</f>
        <v>422.37</v>
      </c>
      <c r="AK6" s="21"/>
      <c r="AL6" s="21"/>
      <c r="AM6" s="21"/>
      <c r="AN6" s="21"/>
      <c r="AO6" s="21"/>
    </row>
    <row r="7" ht="20.05" customHeight="1">
      <c r="A7" t="s" s="16">
        <v>45</v>
      </c>
      <c r="B7" t="s" s="16">
        <v>48</v>
      </c>
      <c r="C7" t="s" s="17">
        <v>49</v>
      </c>
      <c r="D7" s="18">
        <v>1</v>
      </c>
      <c r="E7" s="19">
        <v>397.72</v>
      </c>
      <c r="F7" s="19">
        <v>792.64</v>
      </c>
      <c r="G7" s="19">
        <v>87.88</v>
      </c>
      <c r="H7" s="19">
        <v>320.48</v>
      </c>
      <c r="I7" s="19">
        <v>39.99</v>
      </c>
      <c r="J7" s="19">
        <v>2.56</v>
      </c>
      <c r="K7" s="19">
        <v>25.34</v>
      </c>
      <c r="L7" s="19">
        <v>3.03</v>
      </c>
      <c r="M7" s="19">
        <v>10.62</v>
      </c>
      <c r="N7" s="19">
        <v>1.71</v>
      </c>
      <c r="O7" s="19">
        <v>4.56</v>
      </c>
      <c r="P7" s="19">
        <v>0.44</v>
      </c>
      <c r="Q7" s="19">
        <v>2.59</v>
      </c>
      <c r="R7" s="19">
        <v>0.39</v>
      </c>
      <c r="S7" s="19">
        <v>2.23</v>
      </c>
      <c r="T7" s="19">
        <v>39.44</v>
      </c>
      <c r="U7" s="19">
        <f>SUM(E7:T7)</f>
        <v>1731.62</v>
      </c>
      <c r="V7" s="19">
        <f>AVERAGE(U7:U10)</f>
        <v>1887.0825</v>
      </c>
      <c r="W7" s="19">
        <f>STDEV(U7:U10)</f>
        <v>122.465398208365</v>
      </c>
      <c r="X7" s="20">
        <f>TTEST($U$3:$U$6,U7:U10,2,2)</f>
        <v>7.9766336344481e-08</v>
      </c>
      <c r="Y7" s="20"/>
      <c r="Z7" s="20"/>
      <c r="AA7" s="19">
        <v>1275.4</v>
      </c>
      <c r="AB7" s="19">
        <v>658.77</v>
      </c>
      <c r="AC7" s="19">
        <v>7.45</v>
      </c>
      <c r="AD7" s="19">
        <v>3311.54</v>
      </c>
      <c r="AE7" s="19">
        <v>12.41</v>
      </c>
      <c r="AF7" s="19">
        <v>1.6</v>
      </c>
      <c r="AG7" s="19">
        <v>19.3</v>
      </c>
      <c r="AH7" s="19">
        <v>4.68</v>
      </c>
      <c r="AI7" s="19">
        <v>10032.81</v>
      </c>
      <c r="AJ7" s="19">
        <f>SUM(AA7:AI7)</f>
        <v>15323.96</v>
      </c>
      <c r="AK7" s="19">
        <f>AVERAGE(AJ7:AJ10)</f>
        <v>16789.3475</v>
      </c>
      <c r="AL7" s="19">
        <f>STDEV(AJ7:AJ10)</f>
        <v>1138.646295164420</v>
      </c>
      <c r="AM7" s="20">
        <f>TTEST($AJ$3:$AJ$6,AJ7:AJ10,2,2)</f>
        <v>1.42558346273108e-07</v>
      </c>
      <c r="AN7" s="19"/>
      <c r="AO7" s="22"/>
    </row>
    <row r="8" ht="20.05" customHeight="1">
      <c r="A8" t="s" s="16">
        <v>45</v>
      </c>
      <c r="B8" t="s" s="16">
        <v>48</v>
      </c>
      <c r="C8" t="s" s="17">
        <v>49</v>
      </c>
      <c r="D8" s="18">
        <v>2</v>
      </c>
      <c r="E8" s="19">
        <v>459.15</v>
      </c>
      <c r="F8" s="19">
        <v>915.3200000000001</v>
      </c>
      <c r="G8" s="19">
        <v>100.97</v>
      </c>
      <c r="H8" s="19">
        <v>365.91</v>
      </c>
      <c r="I8" s="19">
        <v>45.78</v>
      </c>
      <c r="J8" s="19">
        <v>2.9</v>
      </c>
      <c r="K8" s="19">
        <v>29.04</v>
      </c>
      <c r="L8" s="19">
        <v>3.47</v>
      </c>
      <c r="M8" s="19">
        <v>12.18</v>
      </c>
      <c r="N8" s="19">
        <v>1.98</v>
      </c>
      <c r="O8" s="19">
        <v>5.17</v>
      </c>
      <c r="P8" s="19">
        <v>0.5</v>
      </c>
      <c r="Q8" s="19">
        <v>3.01</v>
      </c>
      <c r="R8" s="19">
        <v>0.45</v>
      </c>
      <c r="S8" s="19">
        <v>2.38</v>
      </c>
      <c r="T8" s="19">
        <v>45.18</v>
      </c>
      <c r="U8" s="19">
        <f>SUM(E8:T8)</f>
        <v>1993.39</v>
      </c>
      <c r="V8" s="19"/>
      <c r="W8" s="19"/>
      <c r="X8" s="20"/>
      <c r="Y8" s="20"/>
      <c r="Z8" s="20"/>
      <c r="AA8" s="19">
        <v>1967.25</v>
      </c>
      <c r="AB8" s="19">
        <v>704.6799999999999</v>
      </c>
      <c r="AC8" s="19">
        <v>13.51</v>
      </c>
      <c r="AD8" s="19">
        <v>3916.71</v>
      </c>
      <c r="AE8" s="19">
        <v>62.08</v>
      </c>
      <c r="AF8" s="19">
        <v>3.22</v>
      </c>
      <c r="AG8" s="19">
        <v>21.69</v>
      </c>
      <c r="AH8" s="19">
        <v>5.56</v>
      </c>
      <c r="AI8" s="19">
        <v>11025.07</v>
      </c>
      <c r="AJ8" s="19">
        <f>SUM(AA8:AI8)</f>
        <v>17719.77</v>
      </c>
      <c r="AK8" s="21"/>
      <c r="AL8" s="21"/>
      <c r="AM8" s="21"/>
      <c r="AN8" s="21"/>
      <c r="AO8" s="21"/>
    </row>
    <row r="9" ht="20.05" customHeight="1">
      <c r="A9" t="s" s="16">
        <v>45</v>
      </c>
      <c r="B9" t="s" s="16">
        <v>48</v>
      </c>
      <c r="C9" t="s" s="17">
        <v>49</v>
      </c>
      <c r="D9" s="18">
        <v>3</v>
      </c>
      <c r="E9" s="19">
        <v>457.3</v>
      </c>
      <c r="F9" s="19">
        <v>902.75</v>
      </c>
      <c r="G9" s="19">
        <v>100.36</v>
      </c>
      <c r="H9" s="19">
        <v>364.08</v>
      </c>
      <c r="I9" s="19">
        <v>45.88</v>
      </c>
      <c r="J9" s="19">
        <v>2.88</v>
      </c>
      <c r="K9" s="19">
        <v>28.62</v>
      </c>
      <c r="L9" s="19">
        <v>3.43</v>
      </c>
      <c r="M9" s="19">
        <v>12.2</v>
      </c>
      <c r="N9" s="19">
        <v>1.92</v>
      </c>
      <c r="O9" s="19">
        <v>5.24</v>
      </c>
      <c r="P9" s="19">
        <v>0.51</v>
      </c>
      <c r="Q9" s="19">
        <v>2.9</v>
      </c>
      <c r="R9" s="19">
        <v>0.44</v>
      </c>
      <c r="S9" s="19">
        <v>2.43</v>
      </c>
      <c r="T9" s="19">
        <v>45.2</v>
      </c>
      <c r="U9" s="19">
        <f>SUM(E9:T9)</f>
        <v>1976.14</v>
      </c>
      <c r="V9" s="19"/>
      <c r="W9" s="19"/>
      <c r="X9" s="20"/>
      <c r="Y9" s="20"/>
      <c r="Z9" s="20"/>
      <c r="AA9" s="19">
        <v>2042.04</v>
      </c>
      <c r="AB9" s="19">
        <v>740.46</v>
      </c>
      <c r="AC9" s="19">
        <v>17.7</v>
      </c>
      <c r="AD9" s="19">
        <v>3822.49</v>
      </c>
      <c r="AE9" s="19">
        <v>21.3</v>
      </c>
      <c r="AF9" s="19">
        <v>3.8</v>
      </c>
      <c r="AG9" s="19">
        <v>22.45</v>
      </c>
      <c r="AH9" s="19">
        <v>5.01</v>
      </c>
      <c r="AI9" s="19">
        <v>10987.14</v>
      </c>
      <c r="AJ9" s="19">
        <f>SUM(AA9:AI9)</f>
        <v>17662.39</v>
      </c>
      <c r="AK9" s="21"/>
      <c r="AL9" s="21"/>
      <c r="AM9" s="21"/>
      <c r="AN9" s="21"/>
      <c r="AO9" s="21"/>
    </row>
    <row r="10" ht="20.05" customHeight="1">
      <c r="A10" t="s" s="16">
        <v>45</v>
      </c>
      <c r="B10" t="s" s="16">
        <v>48</v>
      </c>
      <c r="C10" t="s" s="17">
        <v>49</v>
      </c>
      <c r="D10" s="18">
        <v>4</v>
      </c>
      <c r="E10" s="19">
        <v>426.88</v>
      </c>
      <c r="F10" s="19">
        <v>845.9299999999999</v>
      </c>
      <c r="G10" s="19">
        <v>93.61</v>
      </c>
      <c r="H10" s="19">
        <v>339.95</v>
      </c>
      <c r="I10" s="19">
        <v>42.4</v>
      </c>
      <c r="J10" s="19">
        <v>2.69</v>
      </c>
      <c r="K10" s="19">
        <v>26.73</v>
      </c>
      <c r="L10" s="19">
        <v>3.2</v>
      </c>
      <c r="M10" s="19">
        <v>11.29</v>
      </c>
      <c r="N10" s="19">
        <v>1.82</v>
      </c>
      <c r="O10" s="19">
        <v>4.79</v>
      </c>
      <c r="P10" s="19">
        <v>0.47</v>
      </c>
      <c r="Q10" s="19">
        <v>2.67</v>
      </c>
      <c r="R10" s="19">
        <v>0.41</v>
      </c>
      <c r="S10" s="19">
        <v>2.33</v>
      </c>
      <c r="T10" s="19">
        <v>42.01</v>
      </c>
      <c r="U10" s="19">
        <f>SUM(E10:T10)</f>
        <v>1847.18</v>
      </c>
      <c r="V10" s="19"/>
      <c r="W10" s="19"/>
      <c r="X10" s="20"/>
      <c r="Y10" s="20"/>
      <c r="Z10" s="20"/>
      <c r="AA10" s="19">
        <v>1462.4</v>
      </c>
      <c r="AB10" s="19">
        <v>692.65</v>
      </c>
      <c r="AC10" s="19">
        <v>13.97</v>
      </c>
      <c r="AD10" s="19">
        <v>3678.74</v>
      </c>
      <c r="AE10" s="19">
        <v>21.36</v>
      </c>
      <c r="AF10" s="19">
        <v>3.39</v>
      </c>
      <c r="AG10" s="19">
        <v>20.88</v>
      </c>
      <c r="AH10" s="19">
        <v>5.27</v>
      </c>
      <c r="AI10" s="19">
        <v>10552.61</v>
      </c>
      <c r="AJ10" s="19">
        <f>SUM(AA10:AI10)</f>
        <v>16451.27</v>
      </c>
      <c r="AK10" s="21"/>
      <c r="AL10" s="21"/>
      <c r="AM10" s="21"/>
      <c r="AN10" s="21"/>
      <c r="AO10" s="21"/>
    </row>
    <row r="11" ht="20.05" customHeight="1">
      <c r="A11" t="s" s="16">
        <v>45</v>
      </c>
      <c r="B11" t="s" s="16">
        <v>50</v>
      </c>
      <c r="C11" t="s" s="17">
        <v>51</v>
      </c>
      <c r="D11" s="18">
        <v>1</v>
      </c>
      <c r="E11" s="19">
        <v>73.89</v>
      </c>
      <c r="F11" s="19">
        <v>185.55</v>
      </c>
      <c r="G11" s="19">
        <v>20.61</v>
      </c>
      <c r="H11" s="19">
        <v>77.67</v>
      </c>
      <c r="I11" s="19">
        <v>11.36</v>
      </c>
      <c r="J11" s="19">
        <v>0.85</v>
      </c>
      <c r="K11" s="19">
        <v>8.33</v>
      </c>
      <c r="L11" s="19">
        <v>1.05</v>
      </c>
      <c r="M11" s="19">
        <v>4.34</v>
      </c>
      <c r="N11" s="19">
        <v>0.73</v>
      </c>
      <c r="O11" s="19">
        <v>1.91</v>
      </c>
      <c r="P11" s="19">
        <v>0.2</v>
      </c>
      <c r="Q11" s="19">
        <v>1.18</v>
      </c>
      <c r="R11" s="19">
        <v>0.19</v>
      </c>
      <c r="S11" s="19">
        <v>1.71</v>
      </c>
      <c r="T11" s="19">
        <v>16.76</v>
      </c>
      <c r="U11" s="19">
        <f>SUM(E11:T11)</f>
        <v>406.33</v>
      </c>
      <c r="V11" s="19">
        <f>AVERAGE(U11:U14)</f>
        <v>398.4425</v>
      </c>
      <c r="W11" s="19">
        <f>STDEV(U11:U14)</f>
        <v>23.8557489577111</v>
      </c>
      <c r="X11" s="20">
        <f>TTEST(U$3:U$6,U11:U14,2,2)</f>
        <v>5.51790475683197e-08</v>
      </c>
      <c r="Y11" s="20">
        <f>TTEST(U$7:U$10,U11:U14,2,2)</f>
        <v>3.5566292174461e-07</v>
      </c>
      <c r="Z11" s="20"/>
      <c r="AA11" s="19">
        <v>1350.17</v>
      </c>
      <c r="AB11" s="19">
        <v>419.43</v>
      </c>
      <c r="AC11" s="19">
        <v>13.98</v>
      </c>
      <c r="AD11" s="19">
        <v>2062.76</v>
      </c>
      <c r="AE11" s="19">
        <v>16.07</v>
      </c>
      <c r="AF11" s="19">
        <v>2.56</v>
      </c>
      <c r="AG11" s="19">
        <v>17.88</v>
      </c>
      <c r="AH11" s="19">
        <v>4.3</v>
      </c>
      <c r="AI11" s="19">
        <v>5723.2</v>
      </c>
      <c r="AJ11" s="19">
        <f>SUM(AA11:AI11)</f>
        <v>9610.35</v>
      </c>
      <c r="AK11" s="19">
        <f>AVERAGE(AJ11:AJ14)</f>
        <v>9211.065000000001</v>
      </c>
      <c r="AL11" s="19">
        <f>STDEV(AJ11:AJ14)</f>
        <v>437.745667444769</v>
      </c>
      <c r="AM11" s="20">
        <f>TTEST(AJ$3:AJ$6,AJ11:AJ14,2,2)</f>
        <v>5.21912525981489e-08</v>
      </c>
      <c r="AN11" s="20">
        <f>TTEST(AJ$7:AJ$10,AJ11:AJ14,2,2)</f>
        <v>1.66010559542774e-05</v>
      </c>
      <c r="AO11" s="22"/>
    </row>
    <row r="12" ht="20.05" customHeight="1">
      <c r="A12" t="s" s="16">
        <v>45</v>
      </c>
      <c r="B12" t="s" s="16">
        <v>50</v>
      </c>
      <c r="C12" t="s" s="17">
        <v>51</v>
      </c>
      <c r="D12" s="18">
        <v>2</v>
      </c>
      <c r="E12" s="19">
        <v>77.67</v>
      </c>
      <c r="F12" s="19">
        <v>196.28</v>
      </c>
      <c r="G12" s="19">
        <v>21.77</v>
      </c>
      <c r="H12" s="19">
        <v>81.68000000000001</v>
      </c>
      <c r="I12" s="19">
        <v>11.93</v>
      </c>
      <c r="J12" s="19">
        <v>0.91</v>
      </c>
      <c r="K12" s="19">
        <v>8.26</v>
      </c>
      <c r="L12" s="19">
        <v>1.11</v>
      </c>
      <c r="M12" s="19">
        <v>4.66</v>
      </c>
      <c r="N12" s="19">
        <v>0.78</v>
      </c>
      <c r="O12" s="19">
        <v>2.06</v>
      </c>
      <c r="P12" s="19">
        <v>0.22</v>
      </c>
      <c r="Q12" s="19">
        <v>1.33</v>
      </c>
      <c r="R12" s="19">
        <v>0.2</v>
      </c>
      <c r="S12" s="19">
        <v>1.74</v>
      </c>
      <c r="T12" s="19">
        <v>17.86</v>
      </c>
      <c r="U12" s="19">
        <f>SUM(E12:T12)</f>
        <v>428.46</v>
      </c>
      <c r="V12" s="19"/>
      <c r="W12" s="19"/>
      <c r="X12" s="20"/>
      <c r="Y12" s="20"/>
      <c r="Z12" s="20"/>
      <c r="AA12" s="19">
        <v>1350.19</v>
      </c>
      <c r="AB12" s="19">
        <v>453.62</v>
      </c>
      <c r="AC12" s="19">
        <v>14.91</v>
      </c>
      <c r="AD12" s="19">
        <v>2147.29</v>
      </c>
      <c r="AE12" s="19">
        <v>10.73</v>
      </c>
      <c r="AF12" s="19">
        <v>1.96</v>
      </c>
      <c r="AG12" s="19">
        <v>16.79</v>
      </c>
      <c r="AH12" s="19">
        <v>4.16</v>
      </c>
      <c r="AI12" s="19">
        <v>5539.82</v>
      </c>
      <c r="AJ12" s="19">
        <f>SUM(AA12:AI12)</f>
        <v>9539.469999999999</v>
      </c>
      <c r="AK12" s="21"/>
      <c r="AL12" s="21"/>
      <c r="AM12" s="21"/>
      <c r="AN12" s="21"/>
      <c r="AO12" s="21"/>
    </row>
    <row r="13" ht="20.05" customHeight="1">
      <c r="A13" t="s" s="16">
        <v>45</v>
      </c>
      <c r="B13" t="s" s="16">
        <v>50</v>
      </c>
      <c r="C13" t="s" s="17">
        <v>51</v>
      </c>
      <c r="D13" s="18">
        <v>3</v>
      </c>
      <c r="E13" s="19">
        <v>68.26000000000001</v>
      </c>
      <c r="F13" s="19">
        <v>171.66</v>
      </c>
      <c r="G13" s="19">
        <v>19.13</v>
      </c>
      <c r="H13" s="19">
        <v>71.68000000000001</v>
      </c>
      <c r="I13" s="19">
        <v>10.58</v>
      </c>
      <c r="J13" s="19">
        <v>0.79</v>
      </c>
      <c r="K13" s="19">
        <v>7.5</v>
      </c>
      <c r="L13" s="19">
        <v>0.98</v>
      </c>
      <c r="M13" s="19">
        <v>4</v>
      </c>
      <c r="N13" s="19">
        <v>0.6899999999999999</v>
      </c>
      <c r="O13" s="19">
        <v>1.75</v>
      </c>
      <c r="P13" s="19">
        <v>0.19</v>
      </c>
      <c r="Q13" s="19">
        <v>1.13</v>
      </c>
      <c r="R13" s="19">
        <v>0.18</v>
      </c>
      <c r="S13" s="19">
        <v>1.7</v>
      </c>
      <c r="T13" s="19">
        <v>15.69</v>
      </c>
      <c r="U13" s="19">
        <f>SUM(E13:T13)</f>
        <v>375.91</v>
      </c>
      <c r="V13" s="19"/>
      <c r="W13" s="19"/>
      <c r="X13" s="20"/>
      <c r="Y13" s="20"/>
      <c r="Z13" s="20"/>
      <c r="AA13" s="19">
        <v>1555.87</v>
      </c>
      <c r="AB13" s="19">
        <v>437.48</v>
      </c>
      <c r="AC13" s="19">
        <v>8.380000000000001</v>
      </c>
      <c r="AD13" s="19">
        <v>1985.47</v>
      </c>
      <c r="AE13" s="19">
        <v>10.67</v>
      </c>
      <c r="AF13" s="19">
        <v>1.66</v>
      </c>
      <c r="AG13" s="19">
        <v>14.26</v>
      </c>
      <c r="AH13" s="19">
        <v>3.84</v>
      </c>
      <c r="AI13" s="19">
        <v>4975.91</v>
      </c>
      <c r="AJ13" s="19">
        <f>SUM(AA13:AI13)</f>
        <v>8993.540000000001</v>
      </c>
      <c r="AK13" s="21"/>
      <c r="AL13" s="21"/>
      <c r="AM13" s="21"/>
      <c r="AN13" s="21"/>
      <c r="AO13" s="21"/>
    </row>
    <row r="14" ht="20.05" customHeight="1">
      <c r="A14" t="s" s="16">
        <v>45</v>
      </c>
      <c r="B14" t="s" s="16">
        <v>50</v>
      </c>
      <c r="C14" t="s" s="17">
        <v>51</v>
      </c>
      <c r="D14" s="18">
        <v>4</v>
      </c>
      <c r="E14" s="19">
        <v>69.8</v>
      </c>
      <c r="F14" s="19">
        <v>174.53</v>
      </c>
      <c r="G14" s="19">
        <v>19.48</v>
      </c>
      <c r="H14" s="19">
        <v>73.06999999999999</v>
      </c>
      <c r="I14" s="19">
        <v>10.64</v>
      </c>
      <c r="J14" s="19">
        <v>0.82</v>
      </c>
      <c r="K14" s="19">
        <v>7.61</v>
      </c>
      <c r="L14" s="19">
        <v>1</v>
      </c>
      <c r="M14" s="19">
        <v>4.14</v>
      </c>
      <c r="N14" s="19">
        <v>0.6899999999999999</v>
      </c>
      <c r="O14" s="19">
        <v>1.83</v>
      </c>
      <c r="P14" s="19">
        <v>0.2</v>
      </c>
      <c r="Q14" s="19">
        <v>1.21</v>
      </c>
      <c r="R14" s="19">
        <v>0.18</v>
      </c>
      <c r="S14" s="19">
        <v>1.6</v>
      </c>
      <c r="T14" s="19">
        <v>16.27</v>
      </c>
      <c r="U14" s="19">
        <f>SUM(E14:T14)</f>
        <v>383.07</v>
      </c>
      <c r="V14" s="19"/>
      <c r="W14" s="19"/>
      <c r="X14" s="20"/>
      <c r="Y14" s="20"/>
      <c r="Z14" s="20"/>
      <c r="AA14" s="19">
        <v>1275.38</v>
      </c>
      <c r="AB14" s="19">
        <v>464.06</v>
      </c>
      <c r="AC14" s="19">
        <v>8.380000000000001</v>
      </c>
      <c r="AD14" s="19">
        <v>1993.93</v>
      </c>
      <c r="AE14" s="19">
        <v>9.460000000000001</v>
      </c>
      <c r="AF14" s="19">
        <v>1.54</v>
      </c>
      <c r="AG14" s="19">
        <v>13.98</v>
      </c>
      <c r="AH14" s="19">
        <v>7.25</v>
      </c>
      <c r="AI14" s="19">
        <v>4926.92</v>
      </c>
      <c r="AJ14" s="19">
        <f>SUM(AA14:AI14)</f>
        <v>8700.9</v>
      </c>
      <c r="AK14" s="21"/>
      <c r="AL14" s="21"/>
      <c r="AM14" s="21"/>
      <c r="AN14" s="21"/>
      <c r="AO14" s="21"/>
    </row>
    <row r="15" ht="20.05" customHeight="1">
      <c r="A15" t="s" s="16">
        <v>45</v>
      </c>
      <c r="B15" t="s" s="16">
        <v>52</v>
      </c>
      <c r="C15" t="s" s="17">
        <v>53</v>
      </c>
      <c r="D15" s="18">
        <v>1</v>
      </c>
      <c r="E15" s="19">
        <v>57.69</v>
      </c>
      <c r="F15" s="19">
        <v>139.05</v>
      </c>
      <c r="G15" s="19">
        <v>15.46</v>
      </c>
      <c r="H15" s="19">
        <v>55.59</v>
      </c>
      <c r="I15" s="19">
        <v>7.41</v>
      </c>
      <c r="J15" s="19">
        <v>0.61</v>
      </c>
      <c r="K15" s="19">
        <v>5.02</v>
      </c>
      <c r="L15" s="19">
        <v>0.65</v>
      </c>
      <c r="M15" s="19">
        <v>2.52</v>
      </c>
      <c r="N15" s="19">
        <v>0.42</v>
      </c>
      <c r="O15" s="19">
        <v>1.12</v>
      </c>
      <c r="P15" s="19">
        <v>0.12</v>
      </c>
      <c r="Q15" s="19">
        <v>0.66</v>
      </c>
      <c r="R15" s="19">
        <v>0.11</v>
      </c>
      <c r="S15" s="19">
        <v>1.59</v>
      </c>
      <c r="T15" s="19">
        <v>9.890000000000001</v>
      </c>
      <c r="U15" s="19">
        <f>SUM(E15:T15)</f>
        <v>297.91</v>
      </c>
      <c r="V15" s="19">
        <f>AVERAGE(U15:U18)</f>
        <v>295.075</v>
      </c>
      <c r="W15" s="19">
        <f>STDEV(U15:U18)</f>
        <v>22.4057886865575</v>
      </c>
      <c r="X15" s="20">
        <f>TTEST(U$3:U$6,U15:U18,2,2)</f>
        <v>2.39049671208775e-07</v>
      </c>
      <c r="Y15" s="20">
        <f>TTEST(U$7:U$10,U15:U18,2,2)</f>
        <v>2.35515518127611e-07</v>
      </c>
      <c r="Z15" s="20">
        <f>TTEST(U$11:U$14,U15:U18,2,2)</f>
        <v>0.000735103488453093</v>
      </c>
      <c r="AA15" s="19">
        <v>1649.39</v>
      </c>
      <c r="AB15" s="19">
        <v>357.07</v>
      </c>
      <c r="AC15" s="19">
        <v>10.25</v>
      </c>
      <c r="AD15" s="19">
        <v>1609.94</v>
      </c>
      <c r="AE15" s="19">
        <v>10.61</v>
      </c>
      <c r="AF15" s="19">
        <v>1.84</v>
      </c>
      <c r="AG15" s="19">
        <v>16.58</v>
      </c>
      <c r="AH15" s="19">
        <v>4.24</v>
      </c>
      <c r="AI15" s="19">
        <v>4439.73</v>
      </c>
      <c r="AJ15" s="19">
        <f>SUM(AA15:AI15)</f>
        <v>8099.65</v>
      </c>
      <c r="AK15" s="19">
        <f>AVERAGE(AJ15:AJ18)</f>
        <v>7450.425</v>
      </c>
      <c r="AL15" s="19">
        <f>STDEV(AJ15:AJ18)</f>
        <v>791.490217648540</v>
      </c>
      <c r="AM15" s="20">
        <f>TTEST(AJ$3:AJ$6,AJ15:AJ18,2,2)</f>
        <v>2.98819309155988e-06</v>
      </c>
      <c r="AN15" s="20">
        <f>TTEST(AJ$7:AJ$10,AJ15:AJ18,2,2)</f>
        <v>1.03789486779073e-05</v>
      </c>
      <c r="AO15" s="20">
        <f>TTEST(AJ$11:AJ$14,AJ15:AJ18,2,2)</f>
        <v>0.00804721298034084</v>
      </c>
    </row>
    <row r="16" ht="20.05" customHeight="1">
      <c r="A16" t="s" s="16">
        <v>45</v>
      </c>
      <c r="B16" t="s" s="16">
        <v>52</v>
      </c>
      <c r="C16" t="s" s="17">
        <v>53</v>
      </c>
      <c r="D16" s="18">
        <v>2</v>
      </c>
      <c r="E16" s="19">
        <v>52.05</v>
      </c>
      <c r="F16" s="19">
        <v>125.61</v>
      </c>
      <c r="G16" s="19">
        <v>14.15</v>
      </c>
      <c r="H16" s="19">
        <v>51.36</v>
      </c>
      <c r="I16" s="19">
        <v>7.1</v>
      </c>
      <c r="J16" s="19">
        <v>0.59</v>
      </c>
      <c r="K16" s="19">
        <v>4.78</v>
      </c>
      <c r="L16" s="19">
        <v>0.62</v>
      </c>
      <c r="M16" s="19">
        <v>2.44</v>
      </c>
      <c r="N16" s="19">
        <v>0.42</v>
      </c>
      <c r="O16" s="19">
        <v>1.09</v>
      </c>
      <c r="P16" s="19">
        <v>0.12</v>
      </c>
      <c r="Q16" s="19">
        <v>0.67</v>
      </c>
      <c r="R16" s="19">
        <v>0.12</v>
      </c>
      <c r="S16" s="19">
        <v>1.42</v>
      </c>
      <c r="T16" s="19">
        <v>9.640000000000001</v>
      </c>
      <c r="U16" s="19">
        <f>SUM(E16:T16)</f>
        <v>272.18</v>
      </c>
      <c r="V16" s="19"/>
      <c r="W16" s="19"/>
      <c r="X16" s="20"/>
      <c r="Y16" s="20"/>
      <c r="Z16" s="20"/>
      <c r="AA16" s="19">
        <v>1237.99</v>
      </c>
      <c r="AB16" s="19">
        <v>281.42</v>
      </c>
      <c r="AC16" s="19">
        <v>7.92</v>
      </c>
      <c r="AD16" s="19">
        <v>1410.72</v>
      </c>
      <c r="AE16" s="19">
        <v>11.2</v>
      </c>
      <c r="AF16" s="19">
        <v>0.96</v>
      </c>
      <c r="AG16" s="19">
        <v>16.58</v>
      </c>
      <c r="AH16" s="19">
        <v>3.82</v>
      </c>
      <c r="AI16" s="19">
        <v>3717.16</v>
      </c>
      <c r="AJ16" s="19">
        <f>SUM(AA16:AI16)</f>
        <v>6687.77</v>
      </c>
      <c r="AK16" s="21"/>
      <c r="AL16" s="21"/>
      <c r="AM16" s="21"/>
      <c r="AN16" s="21"/>
      <c r="AO16" s="21"/>
    </row>
    <row r="17" ht="20.05" customHeight="1">
      <c r="A17" t="s" s="16">
        <v>45</v>
      </c>
      <c r="B17" t="s" s="16">
        <v>52</v>
      </c>
      <c r="C17" t="s" s="17">
        <v>53</v>
      </c>
      <c r="D17" s="18">
        <v>3</v>
      </c>
      <c r="E17" s="19">
        <v>55.2</v>
      </c>
      <c r="F17" s="19">
        <v>133.85</v>
      </c>
      <c r="G17" s="19">
        <v>14.77</v>
      </c>
      <c r="H17" s="19">
        <v>52.84</v>
      </c>
      <c r="I17" s="19">
        <v>7.22</v>
      </c>
      <c r="J17" s="19">
        <v>0.59</v>
      </c>
      <c r="K17" s="19">
        <v>4.78</v>
      </c>
      <c r="L17" s="19">
        <v>0.62</v>
      </c>
      <c r="M17" s="19">
        <v>2.42</v>
      </c>
      <c r="N17" s="19">
        <v>0.4</v>
      </c>
      <c r="O17" s="19">
        <v>1.04</v>
      </c>
      <c r="P17" s="19">
        <v>0.11</v>
      </c>
      <c r="Q17" s="19">
        <v>0.68</v>
      </c>
      <c r="R17" s="19">
        <v>0.11</v>
      </c>
      <c r="S17" s="19">
        <v>1.49</v>
      </c>
      <c r="T17" s="19">
        <v>9.33</v>
      </c>
      <c r="U17" s="19">
        <f>SUM(E17:T17)</f>
        <v>285.45</v>
      </c>
      <c r="V17" s="19"/>
      <c r="W17" s="19"/>
      <c r="X17" s="20"/>
      <c r="Y17" s="20"/>
      <c r="Z17" s="20"/>
      <c r="AA17" s="19">
        <v>1144.48</v>
      </c>
      <c r="AB17" s="19">
        <v>315.29</v>
      </c>
      <c r="AC17" s="19">
        <v>9.32</v>
      </c>
      <c r="AD17" s="19">
        <v>1434.87</v>
      </c>
      <c r="AE17" s="19">
        <v>8.84</v>
      </c>
      <c r="AF17" s="19">
        <v>2.05</v>
      </c>
      <c r="AG17" s="19">
        <v>15.39</v>
      </c>
      <c r="AH17" s="19">
        <v>3.79</v>
      </c>
      <c r="AI17" s="19">
        <v>3913.64</v>
      </c>
      <c r="AJ17" s="19">
        <f>SUM(AA17:AI17)</f>
        <v>6847.67</v>
      </c>
      <c r="AK17" s="21"/>
      <c r="AL17" s="21"/>
      <c r="AM17" s="21"/>
      <c r="AN17" s="21"/>
      <c r="AO17" s="21"/>
    </row>
    <row r="18" ht="20.05" customHeight="1">
      <c r="A18" t="s" s="16">
        <v>45</v>
      </c>
      <c r="B18" t="s" s="16">
        <v>52</v>
      </c>
      <c r="C18" t="s" s="17">
        <v>53</v>
      </c>
      <c r="D18" s="18">
        <v>4</v>
      </c>
      <c r="E18" s="19">
        <v>62.69</v>
      </c>
      <c r="F18" s="19">
        <v>151.44</v>
      </c>
      <c r="G18" s="19">
        <v>16.79</v>
      </c>
      <c r="H18" s="19">
        <v>60.68</v>
      </c>
      <c r="I18" s="19">
        <v>8.23</v>
      </c>
      <c r="J18" s="19">
        <v>0.68</v>
      </c>
      <c r="K18" s="19">
        <v>5.6</v>
      </c>
      <c r="L18" s="19">
        <v>0.72</v>
      </c>
      <c r="M18" s="19">
        <v>2.76</v>
      </c>
      <c r="N18" s="19">
        <v>0.46</v>
      </c>
      <c r="O18" s="19">
        <v>1.21</v>
      </c>
      <c r="P18" s="19">
        <v>0.13</v>
      </c>
      <c r="Q18" s="19">
        <v>0.8</v>
      </c>
      <c r="R18" s="19">
        <v>0.13</v>
      </c>
      <c r="S18" s="19">
        <v>1.63</v>
      </c>
      <c r="T18" s="19">
        <v>10.81</v>
      </c>
      <c r="U18" s="19">
        <f>SUM(E18:T18)</f>
        <v>324.76</v>
      </c>
      <c r="V18" s="19"/>
      <c r="W18" s="19"/>
      <c r="X18" s="20"/>
      <c r="Y18" s="20"/>
      <c r="Z18" s="20"/>
      <c r="AA18" s="19">
        <v>1462.4</v>
      </c>
      <c r="AB18" s="19">
        <v>358.65</v>
      </c>
      <c r="AC18" s="19">
        <v>7.92</v>
      </c>
      <c r="AD18" s="19">
        <v>1667.89</v>
      </c>
      <c r="AE18" s="19">
        <v>10.99</v>
      </c>
      <c r="AF18" s="19">
        <v>2.05</v>
      </c>
      <c r="AG18" s="19">
        <v>18.96</v>
      </c>
      <c r="AH18" s="19">
        <v>4.78</v>
      </c>
      <c r="AI18" s="19">
        <v>4632.97</v>
      </c>
      <c r="AJ18" s="19">
        <f>SUM(AA18:AI18)</f>
        <v>8166.61</v>
      </c>
      <c r="AK18" s="21"/>
      <c r="AL18" s="21"/>
      <c r="AM18" s="21"/>
      <c r="AN18" s="21"/>
      <c r="AO18" s="21"/>
    </row>
  </sheetData>
  <mergeCells count="1">
    <mergeCell ref="A1:AO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2:N18"/>
  <sheetViews>
    <sheetView workbookViewId="0" showGridLines="0" defaultGridColor="1">
      <pane topLeftCell="C3" xSplit="2" ySplit="2" activePane="bottomRight" state="frozen"/>
    </sheetView>
  </sheetViews>
  <sheetFormatPr defaultColWidth="8.33333" defaultRowHeight="19.9" customHeight="1" outlineLevelRow="0" outlineLevelCol="0"/>
  <cols>
    <col min="1" max="1" width="7.85156" style="23" customWidth="1"/>
    <col min="2" max="2" width="15.5" style="23" customWidth="1"/>
    <col min="3" max="3" width="9.17188" style="23" customWidth="1"/>
    <col min="4" max="4" width="8.5" style="23" customWidth="1"/>
    <col min="5" max="5" width="6.5" style="23" customWidth="1"/>
    <col min="6" max="6" width="10.3516" style="23" customWidth="1"/>
    <col min="7" max="8" width="8.17188" style="23" customWidth="1"/>
    <col min="9" max="9" width="10.6719" style="23" customWidth="1"/>
    <col min="10" max="10" width="8.5" style="23" customWidth="1"/>
    <col min="11" max="14" width="8.67188" style="23" customWidth="1"/>
    <col min="15" max="16384" width="8.35156" style="23" customWidth="1"/>
  </cols>
  <sheetData>
    <row r="1" ht="27.65" customHeight="1">
      <c r="A1" t="s" s="7">
        <v>54</v>
      </c>
      <c r="B1" s="7"/>
      <c r="C1" s="7"/>
      <c r="D1" s="7"/>
      <c r="E1" s="7"/>
      <c r="F1" s="7"/>
      <c r="G1" s="7"/>
      <c r="H1" s="7"/>
      <c r="I1" s="7"/>
      <c r="J1" s="7"/>
      <c r="K1" s="7"/>
      <c r="L1" s="7"/>
      <c r="M1" s="7"/>
      <c r="N1" s="7"/>
    </row>
    <row r="2" ht="44.25" customHeight="1">
      <c r="A2" t="s" s="9">
        <v>7</v>
      </c>
      <c r="B2" t="s" s="8">
        <v>9</v>
      </c>
      <c r="C2" t="s" s="9">
        <v>27</v>
      </c>
      <c r="D2" t="s" s="9">
        <v>28</v>
      </c>
      <c r="E2" t="s" s="9">
        <v>29</v>
      </c>
      <c r="F2" t="s" s="9">
        <v>30</v>
      </c>
      <c r="G2" t="s" s="9">
        <v>31</v>
      </c>
      <c r="H2" t="s" s="9">
        <v>32</v>
      </c>
      <c r="I2" t="s" s="9">
        <v>42</v>
      </c>
      <c r="J2" t="s" s="9">
        <v>43</v>
      </c>
      <c r="K2" t="s" s="9">
        <v>44</v>
      </c>
      <c r="L2" t="s" s="9">
        <v>30</v>
      </c>
      <c r="M2" t="s" s="9">
        <v>31</v>
      </c>
      <c r="N2" t="s" s="9">
        <v>32</v>
      </c>
    </row>
    <row r="3" ht="20.25" customHeight="1">
      <c r="A3" s="24">
        <v>4</v>
      </c>
      <c r="B3" t="s" s="11">
        <v>47</v>
      </c>
      <c r="C3" s="12">
        <v>9.84</v>
      </c>
      <c r="D3" s="13">
        <f>AVERAGE(C3:C6)</f>
        <v>9.0625</v>
      </c>
      <c r="E3" s="13">
        <f>STDEV(C3:C6)</f>
        <v>0.872978617531189</v>
      </c>
      <c r="F3" s="14"/>
      <c r="G3" s="14"/>
      <c r="H3" s="14"/>
      <c r="I3" s="13">
        <v>784.9299999999999</v>
      </c>
      <c r="J3" s="13">
        <f>AVERAGE(I3:I6)</f>
        <v>367.1125</v>
      </c>
      <c r="K3" s="13">
        <f>STDEV(I3:I6)</f>
        <v>311.326909038822</v>
      </c>
      <c r="L3" s="13"/>
      <c r="M3" s="13"/>
      <c r="N3" s="15"/>
    </row>
    <row r="4" ht="20.05" customHeight="1">
      <c r="A4" s="25">
        <v>4</v>
      </c>
      <c r="B4" t="s" s="17">
        <v>47</v>
      </c>
      <c r="C4" s="18">
        <v>7.81</v>
      </c>
      <c r="D4" s="19"/>
      <c r="E4" s="19"/>
      <c r="F4" s="20"/>
      <c r="G4" s="20"/>
      <c r="H4" s="20"/>
      <c r="I4" s="19">
        <v>105.59</v>
      </c>
      <c r="J4" s="21"/>
      <c r="K4" s="21"/>
      <c r="L4" s="21"/>
      <c r="M4" s="21"/>
      <c r="N4" s="21"/>
    </row>
    <row r="5" ht="20.05" customHeight="1">
      <c r="A5" s="25">
        <v>4</v>
      </c>
      <c r="B5" t="s" s="17">
        <v>47</v>
      </c>
      <c r="C5" s="18">
        <v>9.31</v>
      </c>
      <c r="D5" s="19"/>
      <c r="E5" s="19"/>
      <c r="F5" s="20"/>
      <c r="G5" s="20"/>
      <c r="H5" s="20"/>
      <c r="I5" s="19">
        <v>155.56</v>
      </c>
      <c r="J5" s="21"/>
      <c r="K5" s="21"/>
      <c r="L5" s="21"/>
      <c r="M5" s="21"/>
      <c r="N5" s="21"/>
    </row>
    <row r="6" ht="20.05" customHeight="1">
      <c r="A6" s="25">
        <v>4</v>
      </c>
      <c r="B6" t="s" s="17">
        <v>47</v>
      </c>
      <c r="C6" s="18">
        <v>9.289999999999999</v>
      </c>
      <c r="D6" s="19"/>
      <c r="E6" s="19"/>
      <c r="F6" s="20"/>
      <c r="G6" s="20"/>
      <c r="H6" s="20"/>
      <c r="I6" s="19">
        <v>422.37</v>
      </c>
      <c r="J6" s="21"/>
      <c r="K6" s="21"/>
      <c r="L6" s="21"/>
      <c r="M6" s="21"/>
      <c r="N6" s="21"/>
    </row>
    <row r="7" ht="20.05" customHeight="1">
      <c r="A7" s="25">
        <v>1</v>
      </c>
      <c r="B7" t="s" s="17">
        <v>53</v>
      </c>
      <c r="C7" s="18">
        <v>297.91</v>
      </c>
      <c r="D7" s="19">
        <f>AVERAGE(C7:C10)</f>
        <v>295.075</v>
      </c>
      <c r="E7" s="19">
        <f>STDEV(C7:C10)</f>
        <v>22.4057886865575</v>
      </c>
      <c r="F7" s="20">
        <f>TTEST(C$3:C$6,C7:C10,2,2)</f>
        <v>2.39049671208775e-07</v>
      </c>
      <c r="G7" s="20">
        <f>TTEST(C$15:C$18,C7:C10,2,2)</f>
        <v>2.35515518127611e-07</v>
      </c>
      <c r="H7" s="20">
        <f>TTEST(C$11:C$14,C7:C10,2,2)</f>
        <v>0.000735103488453093</v>
      </c>
      <c r="I7" s="19">
        <v>8099.65</v>
      </c>
      <c r="J7" s="19">
        <f>AVERAGE(I7:I10)</f>
        <v>7450.425</v>
      </c>
      <c r="K7" s="19">
        <f>STDEV(I7:I10)</f>
        <v>791.490217648540</v>
      </c>
      <c r="L7" s="20">
        <f>TTEST(I$3:I$6,I7:I10,2,2)</f>
        <v>2.98819309155988e-06</v>
      </c>
      <c r="M7" s="20">
        <f>TTEST(I$15:I$18,I7:I10,2,2)</f>
        <v>1.03789486779073e-05</v>
      </c>
      <c r="N7" s="20">
        <f>TTEST(I$11:I$14,I7:I10,2,2)</f>
        <v>0.00804721298034084</v>
      </c>
    </row>
    <row r="8" ht="20.05" customHeight="1">
      <c r="A8" s="25">
        <v>1</v>
      </c>
      <c r="B8" t="s" s="17">
        <v>53</v>
      </c>
      <c r="C8" s="18">
        <v>272.18</v>
      </c>
      <c r="D8" s="19"/>
      <c r="E8" s="19"/>
      <c r="F8" s="20"/>
      <c r="G8" s="20"/>
      <c r="H8" s="20"/>
      <c r="I8" s="19">
        <v>6687.77</v>
      </c>
      <c r="J8" s="21"/>
      <c r="K8" s="21"/>
      <c r="L8" s="21"/>
      <c r="M8" s="21"/>
      <c r="N8" s="21"/>
    </row>
    <row r="9" ht="20.05" customHeight="1">
      <c r="A9" s="25">
        <v>1</v>
      </c>
      <c r="B9" t="s" s="17">
        <v>53</v>
      </c>
      <c r="C9" s="18">
        <v>285.45</v>
      </c>
      <c r="D9" s="19"/>
      <c r="E9" s="19"/>
      <c r="F9" s="20"/>
      <c r="G9" s="20"/>
      <c r="H9" s="20"/>
      <c r="I9" s="19">
        <v>6847.67</v>
      </c>
      <c r="J9" s="21"/>
      <c r="K9" s="21"/>
      <c r="L9" s="21"/>
      <c r="M9" s="21"/>
      <c r="N9" s="21"/>
    </row>
    <row r="10" ht="20.05" customHeight="1">
      <c r="A10" s="25">
        <v>1</v>
      </c>
      <c r="B10" t="s" s="17">
        <v>53</v>
      </c>
      <c r="C10" s="18">
        <v>324.76</v>
      </c>
      <c r="D10" s="19"/>
      <c r="E10" s="19"/>
      <c r="F10" s="20"/>
      <c r="G10" s="20"/>
      <c r="H10" s="20"/>
      <c r="I10" s="19">
        <v>8166.61</v>
      </c>
      <c r="J10" s="21"/>
      <c r="K10" s="21"/>
      <c r="L10" s="21"/>
      <c r="M10" s="21"/>
      <c r="N10" s="21"/>
    </row>
    <row r="11" ht="20.05" customHeight="1">
      <c r="A11" s="25">
        <v>2</v>
      </c>
      <c r="B11" t="s" s="17">
        <v>51</v>
      </c>
      <c r="C11" s="18">
        <v>406.33</v>
      </c>
      <c r="D11" s="19">
        <f>AVERAGE(C11:C14)</f>
        <v>398.4425</v>
      </c>
      <c r="E11" s="19">
        <f>STDEV(C11:C14)</f>
        <v>23.8557489577111</v>
      </c>
      <c r="F11" s="20">
        <f>TTEST(C$3:C$6,C11:C14,2,2)</f>
        <v>5.51790475683197e-08</v>
      </c>
      <c r="G11" s="20">
        <f>TTEST(C$15:C$18,C11:C14,2,2)</f>
        <v>3.5566292174461e-07</v>
      </c>
      <c r="H11" s="20"/>
      <c r="I11" s="19">
        <v>9610.35</v>
      </c>
      <c r="J11" s="19">
        <f>AVERAGE(I11:I14)</f>
        <v>9211.065000000001</v>
      </c>
      <c r="K11" s="19">
        <f>STDEV(I11:I14)</f>
        <v>437.745667444769</v>
      </c>
      <c r="L11" s="20">
        <f>TTEST(I$3:I$6,I11:I14,2,2)</f>
        <v>5.21912525981489e-08</v>
      </c>
      <c r="M11" s="20">
        <f>TTEST(I$15:I$18,I11:I14,2,2)</f>
        <v>1.66010559542774e-05</v>
      </c>
      <c r="N11" s="22"/>
    </row>
    <row r="12" ht="20.05" customHeight="1">
      <c r="A12" s="25">
        <v>2</v>
      </c>
      <c r="B12" t="s" s="17">
        <v>51</v>
      </c>
      <c r="C12" s="18">
        <v>428.46</v>
      </c>
      <c r="D12" s="19"/>
      <c r="E12" s="19"/>
      <c r="F12" s="20"/>
      <c r="G12" s="20"/>
      <c r="H12" s="20"/>
      <c r="I12" s="19">
        <v>9539.469999999999</v>
      </c>
      <c r="J12" s="21"/>
      <c r="K12" s="21"/>
      <c r="L12" s="21"/>
      <c r="M12" s="21"/>
      <c r="N12" s="21"/>
    </row>
    <row r="13" ht="20.05" customHeight="1">
      <c r="A13" s="25">
        <v>2</v>
      </c>
      <c r="B13" t="s" s="17">
        <v>51</v>
      </c>
      <c r="C13" s="18">
        <v>375.91</v>
      </c>
      <c r="D13" s="19"/>
      <c r="E13" s="19"/>
      <c r="F13" s="20"/>
      <c r="G13" s="20"/>
      <c r="H13" s="20"/>
      <c r="I13" s="19">
        <v>8993.540000000001</v>
      </c>
      <c r="J13" s="21"/>
      <c r="K13" s="21"/>
      <c r="L13" s="21"/>
      <c r="M13" s="21"/>
      <c r="N13" s="21"/>
    </row>
    <row r="14" ht="20.05" customHeight="1">
      <c r="A14" s="25">
        <v>2</v>
      </c>
      <c r="B14" t="s" s="17">
        <v>51</v>
      </c>
      <c r="C14" s="18">
        <v>383.07</v>
      </c>
      <c r="D14" s="19"/>
      <c r="E14" s="19"/>
      <c r="F14" s="20"/>
      <c r="G14" s="20"/>
      <c r="H14" s="20"/>
      <c r="I14" s="19">
        <v>8700.9</v>
      </c>
      <c r="J14" s="21"/>
      <c r="K14" s="21"/>
      <c r="L14" s="21"/>
      <c r="M14" s="21"/>
      <c r="N14" s="21"/>
    </row>
    <row r="15" ht="20.05" customHeight="1">
      <c r="A15" s="25">
        <v>3</v>
      </c>
      <c r="B15" t="s" s="17">
        <v>49</v>
      </c>
      <c r="C15" s="18">
        <v>1731.62</v>
      </c>
      <c r="D15" s="19">
        <f>AVERAGE(C15:C18)</f>
        <v>1887.0825</v>
      </c>
      <c r="E15" s="19">
        <f>STDEV(C15:C18)</f>
        <v>122.465398208365</v>
      </c>
      <c r="F15" s="20">
        <f>TTEST($C$3:$C$6,C15:C18,2,2)</f>
        <v>7.9766336344481e-08</v>
      </c>
      <c r="G15" s="20"/>
      <c r="H15" s="20"/>
      <c r="I15" s="19">
        <v>15323.96</v>
      </c>
      <c r="J15" s="19">
        <f>AVERAGE(I15:I18)</f>
        <v>16789.3475</v>
      </c>
      <c r="K15" s="19">
        <f>STDEV(I15:I18)</f>
        <v>1138.646295164420</v>
      </c>
      <c r="L15" s="20">
        <f>TTEST($I$3:$I$6,I15:I18,2,2)</f>
        <v>1.42558346273108e-07</v>
      </c>
      <c r="M15" s="19"/>
      <c r="N15" s="22"/>
    </row>
    <row r="16" ht="20.05" customHeight="1">
      <c r="A16" s="25">
        <v>3</v>
      </c>
      <c r="B16" t="s" s="17">
        <v>49</v>
      </c>
      <c r="C16" s="18">
        <v>1993.39</v>
      </c>
      <c r="D16" s="19"/>
      <c r="E16" s="19"/>
      <c r="F16" s="20"/>
      <c r="G16" s="20"/>
      <c r="H16" s="20"/>
      <c r="I16" s="19">
        <v>17719.77</v>
      </c>
      <c r="J16" s="21"/>
      <c r="K16" s="21"/>
      <c r="L16" s="21"/>
      <c r="M16" s="21"/>
      <c r="N16" s="21"/>
    </row>
    <row r="17" ht="20.05" customHeight="1">
      <c r="A17" s="25">
        <v>3</v>
      </c>
      <c r="B17" t="s" s="17">
        <v>49</v>
      </c>
      <c r="C17" s="18">
        <v>1976.14</v>
      </c>
      <c r="D17" s="19"/>
      <c r="E17" s="19"/>
      <c r="F17" s="20"/>
      <c r="G17" s="20"/>
      <c r="H17" s="20"/>
      <c r="I17" s="19">
        <v>17662.39</v>
      </c>
      <c r="J17" s="21"/>
      <c r="K17" s="21"/>
      <c r="L17" s="21"/>
      <c r="M17" s="21"/>
      <c r="N17" s="21"/>
    </row>
    <row r="18" ht="20.05" customHeight="1">
      <c r="A18" s="25">
        <v>3</v>
      </c>
      <c r="B18" t="s" s="17">
        <v>49</v>
      </c>
      <c r="C18" s="18">
        <v>1847.18</v>
      </c>
      <c r="D18" s="19"/>
      <c r="E18" s="19"/>
      <c r="F18" s="20"/>
      <c r="G18" s="20"/>
      <c r="H18" s="20"/>
      <c r="I18" s="19">
        <v>16451.27</v>
      </c>
      <c r="J18" s="21"/>
      <c r="K18" s="21"/>
      <c r="L18" s="21"/>
      <c r="M18" s="21"/>
      <c r="N18" s="21"/>
    </row>
  </sheetData>
  <mergeCells count="1">
    <mergeCell ref="A1:N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2:AH18"/>
  <sheetViews>
    <sheetView workbookViewId="0" showGridLines="0" defaultGridColor="1">
      <pane topLeftCell="B3" xSplit="1" ySplit="2" activePane="bottomRight" state="frozen"/>
    </sheetView>
  </sheetViews>
  <sheetFormatPr defaultColWidth="8.33333" defaultRowHeight="19.9" customHeight="1" outlineLevelRow="0" outlineLevelCol="0"/>
  <cols>
    <col min="1" max="1" width="15.5" style="26" customWidth="1"/>
    <col min="2" max="2" width="8" style="26" customWidth="1"/>
    <col min="3" max="3" width="5.67188" style="26" customWidth="1"/>
    <col min="4" max="7" width="6.5" style="26" customWidth="1"/>
    <col min="8" max="8" width="5.67188" style="26" customWidth="1"/>
    <col min="9" max="9" width="4.67188" style="26" customWidth="1"/>
    <col min="10" max="10" width="5.67188" style="26" customWidth="1"/>
    <col min="11" max="11" width="4.67188" style="26" customWidth="1"/>
    <col min="12" max="12" width="5.67188" style="26" customWidth="1"/>
    <col min="13" max="18" width="4.67188" style="26" customWidth="1"/>
    <col min="19" max="19" width="8.39062" style="26" customWidth="1"/>
    <col min="20" max="20" width="9.17188" style="26" customWidth="1"/>
    <col min="21" max="21" width="8.13281" style="26" customWidth="1"/>
    <col min="22" max="22" width="6.5" style="26" customWidth="1"/>
    <col min="23" max="23" width="7.17969" style="26" customWidth="1"/>
    <col min="24" max="25" width="6.5" style="26" customWidth="1"/>
    <col min="26" max="34" width="8.39062" style="26" customWidth="1"/>
    <col min="35" max="16384" width="8.35156" style="26" customWidth="1"/>
  </cols>
  <sheetData>
    <row r="1" ht="27.65" customHeight="1">
      <c r="A1" t="s" s="7">
        <v>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ht="56.25" customHeight="1">
      <c r="A2" t="s" s="8">
        <v>9</v>
      </c>
      <c r="B2" t="s" s="9">
        <v>10</v>
      </c>
      <c r="C2" t="s" s="9">
        <v>26</v>
      </c>
      <c r="D2" t="s" s="9">
        <v>11</v>
      </c>
      <c r="E2" t="s" s="9">
        <v>12</v>
      </c>
      <c r="F2" t="s" s="9">
        <v>13</v>
      </c>
      <c r="G2" t="s" s="9">
        <v>14</v>
      </c>
      <c r="H2" t="s" s="9">
        <v>15</v>
      </c>
      <c r="I2" t="s" s="9">
        <v>16</v>
      </c>
      <c r="J2" t="s" s="9">
        <v>17</v>
      </c>
      <c r="K2" t="s" s="9">
        <v>18</v>
      </c>
      <c r="L2" t="s" s="9">
        <v>19</v>
      </c>
      <c r="M2" t="s" s="9">
        <v>20</v>
      </c>
      <c r="N2" t="s" s="9">
        <v>21</v>
      </c>
      <c r="O2" t="s" s="9">
        <v>22</v>
      </c>
      <c r="P2" t="s" s="9">
        <v>23</v>
      </c>
      <c r="Q2" t="s" s="9">
        <v>24</v>
      </c>
      <c r="R2" t="s" s="9">
        <v>25</v>
      </c>
      <c r="S2" t="s" s="9">
        <v>58</v>
      </c>
      <c r="T2" t="s" s="9">
        <v>27</v>
      </c>
      <c r="U2" t="s" s="9">
        <v>59</v>
      </c>
      <c r="V2" t="s" s="9">
        <v>60</v>
      </c>
      <c r="W2" t="s" s="9">
        <v>61</v>
      </c>
      <c r="X2" t="s" s="9">
        <v>62</v>
      </c>
      <c r="Y2" t="s" s="9">
        <v>63</v>
      </c>
      <c r="Z2" t="s" s="9">
        <v>64</v>
      </c>
      <c r="AA2" t="s" s="9">
        <v>65</v>
      </c>
      <c r="AB2" t="s" s="9">
        <v>66</v>
      </c>
      <c r="AC2" t="s" s="9">
        <v>67</v>
      </c>
      <c r="AD2" t="s" s="9">
        <v>68</v>
      </c>
      <c r="AE2" t="s" s="9">
        <v>69</v>
      </c>
      <c r="AF2" t="s" s="9">
        <v>70</v>
      </c>
      <c r="AG2" t="s" s="9">
        <v>71</v>
      </c>
      <c r="AH2" t="s" s="9">
        <v>72</v>
      </c>
    </row>
    <row r="3" ht="20.25" customHeight="1">
      <c r="A3" t="s" s="11">
        <v>47</v>
      </c>
      <c r="B3" s="12">
        <v>1</v>
      </c>
      <c r="C3" s="13">
        <v>0.19</v>
      </c>
      <c r="D3" s="13">
        <v>2.01</v>
      </c>
      <c r="E3" s="13">
        <v>5.09</v>
      </c>
      <c r="F3" s="13">
        <v>0.44</v>
      </c>
      <c r="G3" s="13">
        <v>1.38</v>
      </c>
      <c r="H3" s="13">
        <v>0.13</v>
      </c>
      <c r="I3" s="13">
        <v>0.01</v>
      </c>
      <c r="J3" s="13">
        <v>0.09</v>
      </c>
      <c r="K3" s="13">
        <v>0.01</v>
      </c>
      <c r="L3" s="13">
        <v>0.04</v>
      </c>
      <c r="M3" s="13">
        <v>0.01</v>
      </c>
      <c r="N3" s="13">
        <v>0.02</v>
      </c>
      <c r="O3" s="13">
        <v>0</v>
      </c>
      <c r="P3" s="13">
        <v>0.01</v>
      </c>
      <c r="Q3" s="13">
        <v>0</v>
      </c>
      <c r="R3" s="13">
        <v>0.41</v>
      </c>
      <c r="S3" s="13">
        <f>SUM(H3:R3)</f>
        <v>0.73</v>
      </c>
      <c r="T3" s="13">
        <f>SUM(C3:R3)</f>
        <v>9.84</v>
      </c>
      <c r="U3" s="13">
        <f>(C3/$T3)*100</f>
        <v>1.93089430894309</v>
      </c>
      <c r="V3" s="13">
        <f>(D3/$T3)*100</f>
        <v>20.4268292682927</v>
      </c>
      <c r="W3" s="13">
        <f>(E3/$T3)*100</f>
        <v>51.7276422764228</v>
      </c>
      <c r="X3" s="13">
        <f>(F3/$T3)*100</f>
        <v>4.47154471544715</v>
      </c>
      <c r="Y3" s="13">
        <f>(G3/$T3)*100</f>
        <v>14.0243902439024</v>
      </c>
      <c r="Z3" s="13">
        <f>(S3/$T3)*100</f>
        <v>7.41869918699187</v>
      </c>
      <c r="AA3" s="13">
        <f>SUM(U3:Z3)</f>
        <v>100</v>
      </c>
      <c r="AB3" s="13">
        <f>AVERAGE(U3:U6)</f>
        <v>1.90376743439311</v>
      </c>
      <c r="AC3" s="13">
        <f>AVERAGE(V3:V6)</f>
        <v>20.4703224722796</v>
      </c>
      <c r="AD3" s="13">
        <f>AVERAGE(W3:W6)</f>
        <v>51.6321811811803</v>
      </c>
      <c r="AE3" s="13">
        <f>AVERAGE(X3:X6)</f>
        <v>4.3465175876443</v>
      </c>
      <c r="AF3" s="13">
        <f>AVERAGE(Y3:Y6)</f>
        <v>13.7448099570774</v>
      </c>
      <c r="AG3" s="13">
        <f>AVERAGE(Z3:Z6)</f>
        <v>7.90240136742529</v>
      </c>
      <c r="AH3" s="15">
        <f>SUM(AB3:AG3)</f>
        <v>100</v>
      </c>
    </row>
    <row r="4" ht="20.05" customHeight="1">
      <c r="A4" t="s" s="17">
        <v>47</v>
      </c>
      <c r="B4" s="18">
        <v>2</v>
      </c>
      <c r="C4" s="19">
        <v>0.15</v>
      </c>
      <c r="D4" s="19">
        <v>1.6</v>
      </c>
      <c r="E4" s="19">
        <v>4.07</v>
      </c>
      <c r="F4" s="19">
        <v>0.32</v>
      </c>
      <c r="G4" s="19">
        <v>0.99</v>
      </c>
      <c r="H4" s="19">
        <v>0.09</v>
      </c>
      <c r="I4" s="19">
        <v>0.01</v>
      </c>
      <c r="J4" s="19">
        <v>0.07000000000000001</v>
      </c>
      <c r="K4" s="19">
        <v>0.01</v>
      </c>
      <c r="L4" s="19">
        <v>0.02</v>
      </c>
      <c r="M4" s="19">
        <v>0.01</v>
      </c>
      <c r="N4" s="19">
        <v>0.01</v>
      </c>
      <c r="O4" s="19">
        <v>0.01</v>
      </c>
      <c r="P4" s="19">
        <v>0.01</v>
      </c>
      <c r="Q4" s="19">
        <v>0</v>
      </c>
      <c r="R4" s="19">
        <v>0.44</v>
      </c>
      <c r="S4" s="19">
        <f>SUM(H4:R4)</f>
        <v>0.68</v>
      </c>
      <c r="T4" s="19">
        <f>SUM(C4:R4)</f>
        <v>7.81</v>
      </c>
      <c r="U4" s="19">
        <f>(C4/T4)*100</f>
        <v>1.92061459667093</v>
      </c>
      <c r="V4" s="19">
        <f>(D4/$T4)*100</f>
        <v>20.4865556978233</v>
      </c>
      <c r="W4" s="19">
        <f>(E4/$T4)*100</f>
        <v>52.112676056338</v>
      </c>
      <c r="X4" s="19">
        <f>(F4/$T4)*100</f>
        <v>4.09731113956466</v>
      </c>
      <c r="Y4" s="19">
        <f>(G4/$T4)*100</f>
        <v>12.6760563380282</v>
      </c>
      <c r="Z4" s="19">
        <f>(S4/$T4)*100</f>
        <v>8.706786171574899</v>
      </c>
      <c r="AA4" s="19">
        <f>SUM(U4:Z4)</f>
        <v>100</v>
      </c>
      <c r="AB4" s="19"/>
      <c r="AC4" s="19"/>
      <c r="AD4" s="19"/>
      <c r="AE4" s="19"/>
      <c r="AF4" s="19"/>
      <c r="AG4" s="19"/>
      <c r="AH4" s="22"/>
    </row>
    <row r="5" ht="20.05" customHeight="1">
      <c r="A5" t="s" s="17">
        <v>47</v>
      </c>
      <c r="B5" s="18">
        <v>3</v>
      </c>
      <c r="C5" s="19">
        <v>0.17</v>
      </c>
      <c r="D5" s="19">
        <v>1.9</v>
      </c>
      <c r="E5" s="19">
        <v>4.77</v>
      </c>
      <c r="F5" s="19">
        <v>0.41</v>
      </c>
      <c r="G5" s="19">
        <v>1.35</v>
      </c>
      <c r="H5" s="19">
        <v>0.11</v>
      </c>
      <c r="I5" s="19">
        <v>0.01</v>
      </c>
      <c r="J5" s="19">
        <v>0.08</v>
      </c>
      <c r="K5" s="19">
        <v>0.01</v>
      </c>
      <c r="L5" s="19">
        <v>0.03</v>
      </c>
      <c r="M5" s="19">
        <v>0.01</v>
      </c>
      <c r="N5" s="19">
        <v>0.02</v>
      </c>
      <c r="O5" s="19">
        <v>0</v>
      </c>
      <c r="P5" s="19">
        <v>0.01</v>
      </c>
      <c r="Q5" s="19">
        <v>0</v>
      </c>
      <c r="R5" s="19">
        <v>0.43</v>
      </c>
      <c r="S5" s="19">
        <f>SUM(H5:R5)</f>
        <v>0.71</v>
      </c>
      <c r="T5" s="19">
        <f>SUM(C5:R5)</f>
        <v>9.31</v>
      </c>
      <c r="U5" s="19">
        <f>(C5/T5)*100</f>
        <v>1.82599355531686</v>
      </c>
      <c r="V5" s="19">
        <f>(D5/$T5)*100</f>
        <v>20.4081632653061</v>
      </c>
      <c r="W5" s="19">
        <f>(E5/$T5)*100</f>
        <v>51.2352309344791</v>
      </c>
      <c r="X5" s="19">
        <f>(F5/$T5)*100</f>
        <v>4.40386680988185</v>
      </c>
      <c r="Y5" s="19">
        <f>(G5/$T5)*100</f>
        <v>14.500537056928</v>
      </c>
      <c r="Z5" s="19">
        <f>(S5/$T5)*100</f>
        <v>7.62620837808808</v>
      </c>
      <c r="AA5" s="19">
        <f>SUM(U5:Z5)</f>
        <v>100</v>
      </c>
      <c r="AB5" s="19"/>
      <c r="AC5" s="19"/>
      <c r="AD5" s="19"/>
      <c r="AE5" s="19"/>
      <c r="AF5" s="19"/>
      <c r="AG5" s="19"/>
      <c r="AH5" s="22"/>
    </row>
    <row r="6" ht="20.05" customHeight="1">
      <c r="A6" t="s" s="17">
        <v>47</v>
      </c>
      <c r="B6" s="18">
        <v>4</v>
      </c>
      <c r="C6" s="19">
        <v>0.18</v>
      </c>
      <c r="D6" s="19">
        <v>1.91</v>
      </c>
      <c r="E6" s="19">
        <v>4.78</v>
      </c>
      <c r="F6" s="19">
        <v>0.41</v>
      </c>
      <c r="G6" s="19">
        <v>1.28</v>
      </c>
      <c r="H6" s="19">
        <v>0.12</v>
      </c>
      <c r="I6" s="19">
        <v>0.01</v>
      </c>
      <c r="J6" s="19">
        <v>0.08</v>
      </c>
      <c r="K6" s="19">
        <v>0.01</v>
      </c>
      <c r="L6" s="19">
        <v>0.03</v>
      </c>
      <c r="M6" s="19">
        <v>0.01</v>
      </c>
      <c r="N6" s="19">
        <v>0.01</v>
      </c>
      <c r="O6" s="19">
        <v>0</v>
      </c>
      <c r="P6" s="19">
        <v>0.01</v>
      </c>
      <c r="Q6" s="19">
        <v>0</v>
      </c>
      <c r="R6" s="19">
        <v>0.45</v>
      </c>
      <c r="S6" s="19">
        <f>SUM(H6:R6)</f>
        <v>0.73</v>
      </c>
      <c r="T6" s="19">
        <f>SUM(C6:R6)</f>
        <v>9.289999999999999</v>
      </c>
      <c r="U6" s="19">
        <f>(C6/T6)*100</f>
        <v>1.93756727664155</v>
      </c>
      <c r="V6" s="19">
        <f>(D6/$T6)*100</f>
        <v>20.5597416576964</v>
      </c>
      <c r="W6" s="19">
        <f>(E6/$T6)*100</f>
        <v>51.4531754574812</v>
      </c>
      <c r="X6" s="19">
        <f>(F6/$T6)*100</f>
        <v>4.41334768568353</v>
      </c>
      <c r="Y6" s="19">
        <f>(G6/$T6)*100</f>
        <v>13.778256189451</v>
      </c>
      <c r="Z6" s="19">
        <f>(S6/$T6)*100</f>
        <v>7.85791173304629</v>
      </c>
      <c r="AA6" s="19">
        <f>SUM(U6:Z6)</f>
        <v>100</v>
      </c>
      <c r="AB6" s="19"/>
      <c r="AC6" s="19"/>
      <c r="AD6" s="19"/>
      <c r="AE6" s="19"/>
      <c r="AF6" s="19"/>
      <c r="AG6" s="19"/>
      <c r="AH6" s="22"/>
    </row>
    <row r="7" ht="20.05" customHeight="1">
      <c r="A7" t="s" s="17">
        <v>53</v>
      </c>
      <c r="B7" s="18">
        <v>1</v>
      </c>
      <c r="C7" s="19">
        <v>9.890000000000001</v>
      </c>
      <c r="D7" s="19">
        <v>57.69</v>
      </c>
      <c r="E7" s="19">
        <v>139.05</v>
      </c>
      <c r="F7" s="19">
        <v>15.46</v>
      </c>
      <c r="G7" s="19">
        <v>55.59</v>
      </c>
      <c r="H7" s="19">
        <v>7.41</v>
      </c>
      <c r="I7" s="19">
        <v>0.61</v>
      </c>
      <c r="J7" s="19">
        <v>5.02</v>
      </c>
      <c r="K7" s="19">
        <v>0.65</v>
      </c>
      <c r="L7" s="19">
        <v>2.52</v>
      </c>
      <c r="M7" s="19">
        <v>0.42</v>
      </c>
      <c r="N7" s="19">
        <v>1.12</v>
      </c>
      <c r="O7" s="19">
        <v>0.12</v>
      </c>
      <c r="P7" s="19">
        <v>0.66</v>
      </c>
      <c r="Q7" s="19">
        <v>0.11</v>
      </c>
      <c r="R7" s="19">
        <v>1.59</v>
      </c>
      <c r="S7" s="19">
        <f>SUM(H7:R7)</f>
        <v>20.23</v>
      </c>
      <c r="T7" s="19">
        <f>SUM(C7:R7)</f>
        <v>297.91</v>
      </c>
      <c r="U7" s="19">
        <f>(C7/T7)*100</f>
        <v>3.31979456882951</v>
      </c>
      <c r="V7" s="19">
        <f>(D7/$T7)*100</f>
        <v>19.3649088650935</v>
      </c>
      <c r="W7" s="19">
        <f>(E7/$T7)*100</f>
        <v>46.6751703534625</v>
      </c>
      <c r="X7" s="19">
        <f>(F7/$T7)*100</f>
        <v>5.18948675774563</v>
      </c>
      <c r="Y7" s="19">
        <f>(G7/$T7)*100</f>
        <v>18.6599979859689</v>
      </c>
      <c r="Z7" s="19">
        <f>(S7/$T7)*100</f>
        <v>6.7906414689</v>
      </c>
      <c r="AA7" s="19">
        <f>SUM(U7:Z7)</f>
        <v>100</v>
      </c>
      <c r="AB7" s="19">
        <f>AVERAGE(U7:U10)</f>
        <v>3.36467591928032</v>
      </c>
      <c r="AC7" s="19">
        <f>AVERAGE(V7:V10)</f>
        <v>19.2824140749132</v>
      </c>
      <c r="AD7" s="19">
        <f>AVERAGE(W7:W10)</f>
        <v>46.5867524578651</v>
      </c>
      <c r="AE7" s="19">
        <f>AVERAGE(X7:X10)</f>
        <v>5.18312754167454</v>
      </c>
      <c r="AF7" s="19">
        <f>AVERAGE(Y7:Y10)</f>
        <v>18.6813883424054</v>
      </c>
      <c r="AG7" s="19">
        <f>AVERAGE(Z7:Z10)</f>
        <v>6.90164166386148</v>
      </c>
      <c r="AH7" s="22">
        <f>SUM(AB7:AG7)</f>
        <v>100</v>
      </c>
    </row>
    <row r="8" ht="20.05" customHeight="1">
      <c r="A8" t="s" s="17">
        <v>53</v>
      </c>
      <c r="B8" s="18">
        <v>2</v>
      </c>
      <c r="C8" s="19">
        <v>9.640000000000001</v>
      </c>
      <c r="D8" s="19">
        <v>52.05</v>
      </c>
      <c r="E8" s="19">
        <v>125.61</v>
      </c>
      <c r="F8" s="19">
        <v>14.15</v>
      </c>
      <c r="G8" s="19">
        <v>51.36</v>
      </c>
      <c r="H8" s="19">
        <v>7.1</v>
      </c>
      <c r="I8" s="19">
        <v>0.59</v>
      </c>
      <c r="J8" s="19">
        <v>4.78</v>
      </c>
      <c r="K8" s="19">
        <v>0.62</v>
      </c>
      <c r="L8" s="19">
        <v>2.44</v>
      </c>
      <c r="M8" s="19">
        <v>0.42</v>
      </c>
      <c r="N8" s="19">
        <v>1.09</v>
      </c>
      <c r="O8" s="19">
        <v>0.12</v>
      </c>
      <c r="P8" s="19">
        <v>0.67</v>
      </c>
      <c r="Q8" s="19">
        <v>0.12</v>
      </c>
      <c r="R8" s="19">
        <v>1.42</v>
      </c>
      <c r="S8" s="19">
        <f>SUM(H8:R8)</f>
        <v>19.37</v>
      </c>
      <c r="T8" s="19">
        <f>SUM(C8:R8)</f>
        <v>272.18</v>
      </c>
      <c r="U8" s="19">
        <f>(C8/T8)*100</f>
        <v>3.54177382614446</v>
      </c>
      <c r="V8" s="19">
        <f>(D8/$T8)*100</f>
        <v>19.1233742376369</v>
      </c>
      <c r="W8" s="19">
        <f>(E8/$T8)*100</f>
        <v>46.1496068778015</v>
      </c>
      <c r="X8" s="19">
        <f>(F8/$T8)*100</f>
        <v>5.19876552281578</v>
      </c>
      <c r="Y8" s="19">
        <f>(G8/$T8)*100</f>
        <v>18.8698655301639</v>
      </c>
      <c r="Z8" s="19">
        <f>(S8/$T8)*100</f>
        <v>7.11661400543758</v>
      </c>
      <c r="AA8" s="19">
        <f>SUM(U8:Z8)</f>
        <v>100</v>
      </c>
      <c r="AB8" s="19"/>
      <c r="AC8" s="19"/>
      <c r="AD8" s="19"/>
      <c r="AE8" s="19"/>
      <c r="AF8" s="19"/>
      <c r="AG8" s="19"/>
      <c r="AH8" s="22"/>
    </row>
    <row r="9" ht="20.05" customHeight="1">
      <c r="A9" t="s" s="17">
        <v>53</v>
      </c>
      <c r="B9" s="18">
        <v>3</v>
      </c>
      <c r="C9" s="19">
        <v>9.33</v>
      </c>
      <c r="D9" s="19">
        <v>55.2</v>
      </c>
      <c r="E9" s="19">
        <v>133.85</v>
      </c>
      <c r="F9" s="19">
        <v>14.77</v>
      </c>
      <c r="G9" s="19">
        <v>52.84</v>
      </c>
      <c r="H9" s="19">
        <v>7.22</v>
      </c>
      <c r="I9" s="19">
        <v>0.59</v>
      </c>
      <c r="J9" s="19">
        <v>4.78</v>
      </c>
      <c r="K9" s="19">
        <v>0.62</v>
      </c>
      <c r="L9" s="19">
        <v>2.42</v>
      </c>
      <c r="M9" s="19">
        <v>0.4</v>
      </c>
      <c r="N9" s="19">
        <v>1.04</v>
      </c>
      <c r="O9" s="19">
        <v>0.11</v>
      </c>
      <c r="P9" s="19">
        <v>0.68</v>
      </c>
      <c r="Q9" s="19">
        <v>0.11</v>
      </c>
      <c r="R9" s="19">
        <v>1.49</v>
      </c>
      <c r="S9" s="19">
        <f>SUM(H9:R9)</f>
        <v>19.46</v>
      </c>
      <c r="T9" s="19">
        <f>SUM(C9:R9)</f>
        <v>285.45</v>
      </c>
      <c r="U9" s="19">
        <f>(C9/T9)*100</f>
        <v>3.26852338413032</v>
      </c>
      <c r="V9" s="19">
        <f>(D9/$T9)*100</f>
        <v>19.337887545980</v>
      </c>
      <c r="W9" s="19">
        <f>(E9/$T9)*100</f>
        <v>46.8908740585041</v>
      </c>
      <c r="X9" s="19">
        <f>(F9/$T9)*100</f>
        <v>5.17428621474864</v>
      </c>
      <c r="Y9" s="19">
        <f>(G9/$T9)*100</f>
        <v>18.5111227885794</v>
      </c>
      <c r="Z9" s="19">
        <f>(S9/$T9)*100</f>
        <v>6.81730600805745</v>
      </c>
      <c r="AA9" s="19">
        <f>SUM(U9:Z9)</f>
        <v>99.9999999999999</v>
      </c>
      <c r="AB9" s="19"/>
      <c r="AC9" s="19"/>
      <c r="AD9" s="19"/>
      <c r="AE9" s="19"/>
      <c r="AF9" s="19"/>
      <c r="AG9" s="19"/>
      <c r="AH9" s="22"/>
    </row>
    <row r="10" ht="20.05" customHeight="1">
      <c r="A10" t="s" s="17">
        <v>53</v>
      </c>
      <c r="B10" s="18">
        <v>4</v>
      </c>
      <c r="C10" s="19">
        <v>10.81</v>
      </c>
      <c r="D10" s="19">
        <v>62.69</v>
      </c>
      <c r="E10" s="19">
        <v>151.44</v>
      </c>
      <c r="F10" s="19">
        <v>16.79</v>
      </c>
      <c r="G10" s="19">
        <v>60.68</v>
      </c>
      <c r="H10" s="19">
        <v>8.23</v>
      </c>
      <c r="I10" s="19">
        <v>0.68</v>
      </c>
      <c r="J10" s="19">
        <v>5.6</v>
      </c>
      <c r="K10" s="19">
        <v>0.72</v>
      </c>
      <c r="L10" s="19">
        <v>2.76</v>
      </c>
      <c r="M10" s="19">
        <v>0.46</v>
      </c>
      <c r="N10" s="19">
        <v>1.21</v>
      </c>
      <c r="O10" s="19">
        <v>0.13</v>
      </c>
      <c r="P10" s="19">
        <v>0.8</v>
      </c>
      <c r="Q10" s="19">
        <v>0.13</v>
      </c>
      <c r="R10" s="19">
        <v>1.63</v>
      </c>
      <c r="S10" s="19">
        <f>SUM(H10:R10)</f>
        <v>22.35</v>
      </c>
      <c r="T10" s="19">
        <f>SUM(C10:R10)</f>
        <v>324.76</v>
      </c>
      <c r="U10" s="19">
        <f>(C10/T10)*100</f>
        <v>3.328611898017</v>
      </c>
      <c r="V10" s="19">
        <f>(D10/$T10)*100</f>
        <v>19.3034856509422</v>
      </c>
      <c r="W10" s="19">
        <f>(E10/$T10)*100</f>
        <v>46.6313585416923</v>
      </c>
      <c r="X10" s="19">
        <f>(F10/$T10)*100</f>
        <v>5.1699716713881</v>
      </c>
      <c r="Y10" s="19">
        <f>(G10/$T10)*100</f>
        <v>18.6845670649095</v>
      </c>
      <c r="Z10" s="19">
        <f>(S10/$T10)*100</f>
        <v>6.88200517305087</v>
      </c>
      <c r="AA10" s="19">
        <f>SUM(U10:Z10)</f>
        <v>100</v>
      </c>
      <c r="AB10" s="19"/>
      <c r="AC10" s="19"/>
      <c r="AD10" s="19"/>
      <c r="AE10" s="19"/>
      <c r="AF10" s="19"/>
      <c r="AG10" s="19"/>
      <c r="AH10" s="22"/>
    </row>
    <row r="11" ht="20.05" customHeight="1">
      <c r="A11" t="s" s="17">
        <v>73</v>
      </c>
      <c r="B11" s="18">
        <v>1</v>
      </c>
      <c r="C11" s="19">
        <v>16.76</v>
      </c>
      <c r="D11" s="19">
        <v>73.89</v>
      </c>
      <c r="E11" s="19">
        <v>185.55</v>
      </c>
      <c r="F11" s="19">
        <v>20.61</v>
      </c>
      <c r="G11" s="19">
        <v>77.67</v>
      </c>
      <c r="H11" s="19">
        <v>11.36</v>
      </c>
      <c r="I11" s="19">
        <v>0.85</v>
      </c>
      <c r="J11" s="19">
        <v>8.33</v>
      </c>
      <c r="K11" s="19">
        <v>1.05</v>
      </c>
      <c r="L11" s="19">
        <v>4.34</v>
      </c>
      <c r="M11" s="19">
        <v>0.73</v>
      </c>
      <c r="N11" s="19">
        <v>1.91</v>
      </c>
      <c r="O11" s="19">
        <v>0.2</v>
      </c>
      <c r="P11" s="19">
        <v>1.18</v>
      </c>
      <c r="Q11" s="19">
        <v>0.19</v>
      </c>
      <c r="R11" s="19">
        <v>1.71</v>
      </c>
      <c r="S11" s="19">
        <f>SUM(H11:R11)</f>
        <v>31.85</v>
      </c>
      <c r="T11" s="19">
        <f>SUM(C11:R11)</f>
        <v>406.33</v>
      </c>
      <c r="U11" s="19">
        <f>(C11/T11)*100</f>
        <v>4.12472620776216</v>
      </c>
      <c r="V11" s="19">
        <f>(D11/$T11)*100</f>
        <v>18.1847266999729</v>
      </c>
      <c r="W11" s="19">
        <f>(E11/$T11)*100</f>
        <v>45.6648536903502</v>
      </c>
      <c r="X11" s="19">
        <f>(F11/$T11)*100</f>
        <v>5.0722319297123</v>
      </c>
      <c r="Y11" s="19">
        <f>(G11/$T11)*100</f>
        <v>19.1150050451603</v>
      </c>
      <c r="Z11" s="19">
        <f>(S11/$T11)*100</f>
        <v>7.83845642704206</v>
      </c>
      <c r="AA11" s="19">
        <f>SUM(U11:Z11)</f>
        <v>99.9999999999999</v>
      </c>
      <c r="AB11" s="19">
        <f>AVERAGE(U11:U14)</f>
        <v>4.17857006194183</v>
      </c>
      <c r="AC11" s="19">
        <f>AVERAGE(V11:V14)</f>
        <v>18.1730636328881</v>
      </c>
      <c r="AD11" s="19">
        <f>AVERAGE(W11:W14)</f>
        <v>45.6753701181605</v>
      </c>
      <c r="AE11" s="19">
        <f>AVERAGE(X11:X14)</f>
        <v>5.08185904564059</v>
      </c>
      <c r="AF11" s="19">
        <f>AVERAGE(Y11:Y14)</f>
        <v>19.0804662505971</v>
      </c>
      <c r="AG11" s="19">
        <f>AVERAGE(Z11:Z14)</f>
        <v>7.81067089077193</v>
      </c>
      <c r="AH11" s="22">
        <f>SUM(AB11:AG11)</f>
        <v>100</v>
      </c>
    </row>
    <row r="12" ht="20.05" customHeight="1">
      <c r="A12" t="s" s="17">
        <v>73</v>
      </c>
      <c r="B12" s="18">
        <v>2</v>
      </c>
      <c r="C12" s="19">
        <v>17.86</v>
      </c>
      <c r="D12" s="19">
        <v>77.67</v>
      </c>
      <c r="E12" s="19">
        <v>196.28</v>
      </c>
      <c r="F12" s="19">
        <v>21.77</v>
      </c>
      <c r="G12" s="19">
        <v>81.68000000000001</v>
      </c>
      <c r="H12" s="19">
        <v>11.93</v>
      </c>
      <c r="I12" s="19">
        <v>0.91</v>
      </c>
      <c r="J12" s="19">
        <v>8.26</v>
      </c>
      <c r="K12" s="19">
        <v>1.11</v>
      </c>
      <c r="L12" s="19">
        <v>4.66</v>
      </c>
      <c r="M12" s="19">
        <v>0.78</v>
      </c>
      <c r="N12" s="19">
        <v>2.06</v>
      </c>
      <c r="O12" s="19">
        <v>0.22</v>
      </c>
      <c r="P12" s="19">
        <v>1.33</v>
      </c>
      <c r="Q12" s="19">
        <v>0.2</v>
      </c>
      <c r="R12" s="19">
        <v>1.74</v>
      </c>
      <c r="S12" s="19">
        <f>SUM(H12:R12)</f>
        <v>33.2</v>
      </c>
      <c r="T12" s="19">
        <f>SUM(C12:R12)</f>
        <v>428.46</v>
      </c>
      <c r="U12" s="19">
        <f>(C12/T12)*100</f>
        <v>4.168417121785</v>
      </c>
      <c r="V12" s="19">
        <f>(D12/$T12)*100</f>
        <v>18.1277132054334</v>
      </c>
      <c r="W12" s="19">
        <f>(E12/$T12)*100</f>
        <v>45.810577416795</v>
      </c>
      <c r="X12" s="19">
        <f>(F12/$T12)*100</f>
        <v>5.08098772347477</v>
      </c>
      <c r="Y12" s="19">
        <f>(G12/$T12)*100</f>
        <v>19.0636232087009</v>
      </c>
      <c r="Z12" s="19">
        <f>(S12/$T12)*100</f>
        <v>7.74868132381086</v>
      </c>
      <c r="AA12" s="19">
        <f>SUM(U12:Z12)</f>
        <v>99.9999999999999</v>
      </c>
      <c r="AB12" s="19"/>
      <c r="AC12" s="19"/>
      <c r="AD12" s="19"/>
      <c r="AE12" s="19"/>
      <c r="AF12" s="19"/>
      <c r="AG12" s="19"/>
      <c r="AH12" s="22"/>
    </row>
    <row r="13" ht="20.05" customHeight="1">
      <c r="A13" t="s" s="17">
        <v>73</v>
      </c>
      <c r="B13" s="18">
        <v>3</v>
      </c>
      <c r="C13" s="19">
        <v>15.69</v>
      </c>
      <c r="D13" s="19">
        <v>68.26000000000001</v>
      </c>
      <c r="E13" s="19">
        <v>171.66</v>
      </c>
      <c r="F13" s="19">
        <v>19.13</v>
      </c>
      <c r="G13" s="19">
        <v>71.68000000000001</v>
      </c>
      <c r="H13" s="19">
        <v>10.58</v>
      </c>
      <c r="I13" s="19">
        <v>0.79</v>
      </c>
      <c r="J13" s="19">
        <v>7.5</v>
      </c>
      <c r="K13" s="19">
        <v>0.98</v>
      </c>
      <c r="L13" s="19">
        <v>4</v>
      </c>
      <c r="M13" s="19">
        <v>0.6899999999999999</v>
      </c>
      <c r="N13" s="19">
        <v>1.75</v>
      </c>
      <c r="O13" s="19">
        <v>0.19</v>
      </c>
      <c r="P13" s="19">
        <v>1.13</v>
      </c>
      <c r="Q13" s="19">
        <v>0.18</v>
      </c>
      <c r="R13" s="19">
        <v>1.7</v>
      </c>
      <c r="S13" s="19">
        <f>SUM(H13:R13)</f>
        <v>29.49</v>
      </c>
      <c r="T13" s="19">
        <f>SUM(C13:R13)</f>
        <v>375.91</v>
      </c>
      <c r="U13" s="19">
        <f>(C13/T13)*100</f>
        <v>4.17387140538959</v>
      </c>
      <c r="V13" s="19">
        <f>(D13/$T13)*100</f>
        <v>18.1586017929824</v>
      </c>
      <c r="W13" s="19">
        <f>(E13/$T13)*100</f>
        <v>45.6651858157538</v>
      </c>
      <c r="X13" s="19">
        <f>(F13/$T13)*100</f>
        <v>5.08898406533479</v>
      </c>
      <c r="Y13" s="19">
        <f>(G13/$T13)*100</f>
        <v>19.068394030486</v>
      </c>
      <c r="Z13" s="19">
        <f>(S13/$T13)*100</f>
        <v>7.84496289005347</v>
      </c>
      <c r="AA13" s="19">
        <f>SUM(U13:Z13)</f>
        <v>100</v>
      </c>
      <c r="AB13" s="19"/>
      <c r="AC13" s="19"/>
      <c r="AD13" s="19"/>
      <c r="AE13" s="19"/>
      <c r="AF13" s="19"/>
      <c r="AG13" s="19"/>
      <c r="AH13" s="22"/>
    </row>
    <row r="14" ht="20.05" customHeight="1">
      <c r="A14" t="s" s="17">
        <v>73</v>
      </c>
      <c r="B14" s="18">
        <v>4</v>
      </c>
      <c r="C14" s="19">
        <v>16.27</v>
      </c>
      <c r="D14" s="19">
        <v>69.8</v>
      </c>
      <c r="E14" s="19">
        <v>174.53</v>
      </c>
      <c r="F14" s="19">
        <v>19.48</v>
      </c>
      <c r="G14" s="19">
        <v>73.06999999999999</v>
      </c>
      <c r="H14" s="19">
        <v>10.64</v>
      </c>
      <c r="I14" s="19">
        <v>0.82</v>
      </c>
      <c r="J14" s="19">
        <v>7.61</v>
      </c>
      <c r="K14" s="19">
        <v>1</v>
      </c>
      <c r="L14" s="19">
        <v>4.14</v>
      </c>
      <c r="M14" s="19">
        <v>0.6899999999999999</v>
      </c>
      <c r="N14" s="19">
        <v>1.83</v>
      </c>
      <c r="O14" s="19">
        <v>0.2</v>
      </c>
      <c r="P14" s="19">
        <v>1.21</v>
      </c>
      <c r="Q14" s="19">
        <v>0.18</v>
      </c>
      <c r="R14" s="19">
        <v>1.6</v>
      </c>
      <c r="S14" s="19">
        <f>SUM(H14:R14)</f>
        <v>29.92</v>
      </c>
      <c r="T14" s="19">
        <f>SUM(C14:R14)</f>
        <v>383.07</v>
      </c>
      <c r="U14" s="19">
        <f>(C14/T14)*100</f>
        <v>4.24726551283055</v>
      </c>
      <c r="V14" s="19">
        <f>(D14/$T14)*100</f>
        <v>18.2212128331637</v>
      </c>
      <c r="W14" s="19">
        <f>(E14/$T14)*100</f>
        <v>45.5608635497429</v>
      </c>
      <c r="X14" s="19">
        <f>(F14/$T14)*100</f>
        <v>5.08523246404051</v>
      </c>
      <c r="Y14" s="19">
        <f>(G14/$T14)*100</f>
        <v>19.0748427180411</v>
      </c>
      <c r="Z14" s="19">
        <f>(S14/$T14)*100</f>
        <v>7.81058292218132</v>
      </c>
      <c r="AA14" s="19">
        <f>SUM(U14:Z14)</f>
        <v>100</v>
      </c>
      <c r="AB14" s="19"/>
      <c r="AC14" s="19"/>
      <c r="AD14" s="19"/>
      <c r="AE14" s="19"/>
      <c r="AF14" s="19"/>
      <c r="AG14" s="19"/>
      <c r="AH14" s="22"/>
    </row>
    <row r="15" ht="20.05" customHeight="1">
      <c r="A15" t="s" s="17">
        <v>49</v>
      </c>
      <c r="B15" s="18">
        <v>1</v>
      </c>
      <c r="C15" s="19">
        <v>39.44</v>
      </c>
      <c r="D15" s="19">
        <v>397.72</v>
      </c>
      <c r="E15" s="19">
        <v>792.64</v>
      </c>
      <c r="F15" s="19">
        <v>87.88</v>
      </c>
      <c r="G15" s="19">
        <v>320.48</v>
      </c>
      <c r="H15" s="19">
        <v>39.99</v>
      </c>
      <c r="I15" s="19">
        <v>2.56</v>
      </c>
      <c r="J15" s="19">
        <v>25.34</v>
      </c>
      <c r="K15" s="19">
        <v>3.03</v>
      </c>
      <c r="L15" s="19">
        <v>10.62</v>
      </c>
      <c r="M15" s="19">
        <v>1.71</v>
      </c>
      <c r="N15" s="19">
        <v>4.56</v>
      </c>
      <c r="O15" s="19">
        <v>0.44</v>
      </c>
      <c r="P15" s="19">
        <v>2.59</v>
      </c>
      <c r="Q15" s="19">
        <v>0.39</v>
      </c>
      <c r="R15" s="19">
        <v>2.23</v>
      </c>
      <c r="S15" s="19">
        <f>SUM(H15:R15)</f>
        <v>93.45999999999999</v>
      </c>
      <c r="T15" s="19">
        <f>SUM(C15:R15)</f>
        <v>1731.62</v>
      </c>
      <c r="U15" s="19">
        <f>(C15/T15)*100</f>
        <v>2.27763597094051</v>
      </c>
      <c r="V15" s="19">
        <f>(D15/$T15)*100</f>
        <v>22.9680876866749</v>
      </c>
      <c r="W15" s="19">
        <f>(E15/$T15)*100</f>
        <v>45.7744770792668</v>
      </c>
      <c r="X15" s="19">
        <f>(F15/$T15)*100</f>
        <v>5.07501645857636</v>
      </c>
      <c r="Y15" s="19">
        <f>(G15/$T15)*100</f>
        <v>18.5075247456139</v>
      </c>
      <c r="Z15" s="19">
        <f>(S15/$T15)*100</f>
        <v>5.39725805892748</v>
      </c>
      <c r="AA15" s="19">
        <f>SUM(U15:Z15)</f>
        <v>100</v>
      </c>
      <c r="AB15" s="19">
        <f>AVERAGE(U15:U18)</f>
        <v>2.27642290205347</v>
      </c>
      <c r="AC15" s="19">
        <f>AVERAGE(V15:V18)</f>
        <v>23.0631520698807</v>
      </c>
      <c r="AD15" s="19">
        <f>AVERAGE(W15:W18)</f>
        <v>45.7926202320524</v>
      </c>
      <c r="AE15" s="19">
        <f>AVERAGE(X15:X18)</f>
        <v>5.0716423711397</v>
      </c>
      <c r="AF15" s="19">
        <f>AVERAGE(Y15:Y18)</f>
        <v>18.4228041725578</v>
      </c>
      <c r="AG15" s="19">
        <f>AVERAGE(Z15:Z18)</f>
        <v>5.37335825231587</v>
      </c>
      <c r="AH15" s="22">
        <f>SUM(AB15:AG15)</f>
        <v>99.9999999999999</v>
      </c>
    </row>
    <row r="16" ht="20.05" customHeight="1">
      <c r="A16" t="s" s="17">
        <v>49</v>
      </c>
      <c r="B16" s="18">
        <v>2</v>
      </c>
      <c r="C16" s="19">
        <v>45.18</v>
      </c>
      <c r="D16" s="19">
        <v>459.15</v>
      </c>
      <c r="E16" s="19">
        <v>915.3200000000001</v>
      </c>
      <c r="F16" s="19">
        <v>100.97</v>
      </c>
      <c r="G16" s="19">
        <v>365.91</v>
      </c>
      <c r="H16" s="19">
        <v>45.78</v>
      </c>
      <c r="I16" s="19">
        <v>2.9</v>
      </c>
      <c r="J16" s="19">
        <v>29.04</v>
      </c>
      <c r="K16" s="19">
        <v>3.47</v>
      </c>
      <c r="L16" s="19">
        <v>12.18</v>
      </c>
      <c r="M16" s="19">
        <v>1.98</v>
      </c>
      <c r="N16" s="19">
        <v>5.17</v>
      </c>
      <c r="O16" s="19">
        <v>0.5</v>
      </c>
      <c r="P16" s="19">
        <v>3.01</v>
      </c>
      <c r="Q16" s="19">
        <v>0.45</v>
      </c>
      <c r="R16" s="19">
        <v>2.38</v>
      </c>
      <c r="S16" s="19">
        <f>SUM(H16:R16)</f>
        <v>106.86</v>
      </c>
      <c r="T16" s="19">
        <f>SUM(C16:R16)</f>
        <v>1993.39</v>
      </c>
      <c r="U16" s="19">
        <f>(C16/T16)*100</f>
        <v>2.26649075193515</v>
      </c>
      <c r="V16" s="19">
        <f>(D16/$T16)*100</f>
        <v>23.0336261343741</v>
      </c>
      <c r="W16" s="19">
        <f>(E16/$T16)*100</f>
        <v>45.9177581908207</v>
      </c>
      <c r="X16" s="19">
        <f>(F16/$T16)*100</f>
        <v>5.06524062024993</v>
      </c>
      <c r="Y16" s="19">
        <f>(G16/$T16)*100</f>
        <v>18.3561671323725</v>
      </c>
      <c r="Z16" s="19">
        <f>(S16/$T16)*100</f>
        <v>5.36071717024767</v>
      </c>
      <c r="AA16" s="19">
        <f>SUM(U16:Z16)</f>
        <v>100</v>
      </c>
      <c r="AB16" s="19"/>
      <c r="AC16" s="19"/>
      <c r="AD16" s="19"/>
      <c r="AE16" s="19"/>
      <c r="AF16" s="19"/>
      <c r="AG16" s="19"/>
      <c r="AH16" s="22"/>
    </row>
    <row r="17" ht="20.05" customHeight="1">
      <c r="A17" t="s" s="17">
        <v>49</v>
      </c>
      <c r="B17" s="18">
        <v>3</v>
      </c>
      <c r="C17" s="19">
        <v>45.2</v>
      </c>
      <c r="D17" s="19">
        <v>457.3</v>
      </c>
      <c r="E17" s="19">
        <v>902.75</v>
      </c>
      <c r="F17" s="19">
        <v>100.36</v>
      </c>
      <c r="G17" s="19">
        <v>364.08</v>
      </c>
      <c r="H17" s="19">
        <v>45.88</v>
      </c>
      <c r="I17" s="19">
        <v>2.88</v>
      </c>
      <c r="J17" s="19">
        <v>28.62</v>
      </c>
      <c r="K17" s="19">
        <v>3.43</v>
      </c>
      <c r="L17" s="19">
        <v>12.2</v>
      </c>
      <c r="M17" s="19">
        <v>1.92</v>
      </c>
      <c r="N17" s="19">
        <v>5.24</v>
      </c>
      <c r="O17" s="19">
        <v>0.51</v>
      </c>
      <c r="P17" s="19">
        <v>2.9</v>
      </c>
      <c r="Q17" s="19">
        <v>0.44</v>
      </c>
      <c r="R17" s="19">
        <v>2.43</v>
      </c>
      <c r="S17" s="19">
        <f>SUM(H17:R17)</f>
        <v>106.45</v>
      </c>
      <c r="T17" s="19">
        <f>SUM(C17:R17)</f>
        <v>1976.14</v>
      </c>
      <c r="U17" s="19">
        <f>(C17/T17)*100</f>
        <v>2.28728733794164</v>
      </c>
      <c r="V17" s="19">
        <f>(D17/$T17)*100</f>
        <v>23.1410730009007</v>
      </c>
      <c r="W17" s="19">
        <f>(E17/$T17)*100</f>
        <v>45.6824921311243</v>
      </c>
      <c r="X17" s="19">
        <f>(F17/$T17)*100</f>
        <v>5.07858754946512</v>
      </c>
      <c r="Y17" s="19">
        <f>(G17/$T17)*100</f>
        <v>18.4237958849069</v>
      </c>
      <c r="Z17" s="19">
        <f>(S17/$T17)*100</f>
        <v>5.38676409566124</v>
      </c>
      <c r="AA17" s="19">
        <f>SUM(U17:Z17)</f>
        <v>99.9999999999999</v>
      </c>
      <c r="AB17" s="19"/>
      <c r="AC17" s="19"/>
      <c r="AD17" s="19"/>
      <c r="AE17" s="19"/>
      <c r="AF17" s="19"/>
      <c r="AG17" s="19"/>
      <c r="AH17" s="22"/>
    </row>
    <row r="18" ht="20.05" customHeight="1">
      <c r="A18" t="s" s="17">
        <v>49</v>
      </c>
      <c r="B18" s="18">
        <v>4</v>
      </c>
      <c r="C18" s="19">
        <v>42.01</v>
      </c>
      <c r="D18" s="19">
        <v>426.88</v>
      </c>
      <c r="E18" s="19">
        <v>845.9299999999999</v>
      </c>
      <c r="F18" s="19">
        <v>93.61</v>
      </c>
      <c r="G18" s="19">
        <v>339.95</v>
      </c>
      <c r="H18" s="19">
        <v>42.4</v>
      </c>
      <c r="I18" s="19">
        <v>2.69</v>
      </c>
      <c r="J18" s="19">
        <v>26.73</v>
      </c>
      <c r="K18" s="19">
        <v>3.2</v>
      </c>
      <c r="L18" s="19">
        <v>11.29</v>
      </c>
      <c r="M18" s="19">
        <v>1.82</v>
      </c>
      <c r="N18" s="19">
        <v>4.79</v>
      </c>
      <c r="O18" s="19">
        <v>0.47</v>
      </c>
      <c r="P18" s="19">
        <v>2.67</v>
      </c>
      <c r="Q18" s="19">
        <v>0.41</v>
      </c>
      <c r="R18" s="19">
        <v>2.33</v>
      </c>
      <c r="S18" s="19">
        <f>SUM(H18:R18)</f>
        <v>98.8</v>
      </c>
      <c r="T18" s="19">
        <f>SUM(C18:R18)</f>
        <v>1847.18</v>
      </c>
      <c r="U18" s="19">
        <f>(C18/T18)*100</f>
        <v>2.27427754739657</v>
      </c>
      <c r="V18" s="19">
        <f>(D18/$T18)*100</f>
        <v>23.1098214575732</v>
      </c>
      <c r="W18" s="19">
        <f>(E18/$T18)*100</f>
        <v>45.7957535269979</v>
      </c>
      <c r="X18" s="19">
        <f>(F18/$T18)*100</f>
        <v>5.06772485626739</v>
      </c>
      <c r="Y18" s="19">
        <f>(G18/$T18)*100</f>
        <v>18.4037289273379</v>
      </c>
      <c r="Z18" s="19">
        <f>(S18/$T18)*100</f>
        <v>5.34869368442707</v>
      </c>
      <c r="AA18" s="19">
        <f>SUM(U18:Z18)</f>
        <v>100</v>
      </c>
      <c r="AB18" s="19"/>
      <c r="AC18" s="19"/>
      <c r="AD18" s="19"/>
      <c r="AE18" s="19"/>
      <c r="AF18" s="19"/>
      <c r="AG18" s="19"/>
      <c r="AH18" s="22"/>
    </row>
  </sheetData>
  <mergeCells count="1">
    <mergeCell ref="A1:AH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2:H6"/>
  <sheetViews>
    <sheetView workbookViewId="0" showGridLines="0" defaultGridColor="1">
      <pane topLeftCell="B3" xSplit="1" ySplit="2" activePane="bottomRight" state="frozen"/>
    </sheetView>
  </sheetViews>
  <sheetFormatPr defaultColWidth="8.33333" defaultRowHeight="19.9" customHeight="1" outlineLevelRow="0" outlineLevelCol="0"/>
  <cols>
    <col min="1" max="1" width="15.5" style="27" customWidth="1"/>
    <col min="2" max="8" width="8.39062" style="27" customWidth="1"/>
    <col min="9" max="16384" width="8.35156" style="27" customWidth="1"/>
  </cols>
  <sheetData>
    <row r="1" ht="27.65" customHeight="1">
      <c r="A1" t="s" s="7">
        <v>74</v>
      </c>
      <c r="B1" s="7"/>
      <c r="C1" s="7"/>
      <c r="D1" s="7"/>
      <c r="E1" s="7"/>
      <c r="F1" s="7"/>
      <c r="G1" s="7"/>
      <c r="H1" s="7"/>
    </row>
    <row r="2" ht="56.25" customHeight="1">
      <c r="A2" t="s" s="8">
        <v>9</v>
      </c>
      <c r="B2" t="s" s="9">
        <v>66</v>
      </c>
      <c r="C2" t="s" s="9">
        <v>67</v>
      </c>
      <c r="D2" t="s" s="9">
        <v>68</v>
      </c>
      <c r="E2" t="s" s="9">
        <v>69</v>
      </c>
      <c r="F2" t="s" s="9">
        <v>70</v>
      </c>
      <c r="G2" t="s" s="9">
        <v>71</v>
      </c>
      <c r="H2" t="s" s="9">
        <v>72</v>
      </c>
    </row>
    <row r="3" ht="20.25" customHeight="1">
      <c r="A3" t="s" s="11">
        <v>47</v>
      </c>
      <c r="B3" s="28">
        <f>'Allanite Results for Panel B - '!AB3</f>
        <v>1.90376743439311</v>
      </c>
      <c r="C3" s="13">
        <f>'Allanite Results for Panel B - '!AC3</f>
        <v>20.4703224722796</v>
      </c>
      <c r="D3" s="13">
        <f>'Allanite Results for Panel B - '!AD3</f>
        <v>51.6321811811803</v>
      </c>
      <c r="E3" s="13">
        <f>'Allanite Results for Panel B - '!AE3</f>
        <v>4.3465175876443</v>
      </c>
      <c r="F3" s="13">
        <f>'Allanite Results for Panel B - '!AF3</f>
        <v>13.7448099570774</v>
      </c>
      <c r="G3" s="13">
        <f>'Allanite Results for Panel B - '!AG3</f>
        <v>7.90240136742529</v>
      </c>
      <c r="H3" s="15">
        <f>'Allanite Results for Panel B - '!AH3</f>
        <v>100</v>
      </c>
    </row>
    <row r="4" ht="20.05" customHeight="1">
      <c r="A4" t="s" s="17">
        <v>53</v>
      </c>
      <c r="B4" s="29">
        <f>'Allanite Results for Panel B - '!AB7</f>
        <v>3.36467591928032</v>
      </c>
      <c r="C4" s="19">
        <f>'Allanite Results for Panel B - '!AC7</f>
        <v>19.2824140749132</v>
      </c>
      <c r="D4" s="19">
        <f>'Allanite Results for Panel B - '!AD7</f>
        <v>46.5867524578651</v>
      </c>
      <c r="E4" s="19">
        <f>'Allanite Results for Panel B - '!AE7</f>
        <v>5.18312754167454</v>
      </c>
      <c r="F4" s="19">
        <f>'Allanite Results for Panel B - '!AF7</f>
        <v>18.6813883424054</v>
      </c>
      <c r="G4" s="19">
        <f>'Allanite Results for Panel B - '!AG7</f>
        <v>6.90164166386148</v>
      </c>
      <c r="H4" s="22">
        <f>'Allanite Results for Panel B - '!AH7</f>
        <v>100</v>
      </c>
    </row>
    <row r="5" ht="20.05" customHeight="1">
      <c r="A5" t="s" s="17">
        <v>73</v>
      </c>
      <c r="B5" s="29">
        <f>'Allanite Results for Panel B - '!AB11</f>
        <v>4.17857006194183</v>
      </c>
      <c r="C5" s="19">
        <f>'Allanite Results for Panel B - '!AC11</f>
        <v>18.1730636328881</v>
      </c>
      <c r="D5" s="19">
        <f>'Allanite Results for Panel B - '!AD11</f>
        <v>45.6753701181605</v>
      </c>
      <c r="E5" s="19">
        <f>'Allanite Results for Panel B - '!AE11</f>
        <v>5.08185904564059</v>
      </c>
      <c r="F5" s="19">
        <f>'Allanite Results for Panel B - '!AF11</f>
        <v>19.0804662505971</v>
      </c>
      <c r="G5" s="19">
        <f>'Allanite Results for Panel B - '!AG11</f>
        <v>7.81067089077193</v>
      </c>
      <c r="H5" s="22">
        <f>'Allanite Results for Panel B - '!AH11</f>
        <v>100</v>
      </c>
    </row>
    <row r="6" ht="20.05" customHeight="1">
      <c r="A6" t="s" s="17">
        <v>49</v>
      </c>
      <c r="B6" s="29">
        <f>'Allanite Results for Panel B - '!AB15</f>
        <v>2.27642290205347</v>
      </c>
      <c r="C6" s="19">
        <f>'Allanite Results for Panel B - '!AC15</f>
        <v>23.0631520698807</v>
      </c>
      <c r="D6" s="19">
        <f>'Allanite Results for Panel B - '!AD15</f>
        <v>45.7926202320524</v>
      </c>
      <c r="E6" s="19">
        <f>'Allanite Results for Panel B - '!AE15</f>
        <v>5.0716423711397</v>
      </c>
      <c r="F6" s="19">
        <f>'Allanite Results for Panel B - '!AF15</f>
        <v>18.4228041725578</v>
      </c>
      <c r="G6" s="19">
        <f>'Allanite Results for Panel B - '!AG15</f>
        <v>5.37335825231587</v>
      </c>
      <c r="H6" s="22">
        <f>'Allanite Results for Panel B - '!AH15</f>
        <v>99.9999999999999</v>
      </c>
    </row>
  </sheetData>
  <mergeCells count="1">
    <mergeCell ref="A1:H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