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64b497/Library/CloudStorage/Box-Box/George_Chat Elp KO paper/"/>
    </mc:Choice>
  </mc:AlternateContent>
  <xr:revisionPtr revIDLastSave="0" documentId="13_ncr:1_{AAA36D96-A9E4-DE45-8205-0DF1C772465C}" xr6:coauthVersionLast="47" xr6:coauthVersionMax="47" xr10:uidLastSave="{00000000-0000-0000-0000-000000000000}"/>
  <bookViews>
    <workbookView xWindow="0" yWindow="760" windowWidth="34560" windowHeight="20180" firstSheet="4" activeTab="13" xr2:uid="{7FCE2D41-0780-484A-9428-095ED00B0AE9}"/>
  </bookViews>
  <sheets>
    <sheet name="2wk_female_C10" sheetId="7" r:id="rId1"/>
    <sheet name="2wk_female_C11" sheetId="8" r:id="rId2"/>
    <sheet name="2wk_female_C13" sheetId="9" r:id="rId3"/>
    <sheet name="2wk_female_CKO6" sheetId="10" r:id="rId4"/>
    <sheet name="2wk_female_CKO7" sheetId="11" r:id="rId5"/>
    <sheet name="2wk_female_CKO12" sheetId="12" r:id="rId6"/>
    <sheet name="6wk_female_C731" sheetId="1" r:id="rId7"/>
    <sheet name="6wk_female_C738" sheetId="4" r:id="rId8"/>
    <sheet name="6wk_female_C755" sheetId="6" r:id="rId9"/>
    <sheet name="6wk_female_CKO766" sheetId="2" r:id="rId10"/>
    <sheet name="6wk_female_CKO771" sheetId="3" r:id="rId11"/>
    <sheet name="6wk_female_CKO785" sheetId="5" r:id="rId12"/>
    <sheet name="Chart_area" sheetId="14" r:id="rId13"/>
    <sheet name="Chart_CTF_per_unit_area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7" l="1"/>
  <c r="I44" i="7"/>
  <c r="J44" i="7"/>
  <c r="C44" i="7"/>
  <c r="F41" i="12"/>
  <c r="I41" i="12"/>
  <c r="J41" i="12"/>
  <c r="C41" i="12"/>
  <c r="F36" i="11"/>
  <c r="I36" i="11"/>
  <c r="J36" i="11"/>
  <c r="C36" i="11"/>
  <c r="F39" i="10"/>
  <c r="C39" i="10"/>
  <c r="F40" i="9"/>
  <c r="I40" i="9"/>
  <c r="J40" i="9"/>
  <c r="C40" i="9"/>
  <c r="C39" i="9"/>
  <c r="F36" i="8"/>
  <c r="I36" i="8"/>
  <c r="J36" i="8"/>
  <c r="C36" i="8"/>
  <c r="C35" i="8"/>
  <c r="B37" i="14"/>
  <c r="B36" i="14"/>
  <c r="B35" i="14"/>
  <c r="B27" i="14"/>
  <c r="B26" i="14"/>
  <c r="I8" i="14" s="1"/>
  <c r="B19" i="14"/>
  <c r="B18" i="14"/>
  <c r="J6" i="14" s="1"/>
  <c r="B17" i="14"/>
  <c r="I6" i="14" s="1"/>
  <c r="J9" i="14"/>
  <c r="I9" i="14"/>
  <c r="B9" i="14"/>
  <c r="J5" i="14" s="1"/>
  <c r="J8" i="14"/>
  <c r="B8" i="14"/>
  <c r="I5" i="14"/>
  <c r="B37" i="13"/>
  <c r="B36" i="13"/>
  <c r="B35" i="13"/>
  <c r="B27" i="13"/>
  <c r="B26" i="13"/>
  <c r="J8" i="13" s="1"/>
  <c r="B19" i="13"/>
  <c r="B18" i="13"/>
  <c r="K6" i="13" s="1"/>
  <c r="B17" i="13"/>
  <c r="J6" i="13" s="1"/>
  <c r="K9" i="13"/>
  <c r="J9" i="13"/>
  <c r="B9" i="13"/>
  <c r="K5" i="13" s="1"/>
  <c r="K8" i="13"/>
  <c r="B8" i="13"/>
  <c r="J5" i="13"/>
  <c r="F40" i="12" l="1"/>
  <c r="C40" i="12"/>
  <c r="I37" i="12"/>
  <c r="J37" i="12" s="1"/>
  <c r="I36" i="12"/>
  <c r="J36" i="12" s="1"/>
  <c r="I35" i="12"/>
  <c r="J35" i="12" s="1"/>
  <c r="I34" i="12"/>
  <c r="J34" i="12" s="1"/>
  <c r="I32" i="12"/>
  <c r="J32" i="12" s="1"/>
  <c r="I31" i="12"/>
  <c r="J31" i="12" s="1"/>
  <c r="I30" i="12"/>
  <c r="J30" i="12" s="1"/>
  <c r="I28" i="12"/>
  <c r="J28" i="12" s="1"/>
  <c r="I26" i="12"/>
  <c r="J26" i="12" s="1"/>
  <c r="I24" i="12"/>
  <c r="J24" i="12" s="1"/>
  <c r="I22" i="12"/>
  <c r="J22" i="12" s="1"/>
  <c r="I20" i="12"/>
  <c r="J20" i="12" s="1"/>
  <c r="I18" i="12"/>
  <c r="J18" i="12" s="1"/>
  <c r="I16" i="12"/>
  <c r="J16" i="12" s="1"/>
  <c r="I14" i="12"/>
  <c r="J14" i="12" s="1"/>
  <c r="I12" i="12"/>
  <c r="J12" i="12" s="1"/>
  <c r="I10" i="12"/>
  <c r="J10" i="12" s="1"/>
  <c r="I8" i="12"/>
  <c r="J8" i="12" s="1"/>
  <c r="I6" i="12"/>
  <c r="J6" i="12" s="1"/>
  <c r="I4" i="12"/>
  <c r="I40" i="12" s="1"/>
  <c r="F35" i="11"/>
  <c r="C35" i="11"/>
  <c r="I32" i="11"/>
  <c r="J32" i="11" s="1"/>
  <c r="I30" i="11"/>
  <c r="J30" i="11" s="1"/>
  <c r="I28" i="11"/>
  <c r="J28" i="11" s="1"/>
  <c r="I27" i="11"/>
  <c r="J27" i="11" s="1"/>
  <c r="I25" i="11"/>
  <c r="J25" i="11" s="1"/>
  <c r="I24" i="11"/>
  <c r="J24" i="11" s="1"/>
  <c r="I22" i="11"/>
  <c r="J22" i="11" s="1"/>
  <c r="I21" i="11"/>
  <c r="J21" i="11" s="1"/>
  <c r="I19" i="11"/>
  <c r="J19" i="11" s="1"/>
  <c r="J18" i="11"/>
  <c r="I18" i="11"/>
  <c r="I16" i="11"/>
  <c r="J16" i="11" s="1"/>
  <c r="I15" i="11"/>
  <c r="J15" i="11" s="1"/>
  <c r="I14" i="11"/>
  <c r="J14" i="11" s="1"/>
  <c r="I12" i="11"/>
  <c r="J12" i="11" s="1"/>
  <c r="I11" i="11"/>
  <c r="J11" i="11" s="1"/>
  <c r="I10" i="11"/>
  <c r="J10" i="11" s="1"/>
  <c r="I9" i="11"/>
  <c r="J9" i="11" s="1"/>
  <c r="I7" i="11"/>
  <c r="J7" i="11" s="1"/>
  <c r="I5" i="11"/>
  <c r="J5" i="11" s="1"/>
  <c r="I4" i="11"/>
  <c r="I35" i="11" s="1"/>
  <c r="I4" i="10"/>
  <c r="J4" i="10"/>
  <c r="I6" i="10"/>
  <c r="J6" i="10" s="1"/>
  <c r="I7" i="10"/>
  <c r="J7" i="10"/>
  <c r="I9" i="10"/>
  <c r="J9" i="10"/>
  <c r="I10" i="10"/>
  <c r="J10" i="10"/>
  <c r="I12" i="10"/>
  <c r="J12" i="10"/>
  <c r="I13" i="10"/>
  <c r="J13" i="10" s="1"/>
  <c r="I15" i="10"/>
  <c r="J15" i="10" s="1"/>
  <c r="I16" i="10"/>
  <c r="J16" i="10"/>
  <c r="I18" i="10"/>
  <c r="J18" i="10"/>
  <c r="I19" i="10"/>
  <c r="J19" i="10"/>
  <c r="I21" i="10"/>
  <c r="J21" i="10"/>
  <c r="I22" i="10"/>
  <c r="J22" i="10"/>
  <c r="I24" i="10"/>
  <c r="J24" i="10" s="1"/>
  <c r="I26" i="10"/>
  <c r="J26" i="10"/>
  <c r="I28" i="10"/>
  <c r="J28" i="10"/>
  <c r="I30" i="10"/>
  <c r="J30" i="10"/>
  <c r="I32" i="10"/>
  <c r="J32" i="10"/>
  <c r="I34" i="10"/>
  <c r="J34" i="10"/>
  <c r="I35" i="10"/>
  <c r="J35" i="10" s="1"/>
  <c r="C38" i="10"/>
  <c r="F38" i="10"/>
  <c r="F39" i="9"/>
  <c r="I36" i="9"/>
  <c r="J36" i="9" s="1"/>
  <c r="I35" i="9"/>
  <c r="J35" i="9" s="1"/>
  <c r="I33" i="9"/>
  <c r="J33" i="9" s="1"/>
  <c r="I32" i="9"/>
  <c r="J32" i="9" s="1"/>
  <c r="I29" i="9"/>
  <c r="J29" i="9" s="1"/>
  <c r="I28" i="9"/>
  <c r="J28" i="9" s="1"/>
  <c r="I26" i="9"/>
  <c r="J26" i="9" s="1"/>
  <c r="I24" i="9"/>
  <c r="J24" i="9" s="1"/>
  <c r="I22" i="9"/>
  <c r="J22" i="9" s="1"/>
  <c r="I20" i="9"/>
  <c r="J20" i="9" s="1"/>
  <c r="I18" i="9"/>
  <c r="J18" i="9" s="1"/>
  <c r="I16" i="9"/>
  <c r="J16" i="9" s="1"/>
  <c r="I14" i="9"/>
  <c r="J14" i="9" s="1"/>
  <c r="I12" i="9"/>
  <c r="J12" i="9" s="1"/>
  <c r="I10" i="9"/>
  <c r="J10" i="9" s="1"/>
  <c r="I8" i="9"/>
  <c r="J8" i="9" s="1"/>
  <c r="I6" i="9"/>
  <c r="J6" i="9" s="1"/>
  <c r="I4" i="9"/>
  <c r="F35" i="8"/>
  <c r="I32" i="8"/>
  <c r="J32" i="8" s="1"/>
  <c r="I30" i="8"/>
  <c r="J30" i="8" s="1"/>
  <c r="I28" i="8"/>
  <c r="J28" i="8" s="1"/>
  <c r="I26" i="8"/>
  <c r="J26" i="8" s="1"/>
  <c r="J25" i="8"/>
  <c r="I25" i="8"/>
  <c r="I24" i="8"/>
  <c r="J24" i="8" s="1"/>
  <c r="I22" i="8"/>
  <c r="J22" i="8" s="1"/>
  <c r="I21" i="8"/>
  <c r="J21" i="8" s="1"/>
  <c r="I20" i="8"/>
  <c r="J20" i="8" s="1"/>
  <c r="I18" i="8"/>
  <c r="J18" i="8" s="1"/>
  <c r="J17" i="8"/>
  <c r="I17" i="8"/>
  <c r="I16" i="8"/>
  <c r="J16" i="8" s="1"/>
  <c r="I14" i="8"/>
  <c r="J14" i="8" s="1"/>
  <c r="I12" i="8"/>
  <c r="J12" i="8" s="1"/>
  <c r="I11" i="8"/>
  <c r="J11" i="8" s="1"/>
  <c r="I9" i="8"/>
  <c r="J9" i="8" s="1"/>
  <c r="J8" i="8"/>
  <c r="I8" i="8"/>
  <c r="I7" i="8"/>
  <c r="J7" i="8" s="1"/>
  <c r="I6" i="8"/>
  <c r="J6" i="8" s="1"/>
  <c r="I4" i="8"/>
  <c r="I35" i="8" s="1"/>
  <c r="F43" i="7"/>
  <c r="C43" i="7"/>
  <c r="I40" i="7"/>
  <c r="J40" i="7" s="1"/>
  <c r="I39" i="7"/>
  <c r="J39" i="7" s="1"/>
  <c r="I37" i="7"/>
  <c r="J37" i="7" s="1"/>
  <c r="I36" i="7"/>
  <c r="J36" i="7" s="1"/>
  <c r="J34" i="7"/>
  <c r="I34" i="7"/>
  <c r="I32" i="7"/>
  <c r="J32" i="7" s="1"/>
  <c r="I30" i="7"/>
  <c r="J30" i="7" s="1"/>
  <c r="I28" i="7"/>
  <c r="J28" i="7" s="1"/>
  <c r="I26" i="7"/>
  <c r="J26" i="7" s="1"/>
  <c r="I24" i="7"/>
  <c r="J24" i="7" s="1"/>
  <c r="J22" i="7"/>
  <c r="I22" i="7"/>
  <c r="I20" i="7"/>
  <c r="J20" i="7" s="1"/>
  <c r="I18" i="7"/>
  <c r="J18" i="7" s="1"/>
  <c r="I16" i="7"/>
  <c r="J16" i="7" s="1"/>
  <c r="I14" i="7"/>
  <c r="J14" i="7" s="1"/>
  <c r="I12" i="7"/>
  <c r="J12" i="7" s="1"/>
  <c r="J10" i="7"/>
  <c r="I10" i="7"/>
  <c r="I8" i="7"/>
  <c r="J8" i="7" s="1"/>
  <c r="I6" i="7"/>
  <c r="J6" i="7" s="1"/>
  <c r="I4" i="7"/>
  <c r="I43" i="7" s="1"/>
  <c r="J39" i="10" l="1"/>
  <c r="I39" i="10"/>
  <c r="I38" i="10"/>
  <c r="J38" i="10"/>
  <c r="I39" i="9"/>
  <c r="J4" i="12"/>
  <c r="J40" i="12" s="1"/>
  <c r="J4" i="11"/>
  <c r="J35" i="11" s="1"/>
  <c r="J4" i="9"/>
  <c r="J39" i="9" s="1"/>
  <c r="J4" i="8"/>
  <c r="J35" i="8" s="1"/>
  <c r="J4" i="7"/>
  <c r="J43" i="7" s="1"/>
  <c r="E112" i="2" l="1"/>
  <c r="I17" i="2"/>
  <c r="I9" i="2"/>
  <c r="J9" i="2" s="1"/>
  <c r="I118" i="2"/>
  <c r="I141" i="2"/>
  <c r="I50" i="2"/>
  <c r="I49" i="2"/>
  <c r="I85" i="2"/>
  <c r="I40" i="2"/>
  <c r="I39" i="2"/>
  <c r="I59" i="2"/>
  <c r="I58" i="2"/>
  <c r="I57" i="2"/>
  <c r="I60" i="2"/>
  <c r="I61" i="2"/>
  <c r="I55" i="2"/>
  <c r="I124" i="2"/>
  <c r="I123" i="2"/>
  <c r="K49" i="2"/>
  <c r="K50" i="2"/>
  <c r="E39" i="2" l="1"/>
  <c r="C97" i="6"/>
  <c r="C96" i="6"/>
  <c r="E72" i="5"/>
  <c r="C72" i="5"/>
  <c r="C95" i="3"/>
  <c r="E71" i="5"/>
  <c r="C71" i="5"/>
  <c r="C94" i="3"/>
  <c r="K5" i="6"/>
  <c r="K9" i="6"/>
  <c r="K10" i="6"/>
  <c r="K20" i="6"/>
  <c r="K23" i="6"/>
  <c r="K24" i="6"/>
  <c r="K26" i="6"/>
  <c r="K27" i="6"/>
  <c r="K28" i="6"/>
  <c r="K31" i="6"/>
  <c r="K33" i="6"/>
  <c r="K34" i="6"/>
  <c r="K35" i="6"/>
  <c r="K39" i="6"/>
  <c r="K40" i="6"/>
  <c r="K45" i="6"/>
  <c r="K46" i="6"/>
  <c r="K47" i="6"/>
  <c r="K49" i="6"/>
  <c r="K68" i="6"/>
  <c r="K72" i="6"/>
  <c r="K74" i="6"/>
  <c r="K77" i="6"/>
  <c r="K79" i="6"/>
  <c r="K80" i="6"/>
  <c r="K82" i="6"/>
  <c r="K83" i="6"/>
  <c r="K85" i="6"/>
  <c r="K86" i="6"/>
  <c r="K87" i="6"/>
  <c r="K88" i="6"/>
  <c r="K92" i="6"/>
  <c r="K93" i="6"/>
  <c r="K4" i="6"/>
  <c r="I91" i="6"/>
  <c r="I92" i="6"/>
  <c r="I93" i="6"/>
  <c r="I90" i="6"/>
  <c r="J90" i="6" s="1"/>
  <c r="I86" i="6"/>
  <c r="I87" i="6"/>
  <c r="I88" i="6"/>
  <c r="I85" i="6"/>
  <c r="I83" i="6"/>
  <c r="I82" i="6"/>
  <c r="I80" i="6"/>
  <c r="I79" i="6"/>
  <c r="I75" i="6"/>
  <c r="I76" i="6"/>
  <c r="I77" i="6"/>
  <c r="I74" i="6"/>
  <c r="I72" i="6"/>
  <c r="I67" i="6"/>
  <c r="I68" i="6"/>
  <c r="I69" i="6"/>
  <c r="I70" i="6"/>
  <c r="I66" i="6"/>
  <c r="I54" i="6"/>
  <c r="I55" i="6"/>
  <c r="I56" i="6"/>
  <c r="I57" i="6"/>
  <c r="I58" i="6"/>
  <c r="I59" i="6"/>
  <c r="I60" i="6"/>
  <c r="I61" i="6"/>
  <c r="I62" i="6"/>
  <c r="I63" i="6"/>
  <c r="I64" i="6"/>
  <c r="I53" i="6"/>
  <c r="I50" i="6"/>
  <c r="I51" i="6"/>
  <c r="I49" i="6"/>
  <c r="I43" i="6"/>
  <c r="I44" i="6"/>
  <c r="I45" i="6"/>
  <c r="I46" i="6"/>
  <c r="I47" i="6"/>
  <c r="I42" i="6"/>
  <c r="I38" i="6"/>
  <c r="I39" i="6"/>
  <c r="I40" i="6"/>
  <c r="I37" i="6"/>
  <c r="I34" i="6"/>
  <c r="I35" i="6"/>
  <c r="I33" i="6"/>
  <c r="I27" i="6"/>
  <c r="I28" i="6"/>
  <c r="I29" i="6"/>
  <c r="I30" i="6"/>
  <c r="I31" i="6"/>
  <c r="I26" i="6"/>
  <c r="I21" i="6"/>
  <c r="I22" i="6"/>
  <c r="I23" i="6"/>
  <c r="I24" i="6"/>
  <c r="I20" i="6"/>
  <c r="I13" i="6"/>
  <c r="I14" i="6"/>
  <c r="I15" i="6"/>
  <c r="I16" i="6"/>
  <c r="I17" i="6"/>
  <c r="I18" i="6"/>
  <c r="I12" i="6"/>
  <c r="I5" i="6"/>
  <c r="I6" i="6"/>
  <c r="I7" i="6"/>
  <c r="I8" i="6"/>
  <c r="I9" i="6"/>
  <c r="I10" i="6"/>
  <c r="I4" i="6"/>
  <c r="K5" i="3"/>
  <c r="K5" i="5"/>
  <c r="K4" i="5"/>
  <c r="K7" i="5"/>
  <c r="K9" i="5"/>
  <c r="K10" i="5"/>
  <c r="K11" i="5"/>
  <c r="K13" i="5"/>
  <c r="K15" i="5"/>
  <c r="K16" i="5"/>
  <c r="K17" i="5"/>
  <c r="K18" i="5"/>
  <c r="K20" i="5"/>
  <c r="K22" i="5"/>
  <c r="K23" i="5"/>
  <c r="K31" i="5"/>
  <c r="K32" i="5"/>
  <c r="K33" i="5"/>
  <c r="K35" i="5"/>
  <c r="K36" i="5"/>
  <c r="K37" i="5"/>
  <c r="K39" i="5"/>
  <c r="K40" i="5"/>
  <c r="K42" i="5"/>
  <c r="K43" i="5"/>
  <c r="K45" i="5"/>
  <c r="K49" i="5"/>
  <c r="K51" i="5"/>
  <c r="K53" i="5"/>
  <c r="K55" i="5"/>
  <c r="K57" i="5"/>
  <c r="K58" i="5"/>
  <c r="K59" i="5"/>
  <c r="K61" i="5"/>
  <c r="K62" i="5"/>
  <c r="K64" i="5"/>
  <c r="K65" i="5"/>
  <c r="K67" i="5"/>
  <c r="K68" i="5"/>
  <c r="I4" i="5"/>
  <c r="I68" i="5"/>
  <c r="I67" i="5"/>
  <c r="I65" i="5"/>
  <c r="I64" i="5"/>
  <c r="I62" i="5"/>
  <c r="I61" i="5"/>
  <c r="I58" i="5"/>
  <c r="I59" i="5"/>
  <c r="I57" i="5"/>
  <c r="I55" i="5"/>
  <c r="I53" i="5"/>
  <c r="I51" i="5"/>
  <c r="I49" i="5"/>
  <c r="I46" i="5"/>
  <c r="I47" i="5"/>
  <c r="I45" i="5"/>
  <c r="I43" i="5"/>
  <c r="I42" i="5"/>
  <c r="I40" i="5"/>
  <c r="I39" i="5"/>
  <c r="I36" i="5"/>
  <c r="I37" i="5"/>
  <c r="I35" i="5"/>
  <c r="I33" i="5"/>
  <c r="I32" i="5"/>
  <c r="I31" i="5"/>
  <c r="I26" i="5"/>
  <c r="I27" i="5"/>
  <c r="I28" i="5"/>
  <c r="I29" i="5"/>
  <c r="I25" i="5"/>
  <c r="I23" i="5"/>
  <c r="I22" i="5"/>
  <c r="I20" i="5"/>
  <c r="I16" i="5"/>
  <c r="I17" i="5"/>
  <c r="I18" i="5"/>
  <c r="I15" i="5"/>
  <c r="I13" i="5"/>
  <c r="I10" i="5"/>
  <c r="I11" i="5"/>
  <c r="I9" i="5"/>
  <c r="I7" i="5"/>
  <c r="I5" i="5"/>
  <c r="I4" i="3"/>
  <c r="K4" i="3"/>
  <c r="E90" i="6"/>
  <c r="E75" i="6"/>
  <c r="E69" i="6"/>
  <c r="E66" i="6"/>
  <c r="E63" i="6"/>
  <c r="E61" i="6"/>
  <c r="E56" i="6"/>
  <c r="E53" i="6"/>
  <c r="E50" i="6"/>
  <c r="E42" i="6"/>
  <c r="E37" i="6"/>
  <c r="E29" i="6"/>
  <c r="E21" i="6"/>
  <c r="E17" i="6"/>
  <c r="E14" i="6"/>
  <c r="E12" i="6"/>
  <c r="E6" i="6"/>
  <c r="J42" i="6" l="1"/>
  <c r="K42" i="6" s="1"/>
  <c r="J46" i="5"/>
  <c r="K46" i="5" s="1"/>
  <c r="J25" i="5"/>
  <c r="E97" i="6"/>
  <c r="J75" i="6"/>
  <c r="K75" i="6" s="1"/>
  <c r="E96" i="6"/>
  <c r="J50" i="6"/>
  <c r="K50" i="6" s="1"/>
  <c r="J29" i="6"/>
  <c r="K29" i="6" s="1"/>
  <c r="J17" i="6"/>
  <c r="K17" i="6" s="1"/>
  <c r="J14" i="6"/>
  <c r="K14" i="6" s="1"/>
  <c r="J21" i="6"/>
  <c r="K21" i="6" s="1"/>
  <c r="J12" i="6"/>
  <c r="K12" i="6" s="1"/>
  <c r="J37" i="6"/>
  <c r="K37" i="6" s="1"/>
  <c r="J63" i="6"/>
  <c r="K63" i="6" s="1"/>
  <c r="J69" i="6"/>
  <c r="K69" i="6" s="1"/>
  <c r="K90" i="6"/>
  <c r="J6" i="6"/>
  <c r="J53" i="6"/>
  <c r="K53" i="6" s="1"/>
  <c r="J66" i="6"/>
  <c r="K66" i="6" s="1"/>
  <c r="J61" i="6"/>
  <c r="K61" i="6" s="1"/>
  <c r="J56" i="6"/>
  <c r="K56" i="6" s="1"/>
  <c r="K25" i="5"/>
  <c r="K71" i="5" s="1"/>
  <c r="J71" i="5"/>
  <c r="J72" i="5"/>
  <c r="K6" i="1"/>
  <c r="K7" i="1"/>
  <c r="K9" i="1"/>
  <c r="K10" i="1"/>
  <c r="K12" i="1"/>
  <c r="K13" i="1"/>
  <c r="K14" i="1"/>
  <c r="K15" i="1"/>
  <c r="K16" i="1"/>
  <c r="K18" i="1"/>
  <c r="K19" i="1"/>
  <c r="K21" i="1"/>
  <c r="K22" i="1"/>
  <c r="K23" i="1"/>
  <c r="K24" i="1"/>
  <c r="K25" i="1"/>
  <c r="K27" i="1"/>
  <c r="K28" i="1"/>
  <c r="K29" i="1"/>
  <c r="K30" i="1"/>
  <c r="K32" i="1"/>
  <c r="K33" i="1"/>
  <c r="K34" i="1"/>
  <c r="K35" i="1"/>
  <c r="K36" i="1"/>
  <c r="K37" i="1"/>
  <c r="K39" i="1"/>
  <c r="K40" i="1"/>
  <c r="K41" i="1"/>
  <c r="K42" i="1"/>
  <c r="K44" i="1"/>
  <c r="K45" i="1"/>
  <c r="K50" i="1"/>
  <c r="K51" i="1"/>
  <c r="K54" i="1"/>
  <c r="K60" i="1"/>
  <c r="K61" i="1"/>
  <c r="K62" i="1"/>
  <c r="K66" i="1"/>
  <c r="K67" i="1"/>
  <c r="K68" i="1"/>
  <c r="K70" i="1"/>
  <c r="K71" i="1"/>
  <c r="K72" i="1"/>
  <c r="K73" i="1"/>
  <c r="K74" i="1"/>
  <c r="K75" i="1"/>
  <c r="K77" i="1"/>
  <c r="K78" i="1"/>
  <c r="K79" i="1"/>
  <c r="K80" i="1"/>
  <c r="K84" i="1"/>
  <c r="K85" i="1"/>
  <c r="K91" i="1"/>
  <c r="K92" i="1"/>
  <c r="K94" i="1"/>
  <c r="K95" i="1"/>
  <c r="K97" i="1"/>
  <c r="K101" i="1"/>
  <c r="K102" i="1"/>
  <c r="K113" i="1"/>
  <c r="K114" i="1"/>
  <c r="K115" i="1"/>
  <c r="K4" i="1"/>
  <c r="K7" i="2"/>
  <c r="K13" i="2"/>
  <c r="K19" i="2"/>
  <c r="K26" i="2"/>
  <c r="K27" i="2"/>
  <c r="K28" i="2"/>
  <c r="K30" i="2"/>
  <c r="K31" i="2"/>
  <c r="K34" i="2"/>
  <c r="K42" i="2"/>
  <c r="K52" i="2"/>
  <c r="K53" i="2"/>
  <c r="K69" i="2"/>
  <c r="K75" i="2"/>
  <c r="K77" i="2"/>
  <c r="K78" i="2"/>
  <c r="K83" i="2"/>
  <c r="K85" i="2"/>
  <c r="K87" i="2"/>
  <c r="K89" i="2"/>
  <c r="K90" i="2"/>
  <c r="K93" i="2"/>
  <c r="K95" i="2"/>
  <c r="K96" i="2"/>
  <c r="K97" i="2"/>
  <c r="K99" i="2"/>
  <c r="K102" i="2"/>
  <c r="K104" i="2"/>
  <c r="K106" i="2"/>
  <c r="K107" i="2"/>
  <c r="K108" i="2"/>
  <c r="K110" i="2"/>
  <c r="K115" i="2"/>
  <c r="K116" i="2"/>
  <c r="K124" i="2"/>
  <c r="K126" i="2"/>
  <c r="K130" i="2"/>
  <c r="K131" i="2"/>
  <c r="K135" i="2"/>
  <c r="K139" i="2"/>
  <c r="K140" i="2"/>
  <c r="K144" i="2"/>
  <c r="K4" i="2"/>
  <c r="K6" i="4"/>
  <c r="K7" i="4"/>
  <c r="K9" i="4"/>
  <c r="K10" i="4"/>
  <c r="K11" i="4"/>
  <c r="K12" i="4"/>
  <c r="K13" i="4"/>
  <c r="K15" i="4"/>
  <c r="K16" i="4"/>
  <c r="K17" i="4"/>
  <c r="K19" i="4"/>
  <c r="K22" i="4"/>
  <c r="K24" i="4"/>
  <c r="K25" i="4"/>
  <c r="K27" i="4"/>
  <c r="K28" i="4"/>
  <c r="K30" i="4"/>
  <c r="K35" i="4"/>
  <c r="K37" i="4"/>
  <c r="K38" i="4"/>
  <c r="K40" i="4"/>
  <c r="K41" i="4"/>
  <c r="K42" i="4"/>
  <c r="K44" i="4"/>
  <c r="K45" i="4"/>
  <c r="K46" i="4"/>
  <c r="K47" i="4"/>
  <c r="K48" i="4"/>
  <c r="K50" i="4"/>
  <c r="K54" i="4"/>
  <c r="K55" i="4"/>
  <c r="K56" i="4"/>
  <c r="K58" i="4"/>
  <c r="K70" i="4"/>
  <c r="K72" i="4"/>
  <c r="K77" i="4"/>
  <c r="K79" i="4"/>
  <c r="K88" i="4"/>
  <c r="K7" i="3"/>
  <c r="K8" i="3"/>
  <c r="K10" i="3"/>
  <c r="K12" i="3"/>
  <c r="K14" i="3"/>
  <c r="K15" i="3"/>
  <c r="K17" i="3"/>
  <c r="K19" i="3"/>
  <c r="K21" i="3"/>
  <c r="K22" i="3"/>
  <c r="K24" i="3"/>
  <c r="K25" i="3"/>
  <c r="K30" i="3"/>
  <c r="K31" i="3"/>
  <c r="K32" i="3"/>
  <c r="K34" i="3"/>
  <c r="K38" i="3"/>
  <c r="K40" i="3"/>
  <c r="K41" i="3"/>
  <c r="K43" i="3"/>
  <c r="K45" i="3"/>
  <c r="K47" i="3"/>
  <c r="K49" i="3"/>
  <c r="K50" i="3"/>
  <c r="K51" i="3"/>
  <c r="K53" i="3"/>
  <c r="K54" i="3"/>
  <c r="K56" i="3"/>
  <c r="K57" i="3"/>
  <c r="K58" i="3"/>
  <c r="K60" i="3"/>
  <c r="K62" i="3"/>
  <c r="K64" i="3"/>
  <c r="K66" i="3"/>
  <c r="K68" i="3"/>
  <c r="K70" i="3"/>
  <c r="K72" i="3"/>
  <c r="K74" i="3"/>
  <c r="K76" i="3"/>
  <c r="K78" i="3"/>
  <c r="K80" i="3"/>
  <c r="K85" i="3"/>
  <c r="K87" i="3"/>
  <c r="K89" i="3"/>
  <c r="K91" i="3"/>
  <c r="D148" i="2"/>
  <c r="E148" i="2"/>
  <c r="D147" i="2"/>
  <c r="E147" i="2"/>
  <c r="E92" i="4"/>
  <c r="C92" i="4"/>
  <c r="E91" i="4"/>
  <c r="C91" i="4"/>
  <c r="E27" i="3"/>
  <c r="E94" i="3" s="1"/>
  <c r="I5" i="2"/>
  <c r="I6" i="2"/>
  <c r="E108" i="1"/>
  <c r="E118" i="1" s="1"/>
  <c r="I91" i="3"/>
  <c r="I89" i="3"/>
  <c r="I87" i="3"/>
  <c r="I85" i="3"/>
  <c r="I83" i="3"/>
  <c r="I80" i="3"/>
  <c r="I78" i="3"/>
  <c r="I76" i="3"/>
  <c r="I74" i="3"/>
  <c r="I72" i="3"/>
  <c r="I70" i="3"/>
  <c r="I68" i="3"/>
  <c r="I66" i="3"/>
  <c r="I64" i="3"/>
  <c r="I62" i="3"/>
  <c r="I60" i="3"/>
  <c r="I57" i="3"/>
  <c r="I54" i="3"/>
  <c r="I50" i="3"/>
  <c r="I47" i="3"/>
  <c r="I45" i="3"/>
  <c r="I42" i="3"/>
  <c r="I37" i="3"/>
  <c r="J36" i="3" s="1"/>
  <c r="K36" i="3" s="1"/>
  <c r="I34" i="3"/>
  <c r="I31" i="3"/>
  <c r="I28" i="3"/>
  <c r="I25" i="3"/>
  <c r="I22" i="3"/>
  <c r="I19" i="3"/>
  <c r="I17" i="3"/>
  <c r="I15" i="3"/>
  <c r="I12" i="3"/>
  <c r="I10" i="3"/>
  <c r="I8" i="3"/>
  <c r="I82" i="3"/>
  <c r="I58" i="3"/>
  <c r="I56" i="3"/>
  <c r="I53" i="3"/>
  <c r="I51" i="3"/>
  <c r="I49" i="3"/>
  <c r="I41" i="3"/>
  <c r="I43" i="3"/>
  <c r="I40" i="3"/>
  <c r="I38" i="3"/>
  <c r="I36" i="3"/>
  <c r="I32" i="3"/>
  <c r="I30" i="3"/>
  <c r="I27" i="3"/>
  <c r="I24" i="3"/>
  <c r="I21" i="3"/>
  <c r="I14" i="3"/>
  <c r="I7" i="3"/>
  <c r="I5" i="3"/>
  <c r="J82" i="3" l="1"/>
  <c r="K82" i="3" s="1"/>
  <c r="J5" i="2"/>
  <c r="J97" i="6"/>
  <c r="K6" i="6"/>
  <c r="J96" i="6"/>
  <c r="E119" i="1"/>
  <c r="E95" i="3"/>
  <c r="J27" i="3"/>
  <c r="K5" i="2"/>
  <c r="K72" i="5"/>
  <c r="K97" i="6"/>
  <c r="K96" i="6"/>
  <c r="I88" i="4"/>
  <c r="I85" i="4"/>
  <c r="I84" i="4"/>
  <c r="I82" i="4"/>
  <c r="I79" i="4"/>
  <c r="I77" i="4"/>
  <c r="I75" i="4"/>
  <c r="I74" i="4"/>
  <c r="I72" i="4"/>
  <c r="I70" i="4"/>
  <c r="I68" i="4"/>
  <c r="I65" i="4"/>
  <c r="I61" i="4"/>
  <c r="I58" i="4"/>
  <c r="I55" i="4"/>
  <c r="I86" i="4"/>
  <c r="I81" i="4"/>
  <c r="I67" i="4"/>
  <c r="I64" i="4"/>
  <c r="I62" i="4"/>
  <c r="I60" i="4"/>
  <c r="I56" i="4"/>
  <c r="I54" i="4"/>
  <c r="I51" i="4"/>
  <c r="I52" i="4"/>
  <c r="I50" i="4"/>
  <c r="I45" i="4"/>
  <c r="I46" i="4"/>
  <c r="I47" i="4"/>
  <c r="I48" i="4"/>
  <c r="I44" i="4"/>
  <c r="I41" i="4"/>
  <c r="I42" i="4"/>
  <c r="I40" i="4"/>
  <c r="I38" i="4"/>
  <c r="I37" i="4"/>
  <c r="I31" i="4"/>
  <c r="I32" i="4"/>
  <c r="I33" i="4"/>
  <c r="I34" i="4"/>
  <c r="I35" i="4"/>
  <c r="I30" i="4"/>
  <c r="I28" i="4"/>
  <c r="I27" i="4"/>
  <c r="I25" i="4"/>
  <c r="I24" i="4"/>
  <c r="I21" i="4"/>
  <c r="I20" i="4"/>
  <c r="J20" i="4" s="1"/>
  <c r="K20" i="4" s="1"/>
  <c r="I22" i="4"/>
  <c r="I19" i="4"/>
  <c r="I16" i="4"/>
  <c r="I17" i="4"/>
  <c r="I15" i="4"/>
  <c r="I11" i="4"/>
  <c r="I10" i="4"/>
  <c r="I12" i="4"/>
  <c r="I13" i="4"/>
  <c r="I9" i="4"/>
  <c r="I7" i="2"/>
  <c r="I4" i="2"/>
  <c r="I5" i="4"/>
  <c r="I4" i="4"/>
  <c r="J4" i="4" s="1"/>
  <c r="I6" i="4"/>
  <c r="I7" i="4"/>
  <c r="I136" i="2"/>
  <c r="I132" i="2"/>
  <c r="I115" i="2"/>
  <c r="I110" i="2"/>
  <c r="I107" i="2"/>
  <c r="I104" i="2"/>
  <c r="I101" i="2"/>
  <c r="I96" i="2"/>
  <c r="I92" i="2"/>
  <c r="I87" i="2"/>
  <c r="I82" i="2"/>
  <c r="I78" i="2"/>
  <c r="I77" i="2"/>
  <c r="I74" i="2"/>
  <c r="I68" i="2"/>
  <c r="I54" i="2"/>
  <c r="J54" i="2" s="1"/>
  <c r="K54" i="2" s="1"/>
  <c r="I43" i="2"/>
  <c r="J43" i="2" s="1"/>
  <c r="K43" i="2" s="1"/>
  <c r="J39" i="2"/>
  <c r="K39" i="2" s="1"/>
  <c r="I36" i="2"/>
  <c r="J36" i="2" s="1"/>
  <c r="K36" i="2" s="1"/>
  <c r="I33" i="2"/>
  <c r="I27" i="2"/>
  <c r="I22" i="2"/>
  <c r="I21" i="2"/>
  <c r="I14" i="2"/>
  <c r="I97" i="2"/>
  <c r="I93" i="2"/>
  <c r="I53" i="2"/>
  <c r="I13" i="2"/>
  <c r="I12" i="2"/>
  <c r="I11" i="2"/>
  <c r="J11" i="2" s="1"/>
  <c r="K11" i="2" s="1"/>
  <c r="I140" i="2"/>
  <c r="I144" i="2"/>
  <c r="I137" i="2"/>
  <c r="I127" i="2"/>
  <c r="I128" i="2"/>
  <c r="I129" i="2"/>
  <c r="I130" i="2"/>
  <c r="I131" i="2"/>
  <c r="I133" i="2"/>
  <c r="I113" i="2"/>
  <c r="I116" i="2"/>
  <c r="I108" i="2"/>
  <c r="I100" i="2"/>
  <c r="J100" i="2" s="1"/>
  <c r="K100" i="2" s="1"/>
  <c r="I102" i="2"/>
  <c r="I90" i="2"/>
  <c r="I91" i="2"/>
  <c r="I81" i="2"/>
  <c r="I83" i="2"/>
  <c r="I73" i="2"/>
  <c r="I75" i="2"/>
  <c r="I69" i="2"/>
  <c r="I44" i="2"/>
  <c r="I139" i="2"/>
  <c r="I135" i="2"/>
  <c r="I126" i="2"/>
  <c r="I122" i="2"/>
  <c r="J122" i="2" s="1"/>
  <c r="K122" i="2" s="1"/>
  <c r="J118" i="2"/>
  <c r="K118" i="2" s="1"/>
  <c r="I112" i="2"/>
  <c r="I106" i="2"/>
  <c r="I99" i="2"/>
  <c r="I95" i="2"/>
  <c r="I89" i="2"/>
  <c r="I80" i="2"/>
  <c r="I71" i="2"/>
  <c r="I67" i="2"/>
  <c r="I52" i="2"/>
  <c r="I42" i="2"/>
  <c r="K9" i="2"/>
  <c r="I32" i="2"/>
  <c r="J32" i="2" s="1"/>
  <c r="K32" i="2" s="1"/>
  <c r="I31" i="2"/>
  <c r="I34" i="2"/>
  <c r="I30" i="2"/>
  <c r="I26" i="2"/>
  <c r="I25" i="2"/>
  <c r="I28" i="2"/>
  <c r="I24" i="2"/>
  <c r="J24" i="2" s="1"/>
  <c r="K24" i="2" s="1"/>
  <c r="I19" i="2"/>
  <c r="I15" i="2"/>
  <c r="I112" i="1"/>
  <c r="I111" i="1"/>
  <c r="J111" i="1" s="1"/>
  <c r="K111" i="1" s="1"/>
  <c r="I109" i="1"/>
  <c r="I110" i="1"/>
  <c r="I113" i="1"/>
  <c r="I114" i="1"/>
  <c r="I115" i="1"/>
  <c r="I108" i="1"/>
  <c r="I102" i="1"/>
  <c r="I103" i="1"/>
  <c r="I104" i="1"/>
  <c r="I105" i="1"/>
  <c r="I106" i="1"/>
  <c r="I101" i="1"/>
  <c r="I96" i="1"/>
  <c r="I95" i="1"/>
  <c r="I94" i="1"/>
  <c r="I97" i="1"/>
  <c r="I98" i="1"/>
  <c r="J98" i="1" s="1"/>
  <c r="K98" i="1" s="1"/>
  <c r="I99" i="1"/>
  <c r="I91" i="1"/>
  <c r="I90" i="1"/>
  <c r="I92" i="1"/>
  <c r="I89" i="1"/>
  <c r="J89" i="1" s="1"/>
  <c r="K89" i="1" s="1"/>
  <c r="I80" i="1"/>
  <c r="I73" i="1"/>
  <c r="I86" i="1"/>
  <c r="J86" i="1" s="1"/>
  <c r="K86" i="1" s="1"/>
  <c r="I78" i="1"/>
  <c r="I79" i="1"/>
  <c r="I81" i="1"/>
  <c r="I82" i="1"/>
  <c r="I83" i="1"/>
  <c r="I84" i="1"/>
  <c r="I85" i="1"/>
  <c r="I87" i="1"/>
  <c r="I77" i="1"/>
  <c r="I72" i="1"/>
  <c r="I71" i="1"/>
  <c r="I74" i="1"/>
  <c r="I75" i="1"/>
  <c r="I70" i="1"/>
  <c r="I60" i="1"/>
  <c r="I64" i="1"/>
  <c r="I63" i="1"/>
  <c r="I62" i="1"/>
  <c r="I61" i="1"/>
  <c r="I65" i="1"/>
  <c r="J65" i="1" s="1"/>
  <c r="I66" i="1"/>
  <c r="I67" i="1"/>
  <c r="I68" i="1"/>
  <c r="I19" i="1"/>
  <c r="I18" i="1"/>
  <c r="I15" i="1"/>
  <c r="I45" i="1"/>
  <c r="I41" i="1"/>
  <c r="I33" i="1"/>
  <c r="I24" i="1"/>
  <c r="I29" i="1"/>
  <c r="I28" i="1"/>
  <c r="I30" i="1"/>
  <c r="I27" i="1"/>
  <c r="I58" i="1"/>
  <c r="I57" i="1"/>
  <c r="I56" i="1"/>
  <c r="I51" i="1"/>
  <c r="I50" i="1"/>
  <c r="I52" i="1"/>
  <c r="J52" i="1" s="1"/>
  <c r="K52" i="1" s="1"/>
  <c r="I53" i="1"/>
  <c r="I54" i="1"/>
  <c r="I46" i="1"/>
  <c r="I47" i="1"/>
  <c r="I48" i="1"/>
  <c r="I44" i="1"/>
  <c r="I40" i="1"/>
  <c r="I39" i="1"/>
  <c r="I42" i="1"/>
  <c r="I34" i="1"/>
  <c r="I35" i="1"/>
  <c r="I36" i="1"/>
  <c r="I37" i="1"/>
  <c r="I32" i="1"/>
  <c r="I23" i="1"/>
  <c r="I22" i="1"/>
  <c r="I25" i="1"/>
  <c r="I21" i="1"/>
  <c r="I16" i="1"/>
  <c r="I14" i="1"/>
  <c r="I13" i="1"/>
  <c r="I12" i="1"/>
  <c r="I9" i="1"/>
  <c r="I10" i="1"/>
  <c r="I4" i="1"/>
  <c r="I7" i="1"/>
  <c r="I6" i="1"/>
  <c r="J112" i="2" l="1"/>
  <c r="K112" i="2" s="1"/>
  <c r="J91" i="2"/>
  <c r="K91" i="2" s="1"/>
  <c r="J73" i="2"/>
  <c r="K73" i="2" s="1"/>
  <c r="J21" i="2"/>
  <c r="K21" i="2" s="1"/>
  <c r="J81" i="4"/>
  <c r="K81" i="4" s="1"/>
  <c r="J64" i="4"/>
  <c r="K64" i="4" s="1"/>
  <c r="J67" i="4"/>
  <c r="K67" i="4" s="1"/>
  <c r="J105" i="1"/>
  <c r="K105" i="1" s="1"/>
  <c r="J56" i="1"/>
  <c r="K56" i="1" s="1"/>
  <c r="J103" i="1"/>
  <c r="K103" i="1" s="1"/>
  <c r="J63" i="1"/>
  <c r="K63" i="1" s="1"/>
  <c r="J108" i="1"/>
  <c r="K108" i="1" s="1"/>
  <c r="J46" i="1"/>
  <c r="J81" i="1"/>
  <c r="K81" i="1" s="1"/>
  <c r="J94" i="3"/>
  <c r="J95" i="3"/>
  <c r="K27" i="3"/>
  <c r="J84" i="4"/>
  <c r="K84" i="4" s="1"/>
  <c r="J51" i="4"/>
  <c r="K51" i="4" s="1"/>
  <c r="J33" i="4"/>
  <c r="K33" i="4" s="1"/>
  <c r="J31" i="4"/>
  <c r="K31" i="4" s="1"/>
  <c r="J60" i="4"/>
  <c r="K60" i="4" s="1"/>
  <c r="K4" i="4"/>
  <c r="J74" i="4"/>
  <c r="K74" i="4" s="1"/>
  <c r="J71" i="2"/>
  <c r="K71" i="2" s="1"/>
  <c r="J132" i="2"/>
  <c r="K132" i="2" s="1"/>
  <c r="J17" i="2"/>
  <c r="K17" i="2" s="1"/>
  <c r="J67" i="2"/>
  <c r="K67" i="2" s="1"/>
  <c r="J136" i="2"/>
  <c r="K136" i="2" s="1"/>
  <c r="J141" i="2"/>
  <c r="K141" i="2" s="1"/>
  <c r="J80" i="2"/>
  <c r="K80" i="2" s="1"/>
  <c r="J14" i="2"/>
  <c r="K14" i="2" s="1"/>
  <c r="J127" i="2"/>
  <c r="K127" i="2" s="1"/>
  <c r="J92" i="4" l="1"/>
  <c r="J91" i="4"/>
  <c r="K46" i="1"/>
  <c r="J119" i="1"/>
  <c r="J118" i="1"/>
  <c r="K95" i="3"/>
  <c r="K94" i="3"/>
  <c r="K92" i="4"/>
  <c r="K91" i="4"/>
  <c r="K148" i="2"/>
  <c r="K147" i="2"/>
  <c r="J147" i="2"/>
  <c r="J148" i="2"/>
  <c r="K118" i="1" l="1"/>
  <c r="K119" i="1"/>
</calcChain>
</file>

<file path=xl/sharedStrings.xml><?xml version="1.0" encoding="utf-8"?>
<sst xmlns="http://schemas.openxmlformats.org/spreadsheetml/2006/main" count="545" uniqueCount="102">
  <si>
    <t>Image #</t>
  </si>
  <si>
    <t>Cell #</t>
  </si>
  <si>
    <t>IntDen</t>
  </si>
  <si>
    <t>Mean</t>
  </si>
  <si>
    <t>Nucleolus #</t>
  </si>
  <si>
    <t>Cell Area</t>
  </si>
  <si>
    <t>Final Fibrillarin Area   (sum of multiple nucleoli)</t>
  </si>
  <si>
    <t>Nucleolar Fibrillarin Area</t>
  </si>
  <si>
    <t>BG</t>
  </si>
  <si>
    <t>12,13,14</t>
  </si>
  <si>
    <t>30,31</t>
  </si>
  <si>
    <t>36,37</t>
  </si>
  <si>
    <t>40,41</t>
  </si>
  <si>
    <t>58,59</t>
  </si>
  <si>
    <t>80,81</t>
  </si>
  <si>
    <t>86,87</t>
  </si>
  <si>
    <t>1,2</t>
  </si>
  <si>
    <t>6,7</t>
  </si>
  <si>
    <t>11,12</t>
  </si>
  <si>
    <t>24,25</t>
  </si>
  <si>
    <t>31,32</t>
  </si>
  <si>
    <t>35,36,37</t>
  </si>
  <si>
    <t>45,46,47</t>
  </si>
  <si>
    <t>54,55</t>
  </si>
  <si>
    <t>58,59,60</t>
  </si>
  <si>
    <t>63,64</t>
  </si>
  <si>
    <t>75,76</t>
  </si>
  <si>
    <t>81,82</t>
  </si>
  <si>
    <t>91,92</t>
  </si>
  <si>
    <t>96,97</t>
  </si>
  <si>
    <t>5,6</t>
  </si>
  <si>
    <t>15,16</t>
  </si>
  <si>
    <t>25,26</t>
  </si>
  <si>
    <t>32,33</t>
  </si>
  <si>
    <t>43,44</t>
  </si>
  <si>
    <t>51,52</t>
  </si>
  <si>
    <t>59,60</t>
  </si>
  <si>
    <t>66,67</t>
  </si>
  <si>
    <t>71,72</t>
  </si>
  <si>
    <t>83,84</t>
  </si>
  <si>
    <t>Average</t>
  </si>
  <si>
    <t>Std Dev</t>
  </si>
  <si>
    <t>13,14,15</t>
  </si>
  <si>
    <t>31,32,</t>
  </si>
  <si>
    <t>38,39</t>
  </si>
  <si>
    <t>67,68</t>
  </si>
  <si>
    <t>1,2,3</t>
  </si>
  <si>
    <t>7,8</t>
  </si>
  <si>
    <t>42,43</t>
  </si>
  <si>
    <t>46,47,48</t>
  </si>
  <si>
    <t>70,71</t>
  </si>
  <si>
    <t>CTF</t>
  </si>
  <si>
    <t>Sum CTF</t>
  </si>
  <si>
    <t>CTF/Fib area</t>
  </si>
  <si>
    <t>Fibrillarin corrected total fluorescence (CTF)</t>
  </si>
  <si>
    <t>CTF = Int Den - (area * mean of background (BG))</t>
  </si>
  <si>
    <t>Cell area</t>
  </si>
  <si>
    <t>BG mean</t>
  </si>
  <si>
    <t>Nucleolus area</t>
  </si>
  <si>
    <t>Nucleolus mean</t>
  </si>
  <si>
    <t>Nucleolus Int Den</t>
  </si>
  <si>
    <t>Nucleolus CTF</t>
  </si>
  <si>
    <t>CTF/unit area</t>
  </si>
  <si>
    <t>Nucleolus CTNF</t>
  </si>
  <si>
    <t>5,6,7</t>
  </si>
  <si>
    <t>9,10</t>
  </si>
  <si>
    <t>14,15,16</t>
  </si>
  <si>
    <t>18,19,20</t>
  </si>
  <si>
    <t>3,4,5</t>
  </si>
  <si>
    <t>6,7,8</t>
  </si>
  <si>
    <t>10,11</t>
  </si>
  <si>
    <t>13,15</t>
  </si>
  <si>
    <t>21,22</t>
  </si>
  <si>
    <t>Fibrillarin CTF/unit area</t>
  </si>
  <si>
    <t>2 wk Controls</t>
  </si>
  <si>
    <t>No</t>
  </si>
  <si>
    <t>x values</t>
  </si>
  <si>
    <t>Age</t>
  </si>
  <si>
    <t>10C</t>
  </si>
  <si>
    <t>11C</t>
  </si>
  <si>
    <t>2wk</t>
  </si>
  <si>
    <t>13C</t>
  </si>
  <si>
    <t>CKO</t>
  </si>
  <si>
    <t>6wk</t>
  </si>
  <si>
    <t>2 wk CKOs</t>
  </si>
  <si>
    <t>6CKO</t>
  </si>
  <si>
    <t>7CKO</t>
  </si>
  <si>
    <t>12CKO</t>
  </si>
  <si>
    <t>P value</t>
  </si>
  <si>
    <t xml:space="preserve">6 wk Controls </t>
  </si>
  <si>
    <t>731C</t>
  </si>
  <si>
    <t>738C</t>
  </si>
  <si>
    <t>755C</t>
  </si>
  <si>
    <t>6 wk CKOs</t>
  </si>
  <si>
    <t>766CKO</t>
  </si>
  <si>
    <t>771CKO</t>
  </si>
  <si>
    <t>890CKO</t>
  </si>
  <si>
    <t>Fibrillarin Area</t>
  </si>
  <si>
    <t>Control</t>
  </si>
  <si>
    <t>StdDev</t>
  </si>
  <si>
    <t>75,76,77</t>
  </si>
  <si>
    <t>52,53,54,55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</si>
</sst>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0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" fontId="3" fillId="0" borderId="0"/>
  </cellStyleXfs>
  <cellXfs count="31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1" fontId="0" fillId="0" borderId="0" xfId="0" applyNumberFormat="1"/>
    <xf numFmtId="3" fontId="3" fillId="0" borderId="0" xfId="1" applyNumberFormat="1"/>
    <xf numFmtId="4" fontId="3" fillId="0" borderId="0" xfId="1"/>
    <xf numFmtId="3" fontId="3" fillId="0" borderId="0" xfId="1" applyNumberFormat="1" applyAlignment="1">
      <alignment wrapText="1"/>
    </xf>
    <xf numFmtId="4" fontId="3" fillId="0" borderId="0" xfId="1" applyAlignment="1">
      <alignment wrapText="1"/>
    </xf>
    <xf numFmtId="3" fontId="3" fillId="0" borderId="0" xfId="1" applyNumberFormat="1" applyAlignment="1">
      <alignment horizontal="center"/>
    </xf>
    <xf numFmtId="4" fontId="3" fillId="0" borderId="0" xfId="1" applyAlignment="1">
      <alignment horizontal="center"/>
    </xf>
    <xf numFmtId="4" fontId="2" fillId="0" borderId="0" xfId="1" applyFont="1" applyAlignment="1">
      <alignment horizontal="center"/>
    </xf>
    <xf numFmtId="1" fontId="3" fillId="0" borderId="0" xfId="1" applyNumberFormat="1"/>
    <xf numFmtId="1" fontId="3" fillId="0" borderId="0" xfId="1" applyNumberFormat="1" applyAlignment="1">
      <alignment horizontal="center"/>
    </xf>
    <xf numFmtId="1" fontId="3" fillId="0" borderId="0" xfId="1" applyNumberFormat="1" applyAlignment="1">
      <alignment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4" fontId="4" fillId="0" borderId="0" xfId="0" applyNumberFormat="1" applyFont="1" applyAlignment="1">
      <alignment horizontal="center"/>
    </xf>
    <xf numFmtId="4" fontId="3" fillId="0" borderId="0" xfId="1" applyAlignment="1"/>
    <xf numFmtId="4" fontId="3" fillId="0" borderId="0" xfId="1" applyAlignment="1">
      <alignment horizontal="right"/>
    </xf>
    <xf numFmtId="3" fontId="3" fillId="0" borderId="0" xfId="1" applyNumberFormat="1" applyAlignment="1">
      <alignment horizontal="left"/>
    </xf>
    <xf numFmtId="1" fontId="3" fillId="0" borderId="0" xfId="1" applyNumberForma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3" fillId="0" borderId="0" xfId="1" applyNumberFormat="1" applyAlignment="1"/>
    <xf numFmtId="3" fontId="0" fillId="0" borderId="0" xfId="0" applyNumberFormat="1" applyAlignment="1"/>
  </cellXfs>
  <cellStyles count="2">
    <cellStyle name="Normal" xfId="0" builtinId="0"/>
    <cellStyle name="Normal 2" xfId="1" xr:uid="{32AEB0C0-AB80-824C-A681-55CFB69F5C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FABA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9-1045-A8FB-C64C881EAC6C}"/>
              </c:ext>
            </c:extLst>
          </c:dPt>
          <c:dPt>
            <c:idx val="1"/>
            <c:invertIfNegative val="0"/>
            <c:bubble3D val="0"/>
            <c:spPr>
              <a:solidFill>
                <a:srgbClr val="F6B18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C9-1045-A8FB-C64C881EAC6C}"/>
              </c:ext>
            </c:extLst>
          </c:dPt>
          <c:dPt>
            <c:idx val="3"/>
            <c:invertIfNegative val="0"/>
            <c:bubble3D val="0"/>
            <c:spPr>
              <a:solidFill>
                <a:srgbClr val="AFABA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C9-1045-A8FB-C64C881EAC6C}"/>
              </c:ext>
            </c:extLst>
          </c:dPt>
          <c:dPt>
            <c:idx val="4"/>
            <c:invertIfNegative val="0"/>
            <c:bubble3D val="0"/>
            <c:spPr>
              <a:solidFill>
                <a:srgbClr val="F6B18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9-1045-A8FB-C64C881EAC6C}"/>
              </c:ext>
            </c:extLst>
          </c:dPt>
          <c:errBars>
            <c:errBarType val="both"/>
            <c:errValType val="cust"/>
            <c:noEndCap val="0"/>
            <c:plus>
              <c:numRef>
                <c:f>Chart_area!$J$5:$J$9</c:f>
                <c:numCache>
                  <c:formatCode>General</c:formatCode>
                  <c:ptCount val="5"/>
                  <c:pt idx="0">
                    <c:v>38.470996905209773</c:v>
                  </c:pt>
                  <c:pt idx="1">
                    <c:v>20.824684871565303</c:v>
                  </c:pt>
                  <c:pt idx="3">
                    <c:v>42.444000753934624</c:v>
                  </c:pt>
                  <c:pt idx="4">
                    <c:v>122.16765379319369</c:v>
                  </c:pt>
                </c:numCache>
              </c:numRef>
            </c:plus>
            <c:minus>
              <c:numRef>
                <c:f>Chart_area!$J$5:$J$9</c:f>
                <c:numCache>
                  <c:formatCode>General</c:formatCode>
                  <c:ptCount val="5"/>
                  <c:pt idx="0">
                    <c:v>38.470996905209773</c:v>
                  </c:pt>
                  <c:pt idx="1">
                    <c:v>20.824684871565303</c:v>
                  </c:pt>
                  <c:pt idx="3">
                    <c:v>42.444000753934624</c:v>
                  </c:pt>
                  <c:pt idx="4">
                    <c:v>122.16765379319369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Chart_area!$H$5:$H$9</c:f>
              <c:strCache>
                <c:ptCount val="4"/>
                <c:pt idx="0">
                  <c:v>2wk</c:v>
                </c:pt>
                <c:pt idx="3">
                  <c:v>6wk</c:v>
                </c:pt>
              </c:strCache>
            </c:strRef>
          </c:cat>
          <c:val>
            <c:numRef>
              <c:f>Chart_area!$I$5:$I$9</c:f>
              <c:numCache>
                <c:formatCode>#,##0.00</c:formatCode>
                <c:ptCount val="5"/>
                <c:pt idx="0">
                  <c:v>1007.3648148148148</c:v>
                </c:pt>
                <c:pt idx="1">
                  <c:v>876.05000000000007</c:v>
                </c:pt>
                <c:pt idx="3">
                  <c:v>948.79</c:v>
                </c:pt>
                <c:pt idx="4">
                  <c:v>728.22666666666657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C9-1045-A8FB-C64C881E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25"/>
        <c:axId val="585180192"/>
        <c:axId val="495533840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Chart_area!$C$4:$C$6</c:f>
              <c:numCache>
                <c:formatCode>#,##0.00</c:formatCode>
                <c:ptCount val="3"/>
                <c:pt idx="0">
                  <c:v>0.7</c:v>
                </c:pt>
                <c:pt idx="1">
                  <c:v>1.3</c:v>
                </c:pt>
                <c:pt idx="2">
                  <c:v>1</c:v>
                </c:pt>
              </c:numCache>
            </c:numRef>
          </c:xVal>
          <c:yVal>
            <c:numRef>
              <c:f>Chart_area!$B$4:$B$6</c:f>
              <c:numCache>
                <c:formatCode>#,##0.00</c:formatCode>
                <c:ptCount val="3"/>
                <c:pt idx="0">
                  <c:v>1029.95</c:v>
                </c:pt>
                <c:pt idx="1">
                  <c:v>1029.2</c:v>
                </c:pt>
                <c:pt idx="2">
                  <c:v>962.94444444444446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C9-1045-A8FB-C64C881EAC6C}"/>
            </c:ext>
          </c:extLst>
        </c:ser>
        <c:ser>
          <c:idx val="2"/>
          <c:order val="2"/>
          <c:tx>
            <c:v>2 wk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Chart_area!$C$13:$C$15</c:f>
              <c:numCache>
                <c:formatCode>#,##0.00</c:formatCode>
                <c:ptCount val="3"/>
                <c:pt idx="0">
                  <c:v>1.7</c:v>
                </c:pt>
                <c:pt idx="1">
                  <c:v>2</c:v>
                </c:pt>
                <c:pt idx="2">
                  <c:v>2.2999999999999998</c:v>
                </c:pt>
              </c:numCache>
            </c:numRef>
          </c:xVal>
          <c:yVal>
            <c:numRef>
              <c:f>Chart_area!$B$13:$B$15</c:f>
              <c:numCache>
                <c:formatCode>#,##0.00</c:formatCode>
                <c:ptCount val="3"/>
                <c:pt idx="0">
                  <c:v>856.5</c:v>
                </c:pt>
                <c:pt idx="1">
                  <c:v>897.95</c:v>
                </c:pt>
                <c:pt idx="2">
                  <c:v>873.7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4C9-1045-A8FB-C64C881EAC6C}"/>
            </c:ext>
          </c:extLst>
        </c:ser>
        <c:ser>
          <c:idx val="3"/>
          <c:order val="3"/>
          <c:tx>
            <c:v>6 wk C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Chart_area!$C$22:$C$24</c:f>
              <c:numCache>
                <c:formatCode>#,##0.00</c:formatCode>
                <c:ptCount val="3"/>
                <c:pt idx="0">
                  <c:v>4</c:v>
                </c:pt>
                <c:pt idx="1">
                  <c:v>4.3</c:v>
                </c:pt>
                <c:pt idx="2">
                  <c:v>3.7</c:v>
                </c:pt>
              </c:numCache>
            </c:numRef>
          </c:xVal>
          <c:yVal>
            <c:numRef>
              <c:f>Chart_area!$B$22:$B$24</c:f>
              <c:numCache>
                <c:formatCode>#,##0.00</c:formatCode>
                <c:ptCount val="3"/>
                <c:pt idx="0">
                  <c:v>900.05</c:v>
                </c:pt>
                <c:pt idx="1">
                  <c:v>977.61</c:v>
                </c:pt>
                <c:pt idx="2">
                  <c:v>968.71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4C9-1045-A8FB-C64C881EAC6C}"/>
            </c:ext>
          </c:extLst>
        </c:ser>
        <c:ser>
          <c:idx val="4"/>
          <c:order val="4"/>
          <c:tx>
            <c:v>6 wk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Chart_area!$C$30:$C$33</c:f>
              <c:numCache>
                <c:formatCode>#,##0.00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xVal>
          <c:yVal>
            <c:numRef>
              <c:f>Chart_area!$B$30:$B$33</c:f>
              <c:numCache>
                <c:formatCode>#,##0.00</c:formatCode>
                <c:ptCount val="4"/>
                <c:pt idx="0">
                  <c:v>865.35</c:v>
                </c:pt>
                <c:pt idx="1">
                  <c:v>630.98</c:v>
                </c:pt>
                <c:pt idx="2">
                  <c:v>688.35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4C9-1045-A8FB-C64C881E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180192"/>
        <c:axId val="495533840"/>
      </c:scatterChart>
      <c:catAx>
        <c:axId val="58518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533840"/>
        <c:crosses val="autoZero"/>
        <c:auto val="1"/>
        <c:lblAlgn val="ctr"/>
        <c:lblOffset val="100"/>
        <c:noMultiLvlLbl val="0"/>
      </c:catAx>
      <c:valAx>
        <c:axId val="4955338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Fbl</a:t>
                </a:r>
                <a:r>
                  <a:rPr lang="en-US" sz="1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 sz="1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</a:t>
                </a:r>
                <a:r>
                  <a:rPr lang="en-US" sz="1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a</a:t>
                </a:r>
                <a:r>
                  <a:rPr lang="en-US" sz="1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</a:t>
                </a:r>
                <a:r>
                  <a:rPr lang="en-US" sz="1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(au)</a:t>
                </a:r>
              </a:p>
              <a:p>
                <a:pPr>
                  <a:defRPr sz="1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4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13878323979489943"/>
              <c:y val="0.27047717741779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18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FABAB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6B18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8-5842-BA05-DBFF9F9C006C}"/>
              </c:ext>
            </c:extLst>
          </c:dPt>
          <c:dPt>
            <c:idx val="4"/>
            <c:invertIfNegative val="0"/>
            <c:bubble3D val="0"/>
            <c:spPr>
              <a:solidFill>
                <a:srgbClr val="F6B18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18-5842-BA05-DBFF9F9C006C}"/>
              </c:ext>
            </c:extLst>
          </c:dPt>
          <c:errBars>
            <c:errBarType val="both"/>
            <c:errValType val="cust"/>
            <c:noEndCap val="0"/>
            <c:plus>
              <c:numRef>
                <c:f>Chart_CTF_per_unit_area!$K$5:$K$23</c:f>
                <c:numCache>
                  <c:formatCode>General</c:formatCode>
                  <c:ptCount val="19"/>
                  <c:pt idx="0">
                    <c:v>5.7693256269934743</c:v>
                  </c:pt>
                  <c:pt idx="1">
                    <c:v>1.1187641991650132</c:v>
                  </c:pt>
                  <c:pt idx="3">
                    <c:v>3.0263234019736496</c:v>
                  </c:pt>
                  <c:pt idx="4">
                    <c:v>5.6463646121494255</c:v>
                  </c:pt>
                </c:numCache>
              </c:numRef>
            </c:plus>
            <c:minus>
              <c:numRef>
                <c:f>Chart_CTF_per_unit_area!$K$5:$K$23</c:f>
                <c:numCache>
                  <c:formatCode>General</c:formatCode>
                  <c:ptCount val="19"/>
                  <c:pt idx="0">
                    <c:v>5.7693256269934743</c:v>
                  </c:pt>
                  <c:pt idx="1">
                    <c:v>1.1187641991650132</c:v>
                  </c:pt>
                  <c:pt idx="3">
                    <c:v>3.0263234019736496</c:v>
                  </c:pt>
                  <c:pt idx="4">
                    <c:v>5.6463646121494255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Chart_CTF_per_unit_area!$I$5:$I$9</c:f>
              <c:strCache>
                <c:ptCount val="4"/>
                <c:pt idx="0">
                  <c:v>2wk</c:v>
                </c:pt>
                <c:pt idx="3">
                  <c:v>6wk</c:v>
                </c:pt>
              </c:strCache>
            </c:strRef>
          </c:cat>
          <c:val>
            <c:numRef>
              <c:f>Chart_CTF_per_unit_area!$J$5:$J$9</c:f>
              <c:numCache>
                <c:formatCode>#,##0.00</c:formatCode>
                <c:ptCount val="5"/>
                <c:pt idx="0">
                  <c:v>54.906541507492456</c:v>
                </c:pt>
                <c:pt idx="1">
                  <c:v>45.363333333333337</c:v>
                </c:pt>
                <c:pt idx="3">
                  <c:v>68.193333333333328</c:v>
                </c:pt>
                <c:pt idx="4">
                  <c:v>57.163333333333334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8-5842-BA05-DBFF9F9C0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4"/>
        <c:axId val="1109924959"/>
        <c:axId val="117593632"/>
      </c:barChart>
      <c:scatterChart>
        <c:scatterStyle val="lineMarker"/>
        <c:varyColors val="0"/>
        <c:ser>
          <c:idx val="1"/>
          <c:order val="1"/>
          <c:tx>
            <c:v>2 wk No control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x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Chart_CTF_per_unit_area!$C$4:$C$6</c:f>
              <c:numCache>
                <c:formatCode>#,##0.00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xVal>
          <c:yVal>
            <c:numRef>
              <c:f>Chart_CTF_per_unit_area!$B$4:$B$6</c:f>
              <c:numCache>
                <c:formatCode>#,##0.00</c:formatCode>
                <c:ptCount val="3"/>
                <c:pt idx="0">
                  <c:v>60.539624522477368</c:v>
                </c:pt>
                <c:pt idx="1">
                  <c:v>55.17</c:v>
                </c:pt>
                <c:pt idx="2">
                  <c:v>49.01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818-5842-BA05-DBFF9F9C006C}"/>
            </c:ext>
          </c:extLst>
        </c:ser>
        <c:ser>
          <c:idx val="2"/>
          <c:order val="2"/>
          <c:tx>
            <c:v>2 wk No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Chart_CTF_per_unit_area!$C$13:$C$15</c:f>
              <c:numCache>
                <c:formatCode>#,##0.00</c:formatCode>
                <c:ptCount val="3"/>
                <c:pt idx="0">
                  <c:v>1.7</c:v>
                </c:pt>
                <c:pt idx="1">
                  <c:v>2</c:v>
                </c:pt>
                <c:pt idx="2">
                  <c:v>2.2999999999999998</c:v>
                </c:pt>
              </c:numCache>
            </c:numRef>
          </c:xVal>
          <c:yVal>
            <c:numRef>
              <c:f>Chart_CTF_per_unit_area!$B$13:$B$15</c:f>
              <c:numCache>
                <c:formatCode>#,##0.00</c:formatCode>
                <c:ptCount val="3"/>
                <c:pt idx="0">
                  <c:v>44.62</c:v>
                </c:pt>
                <c:pt idx="1">
                  <c:v>46.65</c:v>
                </c:pt>
                <c:pt idx="2">
                  <c:v>44.82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818-5842-BA05-DBFF9F9C006C}"/>
            </c:ext>
          </c:extLst>
        </c:ser>
        <c:ser>
          <c:idx val="3"/>
          <c:order val="3"/>
          <c:tx>
            <c:v>6 wk No Control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Chart_CTF_per_unit_area!$C$22:$C$24</c:f>
              <c:numCache>
                <c:formatCode>#,##0.00</c:formatCode>
                <c:ptCount val="3"/>
                <c:pt idx="0">
                  <c:v>4</c:v>
                </c:pt>
                <c:pt idx="1">
                  <c:v>4.3</c:v>
                </c:pt>
                <c:pt idx="2">
                  <c:v>3.7</c:v>
                </c:pt>
              </c:numCache>
            </c:numRef>
          </c:xVal>
          <c:yVal>
            <c:numRef>
              <c:f>Chart_CTF_per_unit_area!$B$22:$B$24</c:f>
              <c:numCache>
                <c:formatCode>#,##0.00</c:formatCode>
                <c:ptCount val="3"/>
                <c:pt idx="0">
                  <c:v>64.819999999999993</c:v>
                </c:pt>
                <c:pt idx="1">
                  <c:v>69.09</c:v>
                </c:pt>
                <c:pt idx="2">
                  <c:v>70.67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818-5842-BA05-DBFF9F9C006C}"/>
            </c:ext>
          </c:extLst>
        </c:ser>
        <c:ser>
          <c:idx val="4"/>
          <c:order val="4"/>
          <c:tx>
            <c:v>6 wk No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Chart_CTF_per_unit_area!$C$30:$C$32</c:f>
              <c:numCache>
                <c:formatCode>#,##0.00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xVal>
          <c:yVal>
            <c:numRef>
              <c:f>Chart_CTF_per_unit_area!$B$30:$B$32</c:f>
              <c:numCache>
                <c:formatCode>#,##0.00</c:formatCode>
                <c:ptCount val="3"/>
                <c:pt idx="0">
                  <c:v>62.88</c:v>
                </c:pt>
                <c:pt idx="1">
                  <c:v>51.59</c:v>
                </c:pt>
                <c:pt idx="2">
                  <c:v>57.02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818-5842-BA05-DBFF9F9C006C}"/>
            </c:ext>
          </c:extLst>
        </c:ser>
        <c:ser>
          <c:idx val="5"/>
          <c:order val="5"/>
          <c:tx>
            <c:v>2 wk Nu control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Chart_CTF_per_unit_area!$D$4:$D$6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818-5842-BA05-DBFF9F9C006C}"/>
            </c:ext>
          </c:extLst>
        </c:ser>
        <c:ser>
          <c:idx val="6"/>
          <c:order val="6"/>
          <c:tx>
            <c:v>2 wk Nu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Chart_CTF_per_unit_area!$D$13:$D$15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818-5842-BA05-DBFF9F9C006C}"/>
            </c:ext>
          </c:extLst>
        </c:ser>
        <c:ser>
          <c:idx val="7"/>
          <c:order val="7"/>
          <c:tx>
            <c:v>6 wk Nu control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Chart_CTF_per_unit_area!$D$22:$D$24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818-5842-BA05-DBFF9F9C006C}"/>
            </c:ext>
          </c:extLst>
        </c:ser>
        <c:ser>
          <c:idx val="8"/>
          <c:order val="8"/>
          <c:tx>
            <c:v>6 wk Nu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Chart_CTF_per_unit_area!$D$30:$D$32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818-5842-BA05-DBFF9F9C006C}"/>
            </c:ext>
          </c:extLst>
        </c:ser>
        <c:ser>
          <c:idx val="9"/>
          <c:order val="9"/>
          <c:tx>
            <c:v>2 wk ctyo control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Chart_CTF_per_unit_area!$F$4:$F$6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Chart_CTF_per_unit_area!$E$4:$E$6</c:f>
              <c:numCache>
                <c:formatCode>#,##0.00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818-5842-BA05-DBFF9F9C006C}"/>
            </c:ext>
          </c:extLst>
        </c:ser>
        <c:ser>
          <c:idx val="10"/>
          <c:order val="10"/>
          <c:tx>
            <c:v>2 wk cyto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Chart_CTF_per_unit_area!$F$13:$F$15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Chart_CTF_per_unit_area!$E$13:$E$15</c:f>
              <c:numCache>
                <c:formatCode>#,##0.00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818-5842-BA05-DBFF9F9C006C}"/>
            </c:ext>
          </c:extLst>
        </c:ser>
        <c:ser>
          <c:idx val="11"/>
          <c:order val="11"/>
          <c:tx>
            <c:v>6 wk cyto control data pt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Chart_CTF_per_unit_area!$F$22:$F$24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Chart_CTF_per_unit_area!$E$22:$E$24</c:f>
              <c:numCache>
                <c:formatCode>#,##0.00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818-5842-BA05-DBFF9F9C006C}"/>
            </c:ext>
          </c:extLst>
        </c:ser>
        <c:ser>
          <c:idx val="12"/>
          <c:order val="12"/>
          <c:tx>
            <c:v>6 wk ctyo CKO data pts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Chart_CTF_per_unit_area!$F$30:$F$32</c:f>
              <c:numCache>
                <c:formatCode>#,##0.00</c:formatCode>
                <c:ptCount val="3"/>
              </c:numCache>
            </c:numRef>
          </c:xVal>
          <c:yVal>
            <c:numRef>
              <c:f>Chart_CTF_per_unit_area!$E$30:$E$32</c:f>
              <c:numCache>
                <c:formatCode>#,##0.00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818-5842-BA05-DBFF9F9C0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924959"/>
        <c:axId val="117593632"/>
      </c:scatterChart>
      <c:catAx>
        <c:axId val="110992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593632"/>
        <c:crosses val="autoZero"/>
        <c:auto val="1"/>
        <c:lblAlgn val="ctr"/>
        <c:lblOffset val="100"/>
        <c:noMultiLvlLbl val="0"/>
      </c:catAx>
      <c:valAx>
        <c:axId val="117593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Fbl</a:t>
                </a:r>
                <a:r>
                  <a:rPr lang="en-US" sz="1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unit area (au)</a:t>
                </a:r>
                <a:endParaRPr lang="en-US" sz="14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5781212967108206E-2"/>
              <c:y val="0.18943883014371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9924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26609</xdr:colOff>
      <xdr:row>2</xdr:row>
      <xdr:rowOff>0</xdr:rowOff>
    </xdr:from>
    <xdr:to>
      <xdr:col>6</xdr:col>
      <xdr:colOff>203200</xdr:colOff>
      <xdr:row>15</xdr:row>
      <xdr:rowOff>102809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9647D0-54A4-1545-9EDD-B906E1042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</xdr:row>
      <xdr:rowOff>12700</xdr:rowOff>
    </xdr:from>
    <xdr:to>
      <xdr:col>7</xdr:col>
      <xdr:colOff>304800</xdr:colOff>
      <xdr:row>21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B7E79D-0FD4-E04B-A45F-45B126AE0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AE83-A4D7-9B4E-9F52-05AFCF12D14B}">
  <dimension ref="A1:M55"/>
  <sheetViews>
    <sheetView zoomScaleNormal="100" workbookViewId="0">
      <pane ySplit="3" topLeftCell="A9" activePane="bottomLeft" state="frozen"/>
      <selection pane="bottomLeft" activeCell="A44" sqref="A44"/>
    </sheetView>
  </sheetViews>
  <sheetFormatPr baseColWidth="10" defaultRowHeight="16" x14ac:dyDescent="0.2"/>
  <cols>
    <col min="1" max="1" width="10.83203125" style="8"/>
    <col min="2" max="16384" width="10.83203125" style="9"/>
  </cols>
  <sheetData>
    <row r="1" spans="1:13" x14ac:dyDescent="0.2">
      <c r="A1" s="8" t="s">
        <v>54</v>
      </c>
    </row>
    <row r="2" spans="1:13" x14ac:dyDescent="0.2">
      <c r="A2" s="8" t="s">
        <v>55</v>
      </c>
    </row>
    <row r="3" spans="1:13" ht="34" x14ac:dyDescent="0.2">
      <c r="A3" s="10" t="s">
        <v>0</v>
      </c>
      <c r="B3" s="11" t="s">
        <v>1</v>
      </c>
      <c r="C3" s="11" t="s">
        <v>56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3" x14ac:dyDescent="0.2">
      <c r="A4" s="12">
        <v>2</v>
      </c>
      <c r="B4" s="12">
        <v>1</v>
      </c>
      <c r="C4" s="13">
        <v>57683</v>
      </c>
      <c r="D4" s="13"/>
      <c r="E4" s="13"/>
      <c r="F4" s="13">
        <v>1187</v>
      </c>
      <c r="G4" s="13">
        <v>68.488</v>
      </c>
      <c r="H4" s="13">
        <v>81295</v>
      </c>
      <c r="I4" s="13">
        <f>H4-(F4*D5)</f>
        <v>74568.271000000008</v>
      </c>
      <c r="J4" s="13">
        <f>I4/F4</f>
        <v>62.820784330244322</v>
      </c>
      <c r="K4" s="13"/>
      <c r="L4" s="13"/>
      <c r="M4" s="13"/>
    </row>
    <row r="5" spans="1:13" x14ac:dyDescent="0.2">
      <c r="A5" s="12"/>
      <c r="B5" s="12" t="s">
        <v>8</v>
      </c>
      <c r="C5" s="13"/>
      <c r="D5" s="13">
        <v>5.6669999999999998</v>
      </c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">
      <c r="A6" s="12">
        <v>4</v>
      </c>
      <c r="B6" s="12">
        <v>1</v>
      </c>
      <c r="C6" s="13">
        <v>66152</v>
      </c>
      <c r="D6" s="13"/>
      <c r="E6" s="13"/>
      <c r="F6" s="13">
        <v>1401</v>
      </c>
      <c r="G6" s="13">
        <v>80.935000000000002</v>
      </c>
      <c r="H6" s="13">
        <v>113390</v>
      </c>
      <c r="I6" s="13">
        <f>H6-(F6*D7)</f>
        <v>107708.94500000001</v>
      </c>
      <c r="J6" s="13">
        <f t="shared" ref="J6:J40" si="0">I6/F6</f>
        <v>76.880046395431833</v>
      </c>
      <c r="K6" s="13"/>
      <c r="L6" s="13"/>
      <c r="M6" s="13"/>
    </row>
    <row r="7" spans="1:13" x14ac:dyDescent="0.2">
      <c r="A7" s="12"/>
      <c r="B7" s="12" t="s">
        <v>8</v>
      </c>
      <c r="C7" s="13"/>
      <c r="D7" s="13">
        <v>4.0549999999999997</v>
      </c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">
      <c r="A8" s="12">
        <v>7</v>
      </c>
      <c r="B8" s="12">
        <v>1</v>
      </c>
      <c r="C8" s="13">
        <v>45664</v>
      </c>
      <c r="D8" s="13"/>
      <c r="E8" s="13"/>
      <c r="F8" s="13">
        <v>985</v>
      </c>
      <c r="G8" s="13">
        <v>117.455</v>
      </c>
      <c r="H8" s="13">
        <v>115693</v>
      </c>
      <c r="I8" s="13">
        <f>H8-(F8*D9)</f>
        <v>112548.88</v>
      </c>
      <c r="J8" s="13">
        <f t="shared" si="0"/>
        <v>114.26282233502539</v>
      </c>
      <c r="K8" s="13"/>
      <c r="L8" s="13"/>
      <c r="M8" s="13"/>
    </row>
    <row r="9" spans="1:13" x14ac:dyDescent="0.2">
      <c r="A9" s="12"/>
      <c r="B9" s="12" t="s">
        <v>8</v>
      </c>
      <c r="C9" s="13"/>
      <c r="D9" s="13">
        <v>3.1920000000000002</v>
      </c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2">
      <c r="A10" s="12">
        <v>10</v>
      </c>
      <c r="B10" s="12">
        <v>1</v>
      </c>
      <c r="C10" s="13">
        <v>67652</v>
      </c>
      <c r="D10" s="13"/>
      <c r="E10" s="13"/>
      <c r="F10" s="13">
        <v>990</v>
      </c>
      <c r="G10" s="13">
        <v>42.107999999999997</v>
      </c>
      <c r="H10" s="13">
        <v>41687</v>
      </c>
      <c r="I10" s="13">
        <f>H10-(F10*D11)</f>
        <v>37425.050000000003</v>
      </c>
      <c r="J10" s="13">
        <f t="shared" si="0"/>
        <v>37.803080808080814</v>
      </c>
      <c r="K10" s="13"/>
      <c r="L10" s="13"/>
      <c r="M10" s="13"/>
    </row>
    <row r="11" spans="1:13" x14ac:dyDescent="0.2">
      <c r="A11" s="12"/>
      <c r="B11" s="12" t="s">
        <v>8</v>
      </c>
      <c r="C11" s="13"/>
      <c r="D11" s="13">
        <v>4.3049999999999997</v>
      </c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2">
      <c r="A12" s="12">
        <v>12</v>
      </c>
      <c r="B12" s="12">
        <v>1</v>
      </c>
      <c r="C12" s="13">
        <v>49123</v>
      </c>
      <c r="D12" s="13"/>
      <c r="E12" s="13"/>
      <c r="F12" s="13">
        <v>667</v>
      </c>
      <c r="G12" s="13">
        <v>30.890999999999998</v>
      </c>
      <c r="H12" s="13">
        <v>20604</v>
      </c>
      <c r="I12" s="13">
        <f>H12-(F12*D13)</f>
        <v>18980.522000000001</v>
      </c>
      <c r="J12" s="13">
        <f t="shared" si="0"/>
        <v>28.456554722638682</v>
      </c>
      <c r="K12" s="13"/>
      <c r="L12" s="13"/>
      <c r="M12" s="13"/>
    </row>
    <row r="13" spans="1:13" x14ac:dyDescent="0.2">
      <c r="A13" s="12"/>
      <c r="B13" s="12" t="s">
        <v>8</v>
      </c>
      <c r="C13" s="13"/>
      <c r="D13" s="13">
        <v>2.4340000000000002</v>
      </c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">
      <c r="A14" s="12">
        <v>14</v>
      </c>
      <c r="B14" s="12">
        <v>1</v>
      </c>
      <c r="C14" s="13">
        <v>62490</v>
      </c>
      <c r="D14" s="13"/>
      <c r="E14" s="13"/>
      <c r="F14" s="13">
        <v>1103</v>
      </c>
      <c r="G14" s="13">
        <v>68.491</v>
      </c>
      <c r="H14" s="13">
        <v>75546</v>
      </c>
      <c r="I14" s="13">
        <f>H14-(F14*D15)</f>
        <v>69050.433000000005</v>
      </c>
      <c r="J14" s="13">
        <f t="shared" si="0"/>
        <v>62.602387126019948</v>
      </c>
      <c r="K14" s="13"/>
      <c r="L14" s="13"/>
      <c r="M14" s="13"/>
    </row>
    <row r="15" spans="1:13" x14ac:dyDescent="0.2">
      <c r="A15" s="12"/>
      <c r="B15" s="12" t="s">
        <v>8</v>
      </c>
      <c r="C15" s="13"/>
      <c r="D15" s="13">
        <v>5.8890000000000002</v>
      </c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12">
        <v>17</v>
      </c>
      <c r="B16" s="12">
        <v>1</v>
      </c>
      <c r="C16" s="13">
        <v>48389</v>
      </c>
      <c r="D16" s="13"/>
      <c r="E16" s="13"/>
      <c r="F16" s="13">
        <v>965</v>
      </c>
      <c r="G16" s="13">
        <v>41.758000000000003</v>
      </c>
      <c r="H16" s="13">
        <v>40296</v>
      </c>
      <c r="I16" s="13">
        <f>H16-(F16*D17)</f>
        <v>36059.65</v>
      </c>
      <c r="J16" s="13">
        <f t="shared" si="0"/>
        <v>37.367512953367878</v>
      </c>
      <c r="K16" s="13"/>
      <c r="L16" s="13"/>
      <c r="M16" s="13"/>
    </row>
    <row r="17" spans="1:13" x14ac:dyDescent="0.2">
      <c r="A17" s="12"/>
      <c r="B17" s="12" t="s">
        <v>8</v>
      </c>
      <c r="C17" s="13"/>
      <c r="D17" s="13">
        <v>4.3899999999999997</v>
      </c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2">
        <v>20</v>
      </c>
      <c r="B18" s="12">
        <v>1</v>
      </c>
      <c r="C18" s="13">
        <v>55728</v>
      </c>
      <c r="D18" s="13"/>
      <c r="E18" s="13"/>
      <c r="F18" s="13">
        <v>1138</v>
      </c>
      <c r="G18" s="13">
        <v>65.335999999999999</v>
      </c>
      <c r="H18" s="13">
        <v>74352</v>
      </c>
      <c r="I18" s="13">
        <f>H18-(F18*D19)</f>
        <v>70593.186000000002</v>
      </c>
      <c r="J18" s="13">
        <f t="shared" si="0"/>
        <v>62.03267662565905</v>
      </c>
      <c r="K18" s="13"/>
      <c r="L18" s="13"/>
      <c r="M18" s="13"/>
    </row>
    <row r="19" spans="1:13" x14ac:dyDescent="0.2">
      <c r="A19" s="12"/>
      <c r="B19" s="12" t="s">
        <v>8</v>
      </c>
      <c r="C19" s="13"/>
      <c r="D19" s="13">
        <v>3.3029999999999999</v>
      </c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">
      <c r="A20" s="12">
        <v>22</v>
      </c>
      <c r="B20" s="12">
        <v>1</v>
      </c>
      <c r="C20" s="13">
        <v>64104</v>
      </c>
      <c r="D20" s="13"/>
      <c r="E20" s="13"/>
      <c r="F20" s="13">
        <v>911</v>
      </c>
      <c r="G20" s="13">
        <v>38.363999999999997</v>
      </c>
      <c r="H20" s="13">
        <v>34950</v>
      </c>
      <c r="I20" s="13">
        <f>H20-(F20*D21)</f>
        <v>32231.576000000001</v>
      </c>
      <c r="J20" s="13">
        <f t="shared" si="0"/>
        <v>35.380434687156971</v>
      </c>
      <c r="K20" s="13"/>
      <c r="L20" s="13"/>
      <c r="M20" s="13"/>
    </row>
    <row r="21" spans="1:13" x14ac:dyDescent="0.2">
      <c r="A21" s="12"/>
      <c r="B21" s="12" t="s">
        <v>8</v>
      </c>
      <c r="C21" s="13"/>
      <c r="D21" s="13">
        <v>2.984</v>
      </c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">
      <c r="A22" s="12">
        <v>25</v>
      </c>
      <c r="B22" s="12">
        <v>1</v>
      </c>
      <c r="C22" s="13">
        <v>44443</v>
      </c>
      <c r="D22" s="13"/>
      <c r="E22" s="13"/>
      <c r="F22" s="13">
        <v>1155</v>
      </c>
      <c r="G22" s="13">
        <v>13.977</v>
      </c>
      <c r="H22" s="13">
        <v>16143</v>
      </c>
      <c r="I22" s="13">
        <f>H22-(F22*D23)</f>
        <v>13790.264999999999</v>
      </c>
      <c r="J22" s="13">
        <f t="shared" si="0"/>
        <v>11.939623376623375</v>
      </c>
      <c r="K22" s="13"/>
      <c r="L22" s="13"/>
      <c r="M22" s="13"/>
    </row>
    <row r="23" spans="1:13" x14ac:dyDescent="0.2">
      <c r="A23" s="12"/>
      <c r="B23" s="12" t="s">
        <v>8</v>
      </c>
      <c r="C23" s="13"/>
      <c r="D23" s="13">
        <v>2.0369999999999999</v>
      </c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">
      <c r="A24" s="12">
        <v>29</v>
      </c>
      <c r="B24" s="12">
        <v>1</v>
      </c>
      <c r="C24" s="13">
        <v>97310</v>
      </c>
      <c r="D24" s="13"/>
      <c r="E24" s="13"/>
      <c r="F24" s="13">
        <v>1106</v>
      </c>
      <c r="G24" s="13">
        <v>26.707999999999998</v>
      </c>
      <c r="H24" s="13">
        <v>29539</v>
      </c>
      <c r="I24" s="13">
        <f>H24-(F24*D25)</f>
        <v>26245.331999999999</v>
      </c>
      <c r="J24" s="13">
        <f t="shared" si="0"/>
        <v>23.729956600361664</v>
      </c>
      <c r="K24" s="13"/>
      <c r="L24" s="13"/>
      <c r="M24" s="13"/>
    </row>
    <row r="25" spans="1:13" x14ac:dyDescent="0.2">
      <c r="A25" s="12"/>
      <c r="B25" s="12" t="s">
        <v>8</v>
      </c>
      <c r="C25" s="13"/>
      <c r="D25" s="13">
        <v>2.9780000000000002</v>
      </c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">
      <c r="A26" s="12">
        <v>31</v>
      </c>
      <c r="B26" s="12">
        <v>1</v>
      </c>
      <c r="C26" s="13">
        <v>46545</v>
      </c>
      <c r="D26" s="13"/>
      <c r="E26" s="13"/>
      <c r="F26" s="13">
        <v>974</v>
      </c>
      <c r="G26" s="13">
        <v>43.405999999999999</v>
      </c>
      <c r="H26" s="13">
        <v>42277</v>
      </c>
      <c r="I26" s="13">
        <f>H26-(F26*D27)</f>
        <v>38733.588000000003</v>
      </c>
      <c r="J26" s="13">
        <f t="shared" si="0"/>
        <v>39.767544147843942</v>
      </c>
      <c r="K26" s="13"/>
      <c r="L26" s="13"/>
      <c r="M26" s="13"/>
    </row>
    <row r="27" spans="1:13" x14ac:dyDescent="0.2">
      <c r="A27" s="12"/>
      <c r="B27" s="12" t="s">
        <v>8</v>
      </c>
      <c r="C27" s="13"/>
      <c r="D27" s="13">
        <v>3.6379999999999999</v>
      </c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">
      <c r="A28" s="12">
        <v>33</v>
      </c>
      <c r="B28" s="12">
        <v>1</v>
      </c>
      <c r="C28" s="13">
        <v>71362</v>
      </c>
      <c r="D28" s="13"/>
      <c r="E28" s="13"/>
      <c r="F28" s="13">
        <v>963</v>
      </c>
      <c r="G28" s="13">
        <v>57.582000000000001</v>
      </c>
      <c r="H28" s="13">
        <v>55451</v>
      </c>
      <c r="I28" s="13">
        <f>H28-(F28*D29)</f>
        <v>51583.591999999997</v>
      </c>
      <c r="J28" s="13">
        <f t="shared" si="0"/>
        <v>53.565516095534782</v>
      </c>
      <c r="K28" s="13"/>
      <c r="L28" s="13"/>
      <c r="M28" s="13"/>
    </row>
    <row r="29" spans="1:13" x14ac:dyDescent="0.2">
      <c r="A29" s="12"/>
      <c r="B29" s="12" t="s">
        <v>8</v>
      </c>
      <c r="C29" s="13"/>
      <c r="D29" s="13">
        <v>4.016</v>
      </c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">
      <c r="A30" s="12">
        <v>35</v>
      </c>
      <c r="B30" s="12">
        <v>1</v>
      </c>
      <c r="C30" s="13">
        <v>47775</v>
      </c>
      <c r="D30" s="13"/>
      <c r="E30" s="13"/>
      <c r="F30" s="13">
        <v>893</v>
      </c>
      <c r="G30" s="13">
        <v>72.772999999999996</v>
      </c>
      <c r="H30" s="13">
        <v>64986</v>
      </c>
      <c r="I30" s="13">
        <f>H30-(F30*D31)</f>
        <v>60954.998</v>
      </c>
      <c r="J30" s="13">
        <f t="shared" si="0"/>
        <v>68.25867637178051</v>
      </c>
      <c r="K30" s="13"/>
      <c r="L30" s="13"/>
      <c r="M30" s="13"/>
    </row>
    <row r="31" spans="1:13" x14ac:dyDescent="0.2">
      <c r="A31" s="12"/>
      <c r="B31" s="12" t="s">
        <v>8</v>
      </c>
      <c r="C31" s="13"/>
      <c r="D31" s="13">
        <v>4.5140000000000002</v>
      </c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">
      <c r="A32" s="12">
        <v>37</v>
      </c>
      <c r="B32" s="12">
        <v>1</v>
      </c>
      <c r="C32" s="13">
        <v>45231</v>
      </c>
      <c r="D32" s="13"/>
      <c r="E32" s="13"/>
      <c r="F32" s="13">
        <v>1069</v>
      </c>
      <c r="G32" s="13">
        <v>68.222999999999999</v>
      </c>
      <c r="H32" s="13">
        <v>72930</v>
      </c>
      <c r="I32" s="13">
        <f>H32-(F32*D33)</f>
        <v>69854.486999999994</v>
      </c>
      <c r="J32" s="13">
        <f t="shared" si="0"/>
        <v>65.345637979420019</v>
      </c>
      <c r="K32" s="13"/>
      <c r="L32" s="13"/>
      <c r="M32" s="13"/>
    </row>
    <row r="33" spans="1:13" x14ac:dyDescent="0.2">
      <c r="A33" s="12"/>
      <c r="B33" s="12" t="s">
        <v>8</v>
      </c>
      <c r="C33" s="13"/>
      <c r="D33" s="13">
        <v>2.8769999999999998</v>
      </c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">
      <c r="A34" s="12">
        <v>43</v>
      </c>
      <c r="B34" s="12">
        <v>1</v>
      </c>
      <c r="C34" s="13">
        <v>59054</v>
      </c>
      <c r="D34" s="13"/>
      <c r="E34" s="13"/>
      <c r="F34" s="13">
        <v>648</v>
      </c>
      <c r="G34" s="13">
        <v>86.378</v>
      </c>
      <c r="H34" s="13">
        <v>55973</v>
      </c>
      <c r="I34" s="13">
        <f>H34-(F34*D35)</f>
        <v>52970.167999999998</v>
      </c>
      <c r="J34" s="13">
        <f t="shared" si="0"/>
        <v>81.744086419753089</v>
      </c>
      <c r="K34" s="13"/>
      <c r="L34" s="13"/>
      <c r="M34" s="13"/>
    </row>
    <row r="35" spans="1:13" x14ac:dyDescent="0.2">
      <c r="A35" s="12"/>
      <c r="B35" s="12" t="s">
        <v>8</v>
      </c>
      <c r="C35" s="13"/>
      <c r="D35" s="13">
        <v>4.6340000000000003</v>
      </c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">
      <c r="A36" s="12">
        <v>46</v>
      </c>
      <c r="B36" s="12">
        <v>1</v>
      </c>
      <c r="C36" s="13">
        <v>67455</v>
      </c>
      <c r="D36" s="13"/>
      <c r="E36" s="13"/>
      <c r="F36" s="13">
        <v>1220</v>
      </c>
      <c r="G36" s="13">
        <v>75.400999999999996</v>
      </c>
      <c r="H36" s="13">
        <v>91989</v>
      </c>
      <c r="I36" s="13">
        <f>H36-(F36*D38)</f>
        <v>89878.399999999994</v>
      </c>
      <c r="J36" s="13">
        <f t="shared" si="0"/>
        <v>73.670819672131145</v>
      </c>
      <c r="K36" s="13"/>
      <c r="L36" s="13"/>
      <c r="M36" s="13"/>
    </row>
    <row r="37" spans="1:13" x14ac:dyDescent="0.2">
      <c r="A37" s="12"/>
      <c r="B37" s="12">
        <v>2</v>
      </c>
      <c r="C37" s="13">
        <v>55577</v>
      </c>
      <c r="D37" s="13"/>
      <c r="E37" s="13"/>
      <c r="F37" s="13">
        <v>1264</v>
      </c>
      <c r="G37" s="13">
        <v>63.274999999999999</v>
      </c>
      <c r="H37" s="13">
        <v>79980</v>
      </c>
      <c r="I37" s="13">
        <f>H37-(F37*D38)</f>
        <v>77793.279999999999</v>
      </c>
      <c r="J37" s="13">
        <f t="shared" si="0"/>
        <v>61.545316455696202</v>
      </c>
      <c r="K37" s="13"/>
      <c r="L37" s="13"/>
      <c r="M37" s="13"/>
    </row>
    <row r="38" spans="1:13" x14ac:dyDescent="0.2">
      <c r="A38" s="12"/>
      <c r="B38" s="12" t="s">
        <v>8</v>
      </c>
      <c r="C38" s="13"/>
      <c r="D38" s="13">
        <v>1.73</v>
      </c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">
      <c r="A39" s="12">
        <v>48</v>
      </c>
      <c r="B39" s="12">
        <v>1</v>
      </c>
      <c r="C39" s="13">
        <v>55845</v>
      </c>
      <c r="D39" s="13"/>
      <c r="E39" s="13"/>
      <c r="F39" s="13">
        <v>1115</v>
      </c>
      <c r="G39" s="13">
        <v>108.881</v>
      </c>
      <c r="H39" s="13">
        <v>121402</v>
      </c>
      <c r="I39" s="13">
        <f>H39-(F39*D41)</f>
        <v>117604.31</v>
      </c>
      <c r="J39" s="13">
        <f t="shared" si="0"/>
        <v>105.47471748878924</v>
      </c>
      <c r="K39" s="13"/>
      <c r="L39" s="13"/>
      <c r="M39" s="13"/>
    </row>
    <row r="40" spans="1:13" x14ac:dyDescent="0.2">
      <c r="A40" s="12"/>
      <c r="B40" s="12">
        <v>2</v>
      </c>
      <c r="C40" s="13">
        <v>34891</v>
      </c>
      <c r="D40" s="13"/>
      <c r="E40" s="13"/>
      <c r="F40" s="13">
        <v>845</v>
      </c>
      <c r="G40" s="13">
        <v>111.55</v>
      </c>
      <c r="H40" s="13">
        <v>94260</v>
      </c>
      <c r="I40" s="13">
        <f>H40-(F40*D41)</f>
        <v>91381.93</v>
      </c>
      <c r="J40" s="13">
        <f t="shared" si="0"/>
        <v>108.14429585798815</v>
      </c>
      <c r="K40" s="13"/>
      <c r="L40" s="13"/>
      <c r="M40" s="13"/>
    </row>
    <row r="41" spans="1:13" x14ac:dyDescent="0.2">
      <c r="A41" s="12"/>
      <c r="B41" s="12" t="s">
        <v>8</v>
      </c>
      <c r="C41" s="13"/>
      <c r="D41" s="13">
        <v>3.4060000000000001</v>
      </c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">
      <c r="A43" t="s">
        <v>40</v>
      </c>
      <c r="B43" s="12"/>
      <c r="C43" s="13">
        <f>AVERAGE(C4:C40)</f>
        <v>57123.65</v>
      </c>
      <c r="D43" s="13"/>
      <c r="E43" s="13"/>
      <c r="F43" s="13">
        <f t="shared" ref="F43" si="1">AVERAGE(F4:F40)</f>
        <v>1029.95</v>
      </c>
      <c r="G43" s="13"/>
      <c r="H43" s="13"/>
      <c r="I43" s="13">
        <f>AVERAGE(I4:I40)</f>
        <v>62497.843149999993</v>
      </c>
      <c r="J43" s="13">
        <f>AVERAGE(J4:J40)</f>
        <v>60.539624522477368</v>
      </c>
      <c r="K43" s="13"/>
      <c r="L43" s="13"/>
      <c r="M43" s="13"/>
    </row>
    <row r="44" spans="1:13" x14ac:dyDescent="0.2">
      <c r="A44" s="24" t="s">
        <v>41</v>
      </c>
      <c r="B44" s="12"/>
      <c r="C44" s="14">
        <f>STDEV(C4:C40)</f>
        <v>13517.556491564286</v>
      </c>
      <c r="D44" s="14"/>
      <c r="E44" s="14"/>
      <c r="F44" s="14">
        <f t="shared" ref="D44:J44" si="2">STDEV(F4:F40)</f>
        <v>186.46418451076099</v>
      </c>
      <c r="G44" s="14"/>
      <c r="H44" s="14"/>
      <c r="I44" s="14">
        <f t="shared" si="2"/>
        <v>31045.986681266051</v>
      </c>
      <c r="J44" s="14">
        <f t="shared" si="2"/>
        <v>28.162341084360246</v>
      </c>
      <c r="K44" s="13"/>
      <c r="L44" s="13"/>
      <c r="M44" s="13"/>
    </row>
    <row r="45" spans="1:13" x14ac:dyDescent="0.2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">
      <c r="A47" s="12"/>
      <c r="B47" s="12"/>
      <c r="C47" s="14"/>
      <c r="D47" s="14"/>
      <c r="E47" s="14"/>
      <c r="F47" s="14"/>
      <c r="G47" s="14"/>
      <c r="H47" s="14"/>
      <c r="I47" s="14"/>
      <c r="J47" s="13"/>
      <c r="K47" s="13"/>
      <c r="L47" s="13"/>
      <c r="M47" s="13"/>
    </row>
    <row r="48" spans="1:13" x14ac:dyDescent="0.2">
      <c r="A48" s="12"/>
      <c r="B48" s="12"/>
      <c r="C48" s="14"/>
      <c r="D48" s="14"/>
      <c r="E48" s="14"/>
      <c r="F48" s="14"/>
      <c r="G48" s="14"/>
      <c r="H48" s="14"/>
      <c r="I48" s="14"/>
      <c r="J48" s="13"/>
      <c r="K48" s="13"/>
      <c r="L48" s="13"/>
      <c r="M48" s="13"/>
    </row>
    <row r="49" spans="1:13" x14ac:dyDescent="0.2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">
      <c r="A50" s="12"/>
      <c r="B50" s="12"/>
      <c r="J50" s="13"/>
      <c r="K50" s="13"/>
      <c r="L50" s="13"/>
      <c r="M50" s="13"/>
    </row>
    <row r="51" spans="1:13" x14ac:dyDescent="0.2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">
      <c r="A52" s="12"/>
      <c r="B52" s="12"/>
      <c r="J52" s="13"/>
      <c r="K52" s="13"/>
      <c r="L52" s="13"/>
      <c r="M52" s="13"/>
    </row>
    <row r="53" spans="1:13" x14ac:dyDescent="0.2">
      <c r="A53" s="12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0B04-563B-DB44-AC5F-15841D6C6171}">
  <dimension ref="A1:M151"/>
  <sheetViews>
    <sheetView zoomScaleNormal="100" workbookViewId="0">
      <pane ySplit="3" topLeftCell="A4" activePane="bottomLeft" state="frozen"/>
      <selection pane="bottomLeft" activeCell="O25" sqref="O25"/>
    </sheetView>
  </sheetViews>
  <sheetFormatPr baseColWidth="10" defaultRowHeight="16" x14ac:dyDescent="0.2"/>
  <cols>
    <col min="1" max="1" width="10.83203125" style="27"/>
    <col min="4" max="4" width="11.83203125" customWidth="1"/>
    <col min="5" max="5" width="18" customWidth="1"/>
    <col min="9" max="9" width="13.33203125" bestFit="1" customWidth="1"/>
    <col min="11" max="11" width="11.83203125" bestFit="1" customWidth="1"/>
    <col min="12" max="12" width="18.33203125" customWidth="1"/>
    <col min="13" max="13" width="23.1640625" customWidth="1"/>
    <col min="14" max="14" width="26.1640625" customWidth="1"/>
  </cols>
  <sheetData>
    <row r="1" spans="1:13" x14ac:dyDescent="0.2">
      <c r="A1" s="30" t="s">
        <v>54</v>
      </c>
    </row>
    <row r="2" spans="1:13" x14ac:dyDescent="0.2">
      <c r="A2" s="30" t="s">
        <v>55</v>
      </c>
    </row>
    <row r="3" spans="1:13" ht="51" x14ac:dyDescent="0.2">
      <c r="A3" s="27" t="s">
        <v>0</v>
      </c>
      <c r="B3" t="s">
        <v>1</v>
      </c>
      <c r="C3" t="s">
        <v>5</v>
      </c>
      <c r="D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  <c r="M3" s="3"/>
    </row>
    <row r="4" spans="1:13" x14ac:dyDescent="0.2">
      <c r="A4" s="27">
        <v>3</v>
      </c>
      <c r="B4">
        <v>1</v>
      </c>
      <c r="C4" s="6">
        <v>26268</v>
      </c>
      <c r="D4" s="7">
        <v>1</v>
      </c>
      <c r="E4" s="1">
        <v>902</v>
      </c>
      <c r="F4" s="1">
        <v>902</v>
      </c>
      <c r="G4" s="1">
        <v>74.069999999999993</v>
      </c>
      <c r="H4" s="1">
        <v>66811</v>
      </c>
      <c r="I4" s="1">
        <f>H4-(F4*$G$8)</f>
        <v>65721.384000000005</v>
      </c>
      <c r="J4" s="1">
        <v>65721.384000000005</v>
      </c>
      <c r="K4" s="1">
        <f>J4/E4</f>
        <v>72.861844789356994</v>
      </c>
    </row>
    <row r="5" spans="1:13" x14ac:dyDescent="0.2">
      <c r="B5">
        <v>2</v>
      </c>
      <c r="C5" s="6">
        <v>25026</v>
      </c>
      <c r="D5" s="7">
        <v>2</v>
      </c>
      <c r="E5" s="1">
        <v>1055</v>
      </c>
      <c r="F5" s="1">
        <v>196</v>
      </c>
      <c r="G5" s="1">
        <v>62.723999999999997</v>
      </c>
      <c r="H5" s="1">
        <v>12294</v>
      </c>
      <c r="I5" s="1">
        <f>H5-(F5*$G$8)</f>
        <v>12057.232</v>
      </c>
      <c r="J5" s="1">
        <f>SUM(I5:I6)</f>
        <v>89425.56</v>
      </c>
      <c r="K5" s="1">
        <f t="shared" ref="K5:K67" si="0">J5/E5</f>
        <v>84.763563981042651</v>
      </c>
    </row>
    <row r="6" spans="1:13" x14ac:dyDescent="0.2">
      <c r="C6" s="6"/>
      <c r="D6" s="7"/>
      <c r="E6" s="1"/>
      <c r="F6" s="1">
        <v>859</v>
      </c>
      <c r="G6" s="1">
        <v>91.275999999999996</v>
      </c>
      <c r="H6" s="1">
        <v>78406</v>
      </c>
      <c r="I6" s="1">
        <f>H6-(F6*$G$8)</f>
        <v>77368.327999999994</v>
      </c>
      <c r="J6" s="1"/>
      <c r="K6" s="1"/>
    </row>
    <row r="7" spans="1:13" x14ac:dyDescent="0.2">
      <c r="B7">
        <v>3</v>
      </c>
      <c r="C7" s="6">
        <v>38060</v>
      </c>
      <c r="D7" s="7">
        <v>1</v>
      </c>
      <c r="E7" s="1">
        <v>810</v>
      </c>
      <c r="F7" s="1">
        <v>810</v>
      </c>
      <c r="G7" s="1">
        <v>76.340999999999994</v>
      </c>
      <c r="H7" s="1">
        <v>61836</v>
      </c>
      <c r="I7" s="1">
        <f>H7-(F7*$G$8)</f>
        <v>60857.52</v>
      </c>
      <c r="J7" s="1">
        <v>60857.52</v>
      </c>
      <c r="K7" s="1">
        <f t="shared" si="0"/>
        <v>75.132740740740743</v>
      </c>
    </row>
    <row r="8" spans="1:13" x14ac:dyDescent="0.2">
      <c r="B8" t="s">
        <v>8</v>
      </c>
      <c r="C8" s="1"/>
      <c r="D8" s="7"/>
      <c r="E8" s="1"/>
      <c r="F8" s="1">
        <v>2091</v>
      </c>
      <c r="G8" s="1">
        <v>1.208</v>
      </c>
      <c r="H8" s="1">
        <v>2525</v>
      </c>
      <c r="I8" s="1"/>
      <c r="J8" s="1"/>
      <c r="K8" s="1"/>
    </row>
    <row r="9" spans="1:13" x14ac:dyDescent="0.2">
      <c r="A9" s="27">
        <v>5</v>
      </c>
      <c r="B9">
        <v>1</v>
      </c>
      <c r="C9" s="6">
        <v>23679</v>
      </c>
      <c r="D9" s="7">
        <v>1</v>
      </c>
      <c r="E9" s="1">
        <v>645</v>
      </c>
      <c r="F9" s="1">
        <v>645</v>
      </c>
      <c r="G9" s="1">
        <v>57.984000000000002</v>
      </c>
      <c r="H9" s="1">
        <v>37400</v>
      </c>
      <c r="I9" s="1">
        <f t="shared" ref="I9" si="1">H9-(F9*$G$16)</f>
        <v>34858.699999999997</v>
      </c>
      <c r="J9" s="1">
        <f>SUM(I9:I10)</f>
        <v>34858.699999999997</v>
      </c>
      <c r="K9" s="1">
        <f t="shared" si="0"/>
        <v>54.044496124031006</v>
      </c>
    </row>
    <row r="10" spans="1:13" x14ac:dyDescent="0.2">
      <c r="D10" s="7"/>
      <c r="E10" s="1"/>
      <c r="F10" s="1"/>
      <c r="G10" s="1"/>
      <c r="H10" s="1"/>
      <c r="I10" s="1"/>
      <c r="J10" s="1"/>
      <c r="K10" s="1"/>
    </row>
    <row r="11" spans="1:13" x14ac:dyDescent="0.2">
      <c r="B11">
        <v>2</v>
      </c>
      <c r="C11" s="6">
        <v>53464</v>
      </c>
      <c r="D11" s="7">
        <v>2</v>
      </c>
      <c r="E11" s="1">
        <v>1071</v>
      </c>
      <c r="F11" s="1">
        <v>165</v>
      </c>
      <c r="G11" s="1">
        <v>52.018000000000001</v>
      </c>
      <c r="H11" s="1">
        <v>8583</v>
      </c>
      <c r="I11" s="1">
        <f>H11-(F11*$G$16)</f>
        <v>7932.9</v>
      </c>
      <c r="J11" s="1">
        <f>SUM(I11:I12)</f>
        <v>60859.26</v>
      </c>
      <c r="K11" s="1">
        <f t="shared" si="0"/>
        <v>56.824705882352944</v>
      </c>
    </row>
    <row r="12" spans="1:13" x14ac:dyDescent="0.2">
      <c r="C12" s="6"/>
      <c r="D12" s="7"/>
      <c r="E12" s="1"/>
      <c r="F12" s="1">
        <v>906</v>
      </c>
      <c r="G12" s="1">
        <v>62.357999999999997</v>
      </c>
      <c r="H12" s="1">
        <v>56496</v>
      </c>
      <c r="I12" s="1">
        <f>H12-(F12*$G$16)</f>
        <v>52926.36</v>
      </c>
      <c r="J12" s="1"/>
      <c r="K12" s="1"/>
    </row>
    <row r="13" spans="1:13" x14ac:dyDescent="0.2">
      <c r="B13">
        <v>3</v>
      </c>
      <c r="C13" s="6">
        <v>30293</v>
      </c>
      <c r="D13" s="7">
        <v>1</v>
      </c>
      <c r="E13" s="1">
        <v>592</v>
      </c>
      <c r="F13" s="1">
        <v>592</v>
      </c>
      <c r="G13" s="1">
        <v>85.725999999999999</v>
      </c>
      <c r="H13" s="1">
        <v>50750</v>
      </c>
      <c r="I13" s="1">
        <f>H13-(F13*$G$16)</f>
        <v>48417.52</v>
      </c>
      <c r="J13" s="1">
        <v>48417.52</v>
      </c>
      <c r="K13" s="1">
        <f t="shared" si="0"/>
        <v>81.786351351351342</v>
      </c>
    </row>
    <row r="14" spans="1:13" x14ac:dyDescent="0.2">
      <c r="B14">
        <v>4</v>
      </c>
      <c r="C14" s="6">
        <v>27894</v>
      </c>
      <c r="D14" s="7">
        <v>2</v>
      </c>
      <c r="E14" s="1">
        <v>313</v>
      </c>
      <c r="F14" s="1">
        <v>113</v>
      </c>
      <c r="G14" s="1">
        <v>50.23</v>
      </c>
      <c r="H14" s="1">
        <v>5676</v>
      </c>
      <c r="I14" s="1">
        <f>H14-(F14*$G$16)</f>
        <v>5230.78</v>
      </c>
      <c r="J14" s="1">
        <f>SUM(I14:I15)</f>
        <v>17431.78</v>
      </c>
      <c r="K14" s="1">
        <f t="shared" si="0"/>
        <v>55.692587859424918</v>
      </c>
    </row>
    <row r="15" spans="1:13" x14ac:dyDescent="0.2">
      <c r="D15" s="7"/>
      <c r="E15" s="1"/>
      <c r="F15" s="1">
        <v>200</v>
      </c>
      <c r="G15" s="1">
        <v>64.944999999999993</v>
      </c>
      <c r="H15" s="1">
        <v>12989</v>
      </c>
      <c r="I15" s="1">
        <f t="shared" ref="I15" si="2">H15-(F15*$G$16)</f>
        <v>12201</v>
      </c>
      <c r="J15" s="1"/>
      <c r="K15" s="1"/>
    </row>
    <row r="16" spans="1:13" x14ac:dyDescent="0.2">
      <c r="B16" t="s">
        <v>8</v>
      </c>
      <c r="D16" s="7"/>
      <c r="E16" s="1"/>
      <c r="F16" s="1">
        <v>2817</v>
      </c>
      <c r="G16" s="1">
        <v>3.94</v>
      </c>
      <c r="H16" s="1">
        <v>11098</v>
      </c>
      <c r="I16" s="1"/>
      <c r="J16" s="1"/>
      <c r="K16" s="1"/>
    </row>
    <row r="17" spans="1:11" x14ac:dyDescent="0.2">
      <c r="A17" s="27">
        <v>7</v>
      </c>
      <c r="B17">
        <v>1</v>
      </c>
      <c r="C17" s="6">
        <v>65797</v>
      </c>
      <c r="D17" s="7">
        <v>1</v>
      </c>
      <c r="E17" s="1">
        <v>1089</v>
      </c>
      <c r="F17" s="1">
        <v>1089</v>
      </c>
      <c r="G17" s="1">
        <v>57.006</v>
      </c>
      <c r="H17" s="1">
        <v>62079</v>
      </c>
      <c r="I17" s="1">
        <f>H17-(F17*$G$20)</f>
        <v>59257.400999999998</v>
      </c>
      <c r="J17" s="1">
        <f>SUM(I17:I18)</f>
        <v>59257.400999999998</v>
      </c>
      <c r="K17" s="1">
        <f t="shared" si="0"/>
        <v>54.414509641873273</v>
      </c>
    </row>
    <row r="18" spans="1:11" x14ac:dyDescent="0.2">
      <c r="C18" s="6"/>
      <c r="D18" s="7"/>
      <c r="E18" s="1"/>
      <c r="F18" s="1"/>
      <c r="G18" s="1"/>
      <c r="H18" s="1"/>
      <c r="I18" s="1"/>
      <c r="J18" s="1"/>
      <c r="K18" s="1"/>
    </row>
    <row r="19" spans="1:11" x14ac:dyDescent="0.2">
      <c r="B19">
        <v>2</v>
      </c>
      <c r="C19" s="6">
        <v>65585</v>
      </c>
      <c r="D19" s="7">
        <v>1</v>
      </c>
      <c r="E19" s="1">
        <v>998</v>
      </c>
      <c r="F19" s="1">
        <v>998</v>
      </c>
      <c r="G19" s="1">
        <v>91.796000000000006</v>
      </c>
      <c r="H19" s="1">
        <v>91612</v>
      </c>
      <c r="I19" s="1">
        <f>H19-(F19*$G$20)</f>
        <v>89026.182000000001</v>
      </c>
      <c r="J19" s="1">
        <v>89026.182000000001</v>
      </c>
      <c r="K19" s="1">
        <f t="shared" si="0"/>
        <v>89.204591182364723</v>
      </c>
    </row>
    <row r="20" spans="1:11" x14ac:dyDescent="0.2">
      <c r="B20" t="s">
        <v>8</v>
      </c>
      <c r="D20" s="7"/>
      <c r="E20" s="1"/>
      <c r="F20" s="1">
        <v>1449</v>
      </c>
      <c r="G20" s="1">
        <v>2.5910000000000002</v>
      </c>
      <c r="H20" s="1">
        <v>3754</v>
      </c>
      <c r="I20" s="1"/>
      <c r="J20" s="1"/>
      <c r="K20" s="1"/>
    </row>
    <row r="21" spans="1:11" x14ac:dyDescent="0.2">
      <c r="A21" s="27">
        <v>9</v>
      </c>
      <c r="B21">
        <v>1</v>
      </c>
      <c r="C21">
        <v>49138</v>
      </c>
      <c r="D21" s="7">
        <v>2</v>
      </c>
      <c r="E21" s="1">
        <v>1142</v>
      </c>
      <c r="F21" s="1">
        <v>467</v>
      </c>
      <c r="G21" s="1">
        <v>58.667999999999999</v>
      </c>
      <c r="H21" s="1">
        <v>27398</v>
      </c>
      <c r="I21" s="1">
        <f>H21-(F21*$G$23)</f>
        <v>25893.793000000001</v>
      </c>
      <c r="J21" s="1">
        <f>SUM(I21:I22)</f>
        <v>75422.618000000002</v>
      </c>
      <c r="K21" s="1">
        <f t="shared" si="0"/>
        <v>66.044323992994748</v>
      </c>
    </row>
    <row r="22" spans="1:11" x14ac:dyDescent="0.2">
      <c r="D22" s="7"/>
      <c r="E22" s="1"/>
      <c r="F22" s="1">
        <v>675</v>
      </c>
      <c r="G22" s="1">
        <v>76.596999999999994</v>
      </c>
      <c r="H22" s="1">
        <v>51703</v>
      </c>
      <c r="I22" s="1">
        <f>H22-(F22*$G$23)</f>
        <v>49528.824999999997</v>
      </c>
      <c r="J22" s="1"/>
      <c r="K22" s="1"/>
    </row>
    <row r="23" spans="1:11" x14ac:dyDescent="0.2">
      <c r="B23" t="s">
        <v>8</v>
      </c>
      <c r="D23" s="7"/>
      <c r="E23" s="1"/>
      <c r="F23" s="1">
        <v>1031</v>
      </c>
      <c r="G23" s="1">
        <v>3.2210000000000001</v>
      </c>
      <c r="H23" s="1">
        <v>3321</v>
      </c>
      <c r="I23" s="1"/>
      <c r="J23" s="1"/>
      <c r="K23" s="1"/>
    </row>
    <row r="24" spans="1:11" x14ac:dyDescent="0.2">
      <c r="A24" s="27" t="s">
        <v>9</v>
      </c>
      <c r="B24">
        <v>1</v>
      </c>
      <c r="C24" s="6">
        <v>36956</v>
      </c>
      <c r="D24" s="7">
        <v>2</v>
      </c>
      <c r="E24" s="1">
        <v>1022</v>
      </c>
      <c r="F24" s="1">
        <v>135</v>
      </c>
      <c r="G24" s="1">
        <v>34.207000000000001</v>
      </c>
      <c r="H24" s="1">
        <v>4618</v>
      </c>
      <c r="I24" s="1">
        <f>H24-(F24*$G$29)</f>
        <v>4311.9549999999999</v>
      </c>
      <c r="J24" s="1">
        <f>SUM(I24:I25)</f>
        <v>76190.126000000004</v>
      </c>
      <c r="K24" s="1">
        <f t="shared" si="0"/>
        <v>74.550025440313121</v>
      </c>
    </row>
    <row r="25" spans="1:11" x14ac:dyDescent="0.2">
      <c r="B25" s="4"/>
      <c r="C25" s="6"/>
      <c r="D25" s="7"/>
      <c r="E25" s="1"/>
      <c r="F25" s="1">
        <v>887</v>
      </c>
      <c r="G25" s="1">
        <v>83.302000000000007</v>
      </c>
      <c r="H25" s="1">
        <v>73889</v>
      </c>
      <c r="I25" s="1">
        <f>H25-(F25*$G$29)</f>
        <v>71878.171000000002</v>
      </c>
      <c r="J25" s="1"/>
      <c r="K25" s="1"/>
    </row>
    <row r="26" spans="1:11" x14ac:dyDescent="0.2">
      <c r="B26">
        <v>2</v>
      </c>
      <c r="C26" s="6">
        <v>32120</v>
      </c>
      <c r="D26" s="7">
        <v>1</v>
      </c>
      <c r="E26" s="1">
        <v>808</v>
      </c>
      <c r="F26" s="1">
        <v>808</v>
      </c>
      <c r="G26" s="1">
        <v>49.284999999999997</v>
      </c>
      <c r="H26" s="1">
        <v>39822</v>
      </c>
      <c r="I26" s="1">
        <f>H26-(F26*$G$29)</f>
        <v>37990.264000000003</v>
      </c>
      <c r="J26" s="1">
        <v>37990.264000000003</v>
      </c>
      <c r="K26" s="1">
        <f t="shared" si="0"/>
        <v>47.017653465346541</v>
      </c>
    </row>
    <row r="27" spans="1:11" x14ac:dyDescent="0.2">
      <c r="B27">
        <v>3</v>
      </c>
      <c r="C27" s="6">
        <v>30178</v>
      </c>
      <c r="D27" s="7">
        <v>1</v>
      </c>
      <c r="E27" s="1">
        <v>866</v>
      </c>
      <c r="F27" s="1">
        <v>866</v>
      </c>
      <c r="G27" s="1">
        <v>119.07899999999999</v>
      </c>
      <c r="H27" s="1">
        <v>103122</v>
      </c>
      <c r="I27" s="1">
        <f>H27-(F27*$G$29)</f>
        <v>101158.77800000001</v>
      </c>
      <c r="J27" s="1">
        <v>101158.77800000001</v>
      </c>
      <c r="K27" s="1">
        <f t="shared" si="0"/>
        <v>116.81152193995382</v>
      </c>
    </row>
    <row r="28" spans="1:11" x14ac:dyDescent="0.2">
      <c r="B28">
        <v>4</v>
      </c>
      <c r="C28" s="6">
        <v>34256</v>
      </c>
      <c r="D28" s="7">
        <v>1</v>
      </c>
      <c r="E28" s="1">
        <v>954</v>
      </c>
      <c r="F28" s="1">
        <v>954</v>
      </c>
      <c r="G28" s="1">
        <v>124.824</v>
      </c>
      <c r="H28" s="1">
        <v>119082</v>
      </c>
      <c r="I28" s="1">
        <f t="shared" ref="I28" si="3">H28-(F28*$G$29)</f>
        <v>116919.28200000001</v>
      </c>
      <c r="J28" s="1">
        <v>116919.28200000001</v>
      </c>
      <c r="K28" s="1">
        <f t="shared" si="0"/>
        <v>122.55689937106919</v>
      </c>
    </row>
    <row r="29" spans="1:11" x14ac:dyDescent="0.2">
      <c r="B29" t="s">
        <v>8</v>
      </c>
      <c r="D29" s="7"/>
      <c r="E29" s="1"/>
      <c r="F29" s="1">
        <v>1461</v>
      </c>
      <c r="G29" s="1">
        <v>2.2669999999999999</v>
      </c>
      <c r="H29" s="1">
        <v>3312</v>
      </c>
      <c r="I29" s="1"/>
      <c r="J29" s="1"/>
      <c r="K29" s="1"/>
    </row>
    <row r="30" spans="1:11" x14ac:dyDescent="0.2">
      <c r="A30" s="27">
        <v>16</v>
      </c>
      <c r="B30">
        <v>1</v>
      </c>
      <c r="C30" s="6">
        <v>25907</v>
      </c>
      <c r="D30" s="7">
        <v>1</v>
      </c>
      <c r="E30" s="1">
        <v>641</v>
      </c>
      <c r="F30" s="1">
        <v>641</v>
      </c>
      <c r="G30" s="1">
        <v>73.341999999999999</v>
      </c>
      <c r="H30" s="1">
        <v>47012</v>
      </c>
      <c r="I30" s="1">
        <f>H30-(F30*$G$35)</f>
        <v>44214.035000000003</v>
      </c>
      <c r="J30" s="1">
        <v>44214.035000000003</v>
      </c>
      <c r="K30" s="1">
        <f t="shared" si="0"/>
        <v>68.976653666146646</v>
      </c>
    </row>
    <row r="31" spans="1:11" x14ac:dyDescent="0.2">
      <c r="B31">
        <v>2</v>
      </c>
      <c r="C31" s="6">
        <v>39848</v>
      </c>
      <c r="D31" s="7">
        <v>1</v>
      </c>
      <c r="E31" s="1">
        <v>678</v>
      </c>
      <c r="F31" s="1">
        <v>678</v>
      </c>
      <c r="G31" s="1">
        <v>62.048999999999999</v>
      </c>
      <c r="H31" s="1">
        <v>42069</v>
      </c>
      <c r="I31" s="1">
        <f>H31-(F31*$G$35)</f>
        <v>39109.53</v>
      </c>
      <c r="J31" s="1">
        <v>39109.53</v>
      </c>
      <c r="K31" s="1">
        <f t="shared" si="0"/>
        <v>57.683672566371676</v>
      </c>
    </row>
    <row r="32" spans="1:11" x14ac:dyDescent="0.2">
      <c r="B32">
        <v>3</v>
      </c>
      <c r="C32" s="6">
        <v>31541</v>
      </c>
      <c r="D32" s="7">
        <v>2</v>
      </c>
      <c r="E32" s="1">
        <v>1033</v>
      </c>
      <c r="F32" s="1">
        <v>453</v>
      </c>
      <c r="G32" s="1">
        <v>75.597999999999999</v>
      </c>
      <c r="H32" s="1">
        <v>34246</v>
      </c>
      <c r="I32" s="1">
        <f>H32-(F32*$G$35)</f>
        <v>32268.654999999999</v>
      </c>
      <c r="J32" s="1">
        <f>SUM(I32:I33)</f>
        <v>85070.955000000002</v>
      </c>
      <c r="K32" s="1">
        <f t="shared" si="0"/>
        <v>82.353296224588576</v>
      </c>
    </row>
    <row r="33" spans="1:11" x14ac:dyDescent="0.2">
      <c r="C33" s="6"/>
      <c r="D33" s="7"/>
      <c r="E33" s="1"/>
      <c r="F33" s="1">
        <v>580</v>
      </c>
      <c r="G33" s="1">
        <v>95.403000000000006</v>
      </c>
      <c r="H33" s="1">
        <v>55334</v>
      </c>
      <c r="I33" s="1">
        <f>H33-(F33*$G$35)</f>
        <v>52802.3</v>
      </c>
      <c r="J33" s="1"/>
      <c r="K33" s="1"/>
    </row>
    <row r="34" spans="1:11" x14ac:dyDescent="0.2">
      <c r="B34">
        <v>4</v>
      </c>
      <c r="C34" s="6">
        <v>35211</v>
      </c>
      <c r="D34" s="7">
        <v>1</v>
      </c>
      <c r="E34" s="1">
        <v>178</v>
      </c>
      <c r="F34" s="1">
        <v>178</v>
      </c>
      <c r="G34" s="1">
        <v>66.606999999999999</v>
      </c>
      <c r="H34" s="1">
        <v>11856</v>
      </c>
      <c r="I34" s="1">
        <f t="shared" ref="I34" si="4">H34-(F34*$G$35)</f>
        <v>11079.03</v>
      </c>
      <c r="J34" s="1">
        <v>11079.03</v>
      </c>
      <c r="K34" s="1">
        <f t="shared" si="0"/>
        <v>62.241741573033714</v>
      </c>
    </row>
    <row r="35" spans="1:11" x14ac:dyDescent="0.2">
      <c r="B35" t="s">
        <v>8</v>
      </c>
      <c r="D35" s="7"/>
      <c r="E35" s="1"/>
      <c r="F35" s="1">
        <v>1119</v>
      </c>
      <c r="G35" s="1">
        <v>4.3650000000000002</v>
      </c>
      <c r="H35" s="1">
        <v>4884</v>
      </c>
      <c r="I35" s="1"/>
      <c r="J35" s="1"/>
      <c r="K35" s="1"/>
    </row>
    <row r="36" spans="1:11" x14ac:dyDescent="0.2">
      <c r="A36" s="27">
        <v>18</v>
      </c>
      <c r="B36">
        <v>1</v>
      </c>
      <c r="C36" s="6">
        <v>58164</v>
      </c>
      <c r="D36" s="7">
        <v>1</v>
      </c>
      <c r="E36" s="1">
        <v>1091</v>
      </c>
      <c r="F36" s="1">
        <v>1091</v>
      </c>
      <c r="G36" s="1">
        <v>36.741999999999997</v>
      </c>
      <c r="H36" s="1">
        <v>40085</v>
      </c>
      <c r="I36" s="1">
        <f>H36-(F36*$G$38)</f>
        <v>35752.639000000003</v>
      </c>
      <c r="J36" s="1">
        <f>SUM(I36:I37)</f>
        <v>35752.639000000003</v>
      </c>
      <c r="K36" s="1">
        <f t="shared" si="0"/>
        <v>32.77052153987168</v>
      </c>
    </row>
    <row r="37" spans="1:11" x14ac:dyDescent="0.2">
      <c r="D37" s="7"/>
      <c r="E37" s="1"/>
      <c r="F37" s="1"/>
      <c r="G37" s="1"/>
      <c r="H37" s="1"/>
      <c r="I37" s="1"/>
      <c r="J37" s="1"/>
      <c r="K37" s="1"/>
    </row>
    <row r="38" spans="1:11" x14ac:dyDescent="0.2">
      <c r="B38" s="4" t="s">
        <v>8</v>
      </c>
      <c r="D38" s="7"/>
      <c r="E38" s="1"/>
      <c r="F38" s="1">
        <v>1601</v>
      </c>
      <c r="G38" s="1">
        <v>3.9710000000000001</v>
      </c>
      <c r="H38" s="1">
        <v>6358</v>
      </c>
      <c r="I38" s="1"/>
      <c r="J38" s="1"/>
      <c r="K38" s="1"/>
    </row>
    <row r="39" spans="1:11" x14ac:dyDescent="0.2">
      <c r="A39" s="27">
        <v>20</v>
      </c>
      <c r="B39">
        <v>1</v>
      </c>
      <c r="C39">
        <v>32421</v>
      </c>
      <c r="D39" s="7">
        <v>2</v>
      </c>
      <c r="E39" s="1">
        <f>SUM(F39:F40)</f>
        <v>943</v>
      </c>
      <c r="F39" s="1">
        <v>74</v>
      </c>
      <c r="G39" s="1">
        <v>56.540999999999997</v>
      </c>
      <c r="H39" s="1">
        <v>4184</v>
      </c>
      <c r="I39" s="1">
        <f>H39-(F39*$G$41)</f>
        <v>3970.2139999999999</v>
      </c>
      <c r="J39" s="1">
        <f>SUM(I39:I40)</f>
        <v>90326.67300000001</v>
      </c>
      <c r="K39" s="1">
        <f t="shared" si="0"/>
        <v>95.786503711558865</v>
      </c>
    </row>
    <row r="40" spans="1:11" x14ac:dyDescent="0.2">
      <c r="D40" s="7"/>
      <c r="E40" s="1"/>
      <c r="F40" s="1">
        <v>869</v>
      </c>
      <c r="G40" s="1">
        <v>102.264</v>
      </c>
      <c r="H40" s="1">
        <v>88867</v>
      </c>
      <c r="I40" s="1">
        <f>H40-(F40*$G$41)</f>
        <v>86356.459000000003</v>
      </c>
      <c r="J40" s="1"/>
      <c r="K40" s="1"/>
    </row>
    <row r="41" spans="1:11" x14ac:dyDescent="0.2">
      <c r="B41" t="s">
        <v>8</v>
      </c>
      <c r="D41" s="7"/>
      <c r="E41" s="1"/>
      <c r="F41" s="1">
        <v>1482</v>
      </c>
      <c r="G41" s="1">
        <v>2.8889999999999998</v>
      </c>
      <c r="H41" s="1">
        <v>4281</v>
      </c>
      <c r="I41" s="1"/>
      <c r="J41" s="1"/>
      <c r="K41" s="1"/>
    </row>
    <row r="42" spans="1:11" x14ac:dyDescent="0.2">
      <c r="A42" s="27">
        <v>22</v>
      </c>
      <c r="B42">
        <v>1</v>
      </c>
      <c r="C42" s="6">
        <v>29039</v>
      </c>
      <c r="D42" s="7">
        <v>1</v>
      </c>
      <c r="E42" s="1">
        <v>556</v>
      </c>
      <c r="F42" s="1">
        <v>556</v>
      </c>
      <c r="G42" s="1">
        <v>53.07</v>
      </c>
      <c r="H42" s="1">
        <v>29507</v>
      </c>
      <c r="I42" s="1">
        <f>H42-(F42*$G$45)</f>
        <v>27984.116000000002</v>
      </c>
      <c r="J42" s="1">
        <v>27984.116000000002</v>
      </c>
      <c r="K42" s="1">
        <f t="shared" si="0"/>
        <v>50.331143884892093</v>
      </c>
    </row>
    <row r="43" spans="1:11" x14ac:dyDescent="0.2">
      <c r="B43">
        <v>2</v>
      </c>
      <c r="C43" s="6">
        <v>46232</v>
      </c>
      <c r="D43" s="7">
        <v>2</v>
      </c>
      <c r="E43" s="1">
        <v>920</v>
      </c>
      <c r="F43" s="1">
        <v>61</v>
      </c>
      <c r="G43" s="1">
        <v>56.917999999999999</v>
      </c>
      <c r="H43" s="1">
        <v>3472</v>
      </c>
      <c r="I43" s="1">
        <f>H43-(F43*$G$45)</f>
        <v>3304.9209999999998</v>
      </c>
      <c r="J43" s="1">
        <f>SUM(I43:I44)</f>
        <v>79749.119999999995</v>
      </c>
      <c r="K43" s="1">
        <f t="shared" si="0"/>
        <v>86.683826086956515</v>
      </c>
    </row>
    <row r="44" spans="1:11" x14ac:dyDescent="0.2">
      <c r="C44" s="6"/>
      <c r="D44" s="7"/>
      <c r="E44" s="1"/>
      <c r="F44" s="1">
        <v>859</v>
      </c>
      <c r="G44" s="1">
        <v>91.730999999999995</v>
      </c>
      <c r="H44" s="1">
        <v>78797</v>
      </c>
      <c r="I44" s="1">
        <f t="shared" ref="I44" si="5">H44-(F44*$G$45)</f>
        <v>76444.198999999993</v>
      </c>
      <c r="J44" s="1"/>
      <c r="K44" s="1"/>
    </row>
    <row r="45" spans="1:11" x14ac:dyDescent="0.2">
      <c r="B45" t="s">
        <v>8</v>
      </c>
      <c r="C45" s="6"/>
      <c r="D45" s="7"/>
      <c r="E45" s="1"/>
      <c r="F45" s="1">
        <v>1631</v>
      </c>
      <c r="G45" s="1">
        <v>2.7389999999999999</v>
      </c>
      <c r="H45" s="1">
        <v>4468</v>
      </c>
      <c r="I45" s="1"/>
      <c r="J45" s="1"/>
      <c r="K45" s="1"/>
    </row>
    <row r="46" spans="1:11" x14ac:dyDescent="0.2">
      <c r="C46" s="6"/>
      <c r="D46" s="7"/>
      <c r="E46" s="1"/>
      <c r="F46" s="1"/>
      <c r="G46" s="1"/>
      <c r="H46" s="1"/>
      <c r="I46" s="1"/>
      <c r="J46" s="1"/>
      <c r="K46" s="1"/>
    </row>
    <row r="47" spans="1:11" x14ac:dyDescent="0.2">
      <c r="D47" s="7"/>
      <c r="E47" s="1"/>
      <c r="F47" s="1"/>
      <c r="G47" s="1"/>
      <c r="H47" s="1"/>
      <c r="I47" s="1"/>
      <c r="J47" s="1"/>
      <c r="K47" s="1"/>
    </row>
    <row r="48" spans="1:11" x14ac:dyDescent="0.2">
      <c r="B48" t="s">
        <v>8</v>
      </c>
      <c r="D48" s="7"/>
      <c r="E48" s="1"/>
      <c r="F48" s="1">
        <v>1532</v>
      </c>
      <c r="G48" s="1">
        <v>1.06</v>
      </c>
      <c r="H48" s="1">
        <v>1624</v>
      </c>
      <c r="I48" s="1"/>
      <c r="J48" s="1"/>
      <c r="K48" s="1"/>
    </row>
    <row r="49" spans="1:11" x14ac:dyDescent="0.2">
      <c r="A49" s="27">
        <v>27</v>
      </c>
      <c r="B49">
        <v>1</v>
      </c>
      <c r="C49" s="6">
        <v>46037</v>
      </c>
      <c r="D49" s="7">
        <v>1</v>
      </c>
      <c r="E49" s="1">
        <v>744</v>
      </c>
      <c r="F49" s="1">
        <v>744</v>
      </c>
      <c r="G49" s="1">
        <v>103.48699999999999</v>
      </c>
      <c r="H49" s="1">
        <v>76994</v>
      </c>
      <c r="I49" s="1">
        <f>H49-(F49*$G$51)</f>
        <v>74884.759999999995</v>
      </c>
      <c r="J49" s="1">
        <v>51601.205000000002</v>
      </c>
      <c r="K49" s="1">
        <f>J49/E49</f>
        <v>69.356458333333336</v>
      </c>
    </row>
    <row r="50" spans="1:11" x14ac:dyDescent="0.2">
      <c r="B50">
        <v>2</v>
      </c>
      <c r="C50" s="6">
        <v>50487</v>
      </c>
      <c r="D50" s="7">
        <v>1</v>
      </c>
      <c r="E50" s="1">
        <v>964</v>
      </c>
      <c r="F50" s="1">
        <v>964</v>
      </c>
      <c r="G50" s="1">
        <v>56.511000000000003</v>
      </c>
      <c r="H50" s="1">
        <v>54477</v>
      </c>
      <c r="I50" s="1">
        <f>H50-(F50*$G$51)</f>
        <v>51744.06</v>
      </c>
      <c r="J50" s="1">
        <v>82424.274999999994</v>
      </c>
      <c r="K50" s="1">
        <f t="shared" si="0"/>
        <v>85.502359958506219</v>
      </c>
    </row>
    <row r="51" spans="1:11" x14ac:dyDescent="0.2">
      <c r="B51" t="s">
        <v>8</v>
      </c>
      <c r="C51" s="6"/>
      <c r="D51" s="7"/>
      <c r="E51" s="1"/>
      <c r="F51" s="1">
        <v>3052</v>
      </c>
      <c r="G51" s="1">
        <v>2.835</v>
      </c>
      <c r="H51" s="1">
        <v>8652</v>
      </c>
      <c r="I51" s="1"/>
      <c r="J51" s="1"/>
      <c r="K51" s="1"/>
    </row>
    <row r="52" spans="1:11" x14ac:dyDescent="0.2">
      <c r="A52" s="27" t="s">
        <v>10</v>
      </c>
      <c r="B52">
        <v>1</v>
      </c>
      <c r="C52" s="6">
        <v>43498</v>
      </c>
      <c r="D52" s="7">
        <v>1</v>
      </c>
      <c r="E52" s="1">
        <v>908</v>
      </c>
      <c r="F52" s="1">
        <v>908</v>
      </c>
      <c r="G52" s="1">
        <v>51.091000000000001</v>
      </c>
      <c r="H52" s="1">
        <v>46391</v>
      </c>
      <c r="I52" s="1">
        <f>H52-(F52*$G$56)</f>
        <v>44496.911999999997</v>
      </c>
      <c r="J52" s="1">
        <v>44496.911999999997</v>
      </c>
      <c r="K52" s="1">
        <f t="shared" si="0"/>
        <v>49.00540969162995</v>
      </c>
    </row>
    <row r="53" spans="1:11" x14ac:dyDescent="0.2">
      <c r="B53">
        <v>2</v>
      </c>
      <c r="C53" s="6">
        <v>58635</v>
      </c>
      <c r="D53" s="7">
        <v>1</v>
      </c>
      <c r="E53" s="1">
        <v>743</v>
      </c>
      <c r="F53" s="1">
        <v>743</v>
      </c>
      <c r="G53" s="1">
        <v>49.006999999999998</v>
      </c>
      <c r="H53" s="1">
        <v>36412</v>
      </c>
      <c r="I53" s="1">
        <f>H53-(F53*$G$56)</f>
        <v>34862.101999999999</v>
      </c>
      <c r="J53" s="1">
        <v>34862.101999999999</v>
      </c>
      <c r="K53" s="1">
        <f t="shared" si="0"/>
        <v>46.920729475100941</v>
      </c>
    </row>
    <row r="54" spans="1:11" x14ac:dyDescent="0.2">
      <c r="B54">
        <v>3</v>
      </c>
      <c r="C54" s="6">
        <v>44355</v>
      </c>
      <c r="D54" s="7">
        <v>2</v>
      </c>
      <c r="E54" s="1">
        <v>862</v>
      </c>
      <c r="F54" s="1">
        <v>231</v>
      </c>
      <c r="G54" s="1">
        <v>35.987000000000002</v>
      </c>
      <c r="H54" s="1">
        <v>8313</v>
      </c>
      <c r="I54" s="1">
        <f>H54-(F54*$G$56)</f>
        <v>7831.134</v>
      </c>
      <c r="J54" s="1">
        <f>SUM(I54:I55)</f>
        <v>34268.868000000002</v>
      </c>
      <c r="K54" s="1">
        <f t="shared" si="0"/>
        <v>39.755067285382836</v>
      </c>
    </row>
    <row r="55" spans="1:11" x14ac:dyDescent="0.2">
      <c r="C55" s="6"/>
      <c r="D55" s="7"/>
      <c r="E55" s="1"/>
      <c r="F55" s="1">
        <v>631</v>
      </c>
      <c r="G55" s="1">
        <v>43.984000000000002</v>
      </c>
      <c r="H55" s="1">
        <v>27754</v>
      </c>
      <c r="I55" s="1">
        <f>H55-(F55*$G$56)</f>
        <v>26437.734</v>
      </c>
      <c r="J55" s="1"/>
      <c r="K55" s="1"/>
    </row>
    <row r="56" spans="1:11" x14ac:dyDescent="0.2">
      <c r="B56" t="s">
        <v>8</v>
      </c>
      <c r="C56" s="6"/>
      <c r="D56" s="7"/>
      <c r="E56" s="1"/>
      <c r="F56" s="1">
        <v>1144</v>
      </c>
      <c r="G56" s="1">
        <v>2.0859999999999999</v>
      </c>
      <c r="H56" s="1">
        <v>2386</v>
      </c>
      <c r="I56" s="1"/>
      <c r="J56" s="1"/>
      <c r="K56" s="1"/>
    </row>
    <row r="57" spans="1:11" x14ac:dyDescent="0.2">
      <c r="A57" s="27" t="s">
        <v>11</v>
      </c>
      <c r="B57">
        <v>1</v>
      </c>
      <c r="C57" s="6">
        <v>45413</v>
      </c>
      <c r="D57" s="7">
        <v>1</v>
      </c>
      <c r="E57" s="1">
        <v>847</v>
      </c>
      <c r="F57" s="1">
        <v>847</v>
      </c>
      <c r="G57" s="1">
        <v>27.562000000000001</v>
      </c>
      <c r="H57" s="1">
        <v>23345</v>
      </c>
      <c r="I57" s="1">
        <f>H57-(F57*$G$62)</f>
        <v>20943.755000000001</v>
      </c>
      <c r="J57" s="1">
        <v>20943.755000000001</v>
      </c>
      <c r="K57" s="1"/>
    </row>
    <row r="58" spans="1:11" x14ac:dyDescent="0.2">
      <c r="B58">
        <v>2</v>
      </c>
      <c r="C58" s="6">
        <v>44934</v>
      </c>
      <c r="D58" s="7">
        <v>1</v>
      </c>
      <c r="E58" s="1">
        <v>691</v>
      </c>
      <c r="F58" s="1">
        <v>691</v>
      </c>
      <c r="G58" s="1">
        <v>54.826000000000001</v>
      </c>
      <c r="H58" s="1">
        <v>37885</v>
      </c>
      <c r="I58" s="1">
        <f>H58-(F58*$G$62)</f>
        <v>35926.014999999999</v>
      </c>
      <c r="J58" s="1">
        <v>35926.014999999999</v>
      </c>
      <c r="K58" s="1"/>
    </row>
    <row r="59" spans="1:11" x14ac:dyDescent="0.2">
      <c r="B59">
        <v>3</v>
      </c>
      <c r="C59" s="6">
        <v>28348</v>
      </c>
      <c r="D59" s="7">
        <v>1</v>
      </c>
      <c r="E59" s="1">
        <v>614</v>
      </c>
      <c r="F59" s="1">
        <v>614</v>
      </c>
      <c r="G59" s="1">
        <v>50.664000000000001</v>
      </c>
      <c r="H59" s="1">
        <v>31108</v>
      </c>
      <c r="I59" s="1">
        <f>H59-(F59*$G$62)</f>
        <v>29367.31</v>
      </c>
      <c r="J59" s="1">
        <v>29367.31</v>
      </c>
      <c r="K59" s="1"/>
    </row>
    <row r="60" spans="1:11" x14ac:dyDescent="0.2">
      <c r="B60">
        <v>4</v>
      </c>
      <c r="C60" s="6">
        <v>52213</v>
      </c>
      <c r="D60" s="7">
        <v>1</v>
      </c>
      <c r="E60" s="1">
        <v>749</v>
      </c>
      <c r="F60" s="1">
        <v>749</v>
      </c>
      <c r="G60" s="1">
        <v>39.243000000000002</v>
      </c>
      <c r="H60" s="1">
        <v>29393</v>
      </c>
      <c r="I60" s="1">
        <f t="shared" ref="I60:I61" si="6">H60-(F60*$G$62)</f>
        <v>27269.584999999999</v>
      </c>
      <c r="J60" s="1">
        <v>27269.584999999999</v>
      </c>
      <c r="K60" s="1"/>
    </row>
    <row r="61" spans="1:11" x14ac:dyDescent="0.2">
      <c r="B61">
        <v>5</v>
      </c>
      <c r="C61" s="6">
        <v>52357</v>
      </c>
      <c r="D61" s="7">
        <v>1</v>
      </c>
      <c r="E61" s="1">
        <v>996</v>
      </c>
      <c r="F61" s="1">
        <v>996</v>
      </c>
      <c r="G61" s="1">
        <v>34</v>
      </c>
      <c r="H61" s="1">
        <v>33864</v>
      </c>
      <c r="I61" s="1">
        <f t="shared" si="6"/>
        <v>31040.34</v>
      </c>
      <c r="J61" s="1">
        <v>31040.34</v>
      </c>
      <c r="K61" s="1"/>
    </row>
    <row r="62" spans="1:11" x14ac:dyDescent="0.2">
      <c r="B62" t="s">
        <v>8</v>
      </c>
      <c r="C62" s="6"/>
      <c r="D62" s="7"/>
      <c r="E62" s="1"/>
      <c r="F62" s="1">
        <v>3052</v>
      </c>
      <c r="G62" s="1">
        <v>2.835</v>
      </c>
      <c r="H62" s="1">
        <v>8652</v>
      </c>
      <c r="I62" s="1"/>
      <c r="J62" s="1"/>
      <c r="K62" s="1"/>
    </row>
    <row r="63" spans="1:11" x14ac:dyDescent="0.2">
      <c r="C63" s="6"/>
      <c r="D63" s="7"/>
      <c r="E63" s="1"/>
      <c r="F63" s="1"/>
      <c r="G63" s="1"/>
      <c r="H63" s="1"/>
      <c r="I63" s="1"/>
      <c r="J63" s="1"/>
      <c r="K63" s="1"/>
    </row>
    <row r="64" spans="1:11" x14ac:dyDescent="0.2">
      <c r="C64" s="6"/>
      <c r="D64" s="7"/>
      <c r="E64" s="1"/>
      <c r="F64" s="1"/>
      <c r="G64" s="1"/>
      <c r="H64" s="1"/>
      <c r="I64" s="1"/>
      <c r="J64" s="1"/>
      <c r="K64" s="1"/>
    </row>
    <row r="65" spans="1:11" x14ac:dyDescent="0.2">
      <c r="C65" s="6"/>
      <c r="D65" s="7"/>
      <c r="E65" s="1"/>
      <c r="F65" s="1"/>
      <c r="G65" s="1"/>
      <c r="H65" s="1"/>
      <c r="I65" s="1"/>
      <c r="J65" s="1"/>
      <c r="K65" s="1"/>
    </row>
    <row r="66" spans="1:11" x14ac:dyDescent="0.2">
      <c r="B66" t="s">
        <v>8</v>
      </c>
      <c r="D66" s="7"/>
      <c r="E66" s="1"/>
      <c r="F66" s="1">
        <v>5215</v>
      </c>
      <c r="G66" s="1">
        <v>4.3310000000000004</v>
      </c>
      <c r="H66" s="1">
        <v>22585</v>
      </c>
      <c r="I66" s="1"/>
      <c r="J66" s="1"/>
      <c r="K66" s="1"/>
    </row>
    <row r="67" spans="1:11" x14ac:dyDescent="0.2">
      <c r="A67" s="27" t="s">
        <v>12</v>
      </c>
      <c r="B67">
        <v>1</v>
      </c>
      <c r="C67" s="6">
        <v>30546</v>
      </c>
      <c r="D67" s="7">
        <v>2</v>
      </c>
      <c r="E67" s="1">
        <v>752</v>
      </c>
      <c r="F67" s="1">
        <v>181</v>
      </c>
      <c r="G67" s="1">
        <v>24.558</v>
      </c>
      <c r="H67" s="1">
        <v>4445</v>
      </c>
      <c r="I67" s="1">
        <f>H67-(F67*$G$70)</f>
        <v>3715.5699999999997</v>
      </c>
      <c r="J67" s="1">
        <f>SUM(I67:I68)</f>
        <v>17535.439999999999</v>
      </c>
      <c r="K67" s="1">
        <f t="shared" si="0"/>
        <v>23.318404255319148</v>
      </c>
    </row>
    <row r="68" spans="1:11" x14ac:dyDescent="0.2">
      <c r="D68" s="7"/>
      <c r="E68" s="1"/>
      <c r="F68" s="1">
        <v>571</v>
      </c>
      <c r="G68" s="1">
        <v>28.233000000000001</v>
      </c>
      <c r="H68" s="1">
        <v>16121</v>
      </c>
      <c r="I68" s="1">
        <f>H68-(F68*$G$70)</f>
        <v>13819.869999999999</v>
      </c>
      <c r="J68" s="1"/>
      <c r="K68" s="1"/>
    </row>
    <row r="69" spans="1:11" x14ac:dyDescent="0.2">
      <c r="B69">
        <v>2</v>
      </c>
      <c r="C69" s="6">
        <v>57064</v>
      </c>
      <c r="D69" s="7">
        <v>1</v>
      </c>
      <c r="E69" s="1">
        <v>906</v>
      </c>
      <c r="F69" s="1">
        <v>906</v>
      </c>
      <c r="G69" s="1">
        <v>38.804000000000002</v>
      </c>
      <c r="H69" s="1">
        <v>35156</v>
      </c>
      <c r="I69" s="1">
        <f t="shared" ref="I69" si="7">H69-(F69*$G$70)</f>
        <v>31504.82</v>
      </c>
      <c r="J69" s="1">
        <v>31504.82</v>
      </c>
      <c r="K69" s="1">
        <f t="shared" ref="K69:K131" si="8">J69/E69</f>
        <v>34.773532008830024</v>
      </c>
    </row>
    <row r="70" spans="1:11" x14ac:dyDescent="0.2">
      <c r="B70" t="s">
        <v>8</v>
      </c>
      <c r="D70" s="7"/>
      <c r="E70" s="1"/>
      <c r="F70" s="1">
        <v>1354</v>
      </c>
      <c r="G70" s="1">
        <v>4.03</v>
      </c>
      <c r="H70" s="1">
        <v>5457</v>
      </c>
      <c r="I70" s="1"/>
      <c r="J70" s="1"/>
      <c r="K70" s="1"/>
    </row>
    <row r="71" spans="1:11" x14ac:dyDescent="0.2">
      <c r="A71" s="27">
        <v>44.45</v>
      </c>
      <c r="B71">
        <v>1</v>
      </c>
      <c r="C71">
        <v>42565</v>
      </c>
      <c r="D71" s="7">
        <v>1</v>
      </c>
      <c r="E71" s="1">
        <v>899</v>
      </c>
      <c r="F71" s="1">
        <v>899</v>
      </c>
      <c r="G71" s="1">
        <v>37.741999999999997</v>
      </c>
      <c r="H71" s="1">
        <v>33930</v>
      </c>
      <c r="I71" s="1">
        <f>H71-(F71*$G$76)</f>
        <v>30855.42</v>
      </c>
      <c r="J71" s="1">
        <f>SUM(I71:I72)</f>
        <v>30855.42</v>
      </c>
      <c r="K71" s="1">
        <f t="shared" si="8"/>
        <v>34.321935483870966</v>
      </c>
    </row>
    <row r="72" spans="1:11" x14ac:dyDescent="0.2">
      <c r="D72" s="7"/>
      <c r="E72" s="1"/>
      <c r="F72" s="1"/>
      <c r="G72" s="1"/>
      <c r="H72" s="1"/>
      <c r="I72" s="1"/>
      <c r="J72" s="1"/>
      <c r="K72" s="1"/>
    </row>
    <row r="73" spans="1:11" x14ac:dyDescent="0.2">
      <c r="B73">
        <v>2</v>
      </c>
      <c r="C73">
        <v>27344</v>
      </c>
      <c r="D73" s="7">
        <v>2</v>
      </c>
      <c r="E73" s="1">
        <v>728</v>
      </c>
      <c r="F73" s="1">
        <v>186</v>
      </c>
      <c r="G73" s="1">
        <v>19.323</v>
      </c>
      <c r="H73" s="1">
        <v>3594</v>
      </c>
      <c r="I73" s="1">
        <f t="shared" ref="I73:I75" si="9">H73-(F73*$G$76)</f>
        <v>2957.88</v>
      </c>
      <c r="J73" s="1">
        <f>SUM(I73:I74)</f>
        <v>16813.240000000002</v>
      </c>
      <c r="K73" s="1">
        <f t="shared" si="8"/>
        <v>23.095109890109892</v>
      </c>
    </row>
    <row r="74" spans="1:11" x14ac:dyDescent="0.2">
      <c r="D74" s="7"/>
      <c r="E74" s="1"/>
      <c r="F74" s="1">
        <v>542</v>
      </c>
      <c r="G74" s="1">
        <v>28.983000000000001</v>
      </c>
      <c r="H74" s="1">
        <v>15709</v>
      </c>
      <c r="I74" s="1">
        <f>H74-(F74*$G$76)</f>
        <v>13855.36</v>
      </c>
      <c r="J74" s="1"/>
      <c r="K74" s="1"/>
    </row>
    <row r="75" spans="1:11" x14ac:dyDescent="0.2">
      <c r="B75">
        <v>3</v>
      </c>
      <c r="C75">
        <v>51067</v>
      </c>
      <c r="D75" s="7">
        <v>1</v>
      </c>
      <c r="E75" s="1">
        <v>893</v>
      </c>
      <c r="F75" s="1">
        <v>893</v>
      </c>
      <c r="G75" s="1">
        <v>33.148000000000003</v>
      </c>
      <c r="H75" s="1">
        <v>29601</v>
      </c>
      <c r="I75" s="1">
        <f t="shared" si="9"/>
        <v>26546.94</v>
      </c>
      <c r="J75" s="1">
        <v>26546.94</v>
      </c>
      <c r="K75" s="1">
        <f t="shared" si="8"/>
        <v>29.727816349384096</v>
      </c>
    </row>
    <row r="76" spans="1:11" x14ac:dyDescent="0.2">
      <c r="B76" t="s">
        <v>8</v>
      </c>
      <c r="D76" s="7"/>
      <c r="E76" s="1"/>
      <c r="F76" s="1">
        <v>1965</v>
      </c>
      <c r="G76" s="1">
        <v>3.42</v>
      </c>
      <c r="H76" s="1">
        <v>6720</v>
      </c>
      <c r="I76" s="1"/>
      <c r="J76" s="1"/>
      <c r="K76" s="1"/>
    </row>
    <row r="77" spans="1:11" x14ac:dyDescent="0.2">
      <c r="A77" s="27">
        <v>47</v>
      </c>
      <c r="B77">
        <v>1</v>
      </c>
      <c r="C77" s="6">
        <v>22931</v>
      </c>
      <c r="D77" s="7">
        <v>1</v>
      </c>
      <c r="E77" s="1">
        <v>528</v>
      </c>
      <c r="F77" s="1">
        <v>528</v>
      </c>
      <c r="G77" s="1">
        <v>59.496000000000002</v>
      </c>
      <c r="H77" s="1">
        <v>31414</v>
      </c>
      <c r="I77" s="1">
        <f>H77-(F77*$G$79)</f>
        <v>30861.712</v>
      </c>
      <c r="J77" s="1">
        <v>30861.712</v>
      </c>
      <c r="K77" s="1">
        <f t="shared" si="8"/>
        <v>58.450212121212118</v>
      </c>
    </row>
    <row r="78" spans="1:11" x14ac:dyDescent="0.2">
      <c r="B78">
        <v>2</v>
      </c>
      <c r="C78" s="6">
        <v>36667</v>
      </c>
      <c r="D78" s="7">
        <v>1</v>
      </c>
      <c r="E78" s="1">
        <v>663</v>
      </c>
      <c r="F78" s="1">
        <v>663</v>
      </c>
      <c r="G78" s="1">
        <v>77.456999999999994</v>
      </c>
      <c r="H78" s="1">
        <v>51354</v>
      </c>
      <c r="I78" s="1">
        <f>H78-(F78*$G$79)</f>
        <v>50660.502</v>
      </c>
      <c r="J78" s="1">
        <v>50660.502</v>
      </c>
      <c r="K78" s="1">
        <f t="shared" si="8"/>
        <v>76.411013574660629</v>
      </c>
    </row>
    <row r="79" spans="1:11" x14ac:dyDescent="0.2">
      <c r="B79" t="s">
        <v>8</v>
      </c>
      <c r="C79" s="6"/>
      <c r="D79" s="7"/>
      <c r="E79" s="1"/>
      <c r="F79" s="1">
        <v>1209</v>
      </c>
      <c r="G79" s="1">
        <v>1.046</v>
      </c>
      <c r="H79" s="1">
        <v>1265</v>
      </c>
      <c r="I79" s="1"/>
      <c r="J79" s="1"/>
      <c r="K79" s="1"/>
    </row>
    <row r="80" spans="1:11" x14ac:dyDescent="0.2">
      <c r="A80" s="27">
        <v>50</v>
      </c>
      <c r="B80">
        <v>1</v>
      </c>
      <c r="C80" s="6">
        <v>60197</v>
      </c>
      <c r="D80" s="7">
        <v>3</v>
      </c>
      <c r="E80" s="1">
        <v>774</v>
      </c>
      <c r="F80" s="1">
        <v>49</v>
      </c>
      <c r="G80" s="1">
        <v>25.795999999999999</v>
      </c>
      <c r="H80" s="1">
        <v>1264</v>
      </c>
      <c r="I80" s="1">
        <f>H80-(F80*$G$84)</f>
        <v>1016.648</v>
      </c>
      <c r="J80" s="1">
        <f>SUM(I80:I82)</f>
        <v>38364.847999999998</v>
      </c>
      <c r="K80" s="1">
        <f t="shared" si="8"/>
        <v>49.56698708010336</v>
      </c>
    </row>
    <row r="81" spans="1:11" x14ac:dyDescent="0.2">
      <c r="D81" s="7"/>
      <c r="E81" s="1"/>
      <c r="F81" s="1">
        <v>50</v>
      </c>
      <c r="G81" s="1">
        <v>45.86</v>
      </c>
      <c r="H81" s="1">
        <v>2293</v>
      </c>
      <c r="I81" s="1">
        <f t="shared" ref="I81:I83" si="10">H81-(F81*$G$84)</f>
        <v>2040.6</v>
      </c>
      <c r="J81" s="1"/>
      <c r="K81" s="1"/>
    </row>
    <row r="82" spans="1:11" x14ac:dyDescent="0.2">
      <c r="D82" s="7"/>
      <c r="E82" s="1"/>
      <c r="F82" s="1">
        <v>675</v>
      </c>
      <c r="G82" s="1">
        <v>57.356000000000002</v>
      </c>
      <c r="H82" s="1">
        <v>38715</v>
      </c>
      <c r="I82" s="1">
        <f>H82-(F82*$G$84)</f>
        <v>35307.599999999999</v>
      </c>
      <c r="J82" s="1"/>
      <c r="K82" s="1"/>
    </row>
    <row r="83" spans="1:11" x14ac:dyDescent="0.2">
      <c r="B83">
        <v>2</v>
      </c>
      <c r="C83" s="6">
        <v>42207</v>
      </c>
      <c r="D83" s="7">
        <v>1</v>
      </c>
      <c r="E83" s="1">
        <v>795</v>
      </c>
      <c r="F83" s="1">
        <v>795</v>
      </c>
      <c r="G83" s="1">
        <v>47.198999999999998</v>
      </c>
      <c r="H83" s="1">
        <v>37523</v>
      </c>
      <c r="I83" s="1">
        <f t="shared" si="10"/>
        <v>33509.839999999997</v>
      </c>
      <c r="J83" s="1">
        <v>33509.839999999997</v>
      </c>
      <c r="K83" s="1">
        <f t="shared" si="8"/>
        <v>42.150742138364777</v>
      </c>
    </row>
    <row r="84" spans="1:11" x14ac:dyDescent="0.2">
      <c r="B84" t="s">
        <v>8</v>
      </c>
      <c r="D84" s="7"/>
      <c r="E84" s="1"/>
      <c r="F84" s="1">
        <v>918</v>
      </c>
      <c r="G84" s="1">
        <v>5.048</v>
      </c>
      <c r="H84" s="1">
        <v>4634</v>
      </c>
      <c r="I84" s="1"/>
      <c r="J84" s="1"/>
      <c r="K84" s="1"/>
    </row>
    <row r="85" spans="1:11" x14ac:dyDescent="0.2">
      <c r="A85" s="27">
        <v>52</v>
      </c>
      <c r="B85">
        <v>1</v>
      </c>
      <c r="C85" s="6">
        <v>45784</v>
      </c>
      <c r="D85" s="7">
        <v>1</v>
      </c>
      <c r="E85" s="1">
        <v>1040</v>
      </c>
      <c r="F85" s="1">
        <v>1040</v>
      </c>
      <c r="G85" s="1">
        <v>36.796999999999997</v>
      </c>
      <c r="H85" s="1">
        <v>38269</v>
      </c>
      <c r="I85" s="1">
        <f>H85-(F85*$G$86)</f>
        <v>36160.92</v>
      </c>
      <c r="J85" s="1">
        <v>42592.714</v>
      </c>
      <c r="K85" s="1">
        <f t="shared" si="8"/>
        <v>40.954532692307694</v>
      </c>
    </row>
    <row r="86" spans="1:11" x14ac:dyDescent="0.2">
      <c r="B86" t="s">
        <v>8</v>
      </c>
      <c r="C86" s="6"/>
      <c r="D86" s="7"/>
      <c r="E86" s="1"/>
      <c r="F86" s="1">
        <v>1465</v>
      </c>
      <c r="G86" s="1">
        <v>2.0270000000000001</v>
      </c>
      <c r="H86" s="1">
        <v>2970</v>
      </c>
      <c r="I86" s="1"/>
      <c r="J86" s="1"/>
      <c r="K86" s="1"/>
    </row>
    <row r="87" spans="1:11" x14ac:dyDescent="0.2">
      <c r="A87" s="27">
        <v>54</v>
      </c>
      <c r="B87">
        <v>1</v>
      </c>
      <c r="C87" s="6">
        <v>53262</v>
      </c>
      <c r="D87" s="7">
        <v>1</v>
      </c>
      <c r="E87" s="1">
        <v>798</v>
      </c>
      <c r="F87" s="1">
        <v>798</v>
      </c>
      <c r="G87" s="1">
        <v>97.522999999999996</v>
      </c>
      <c r="H87" s="1">
        <v>77823</v>
      </c>
      <c r="I87" s="1">
        <f>H87-(F87*$G$88)</f>
        <v>74669.304000000004</v>
      </c>
      <c r="J87" s="1">
        <v>74669.304000000004</v>
      </c>
      <c r="K87" s="1">
        <f t="shared" si="8"/>
        <v>93.570556390977444</v>
      </c>
    </row>
    <row r="88" spans="1:11" x14ac:dyDescent="0.2">
      <c r="B88" t="s">
        <v>8</v>
      </c>
      <c r="C88" s="6"/>
      <c r="D88" s="7"/>
      <c r="E88" s="1"/>
      <c r="F88" s="1">
        <v>1204</v>
      </c>
      <c r="G88" s="1">
        <v>3.952</v>
      </c>
      <c r="H88" s="1">
        <v>4758</v>
      </c>
      <c r="I88" s="1"/>
      <c r="J88" s="1"/>
      <c r="K88" s="1"/>
    </row>
    <row r="89" spans="1:11" x14ac:dyDescent="0.2">
      <c r="A89" s="27" t="s">
        <v>13</v>
      </c>
      <c r="B89">
        <v>1</v>
      </c>
      <c r="C89" s="6">
        <v>28204</v>
      </c>
      <c r="D89" s="7">
        <v>1</v>
      </c>
      <c r="E89" s="1">
        <v>576</v>
      </c>
      <c r="F89" s="1">
        <v>576</v>
      </c>
      <c r="G89" s="1">
        <v>27.785</v>
      </c>
      <c r="H89" s="1">
        <v>16004</v>
      </c>
      <c r="I89" s="1">
        <f>H89-(F89*$G$94)</f>
        <v>13286.432000000001</v>
      </c>
      <c r="J89" s="1">
        <v>13286.432000000001</v>
      </c>
      <c r="K89" s="1">
        <f t="shared" si="8"/>
        <v>23.066722222222225</v>
      </c>
    </row>
    <row r="90" spans="1:11" x14ac:dyDescent="0.2">
      <c r="B90">
        <v>2</v>
      </c>
      <c r="C90" s="6">
        <v>25430</v>
      </c>
      <c r="D90" s="7">
        <v>1</v>
      </c>
      <c r="E90" s="1">
        <v>753</v>
      </c>
      <c r="F90" s="1">
        <v>753</v>
      </c>
      <c r="G90" s="1">
        <v>47.542000000000002</v>
      </c>
      <c r="H90" s="1">
        <v>35799</v>
      </c>
      <c r="I90" s="1">
        <f t="shared" ref="I90:I91" si="11">H90-(F90*$G$94)</f>
        <v>32246.346000000001</v>
      </c>
      <c r="J90" s="1">
        <v>32246.346000000001</v>
      </c>
      <c r="K90" s="1">
        <f t="shared" si="8"/>
        <v>42.823832669322712</v>
      </c>
    </row>
    <row r="91" spans="1:11" x14ac:dyDescent="0.2">
      <c r="B91">
        <v>3</v>
      </c>
      <c r="C91" s="6">
        <v>34513</v>
      </c>
      <c r="D91" s="7">
        <v>2</v>
      </c>
      <c r="E91" s="1">
        <v>1030</v>
      </c>
      <c r="F91" s="1">
        <v>201</v>
      </c>
      <c r="G91" s="1">
        <v>27.143999999999998</v>
      </c>
      <c r="H91" s="1">
        <v>5456</v>
      </c>
      <c r="I91" s="1">
        <f t="shared" si="11"/>
        <v>4507.6819999999998</v>
      </c>
      <c r="J91" s="1">
        <f>SUM(I91:I92)</f>
        <v>54775.46</v>
      </c>
      <c r="K91" s="1">
        <f t="shared" si="8"/>
        <v>53.18005825242718</v>
      </c>
    </row>
    <row r="92" spans="1:11" x14ac:dyDescent="0.2">
      <c r="D92" s="7"/>
      <c r="E92" s="1"/>
      <c r="F92" s="1">
        <v>829</v>
      </c>
      <c r="G92" s="1">
        <v>65.355000000000004</v>
      </c>
      <c r="H92" s="1">
        <v>54179</v>
      </c>
      <c r="I92" s="1">
        <f>H92-(F92*$G$94)</f>
        <v>50267.777999999998</v>
      </c>
      <c r="J92" s="1"/>
      <c r="K92" s="1"/>
    </row>
    <row r="93" spans="1:11" x14ac:dyDescent="0.2">
      <c r="B93">
        <v>4</v>
      </c>
      <c r="C93" s="6">
        <v>28142</v>
      </c>
      <c r="D93" s="7">
        <v>1</v>
      </c>
      <c r="E93" s="1">
        <v>1038</v>
      </c>
      <c r="F93" s="1">
        <v>1038</v>
      </c>
      <c r="G93" s="1">
        <v>82.978999999999999</v>
      </c>
      <c r="H93" s="1">
        <v>86132</v>
      </c>
      <c r="I93" s="1">
        <f>H93-(F93*$G$94)</f>
        <v>81234.716</v>
      </c>
      <c r="J93" s="1">
        <v>81234.716</v>
      </c>
      <c r="K93" s="1">
        <f t="shared" si="8"/>
        <v>78.260805394990371</v>
      </c>
    </row>
    <row r="94" spans="1:11" x14ac:dyDescent="0.2">
      <c r="B94" t="s">
        <v>8</v>
      </c>
      <c r="C94" s="6"/>
      <c r="D94" s="7"/>
      <c r="E94" s="1"/>
      <c r="F94" s="1">
        <v>1810</v>
      </c>
      <c r="G94" s="1">
        <v>4.718</v>
      </c>
      <c r="H94" s="1">
        <v>8540</v>
      </c>
      <c r="I94" s="1"/>
      <c r="J94" s="1"/>
      <c r="K94" s="1"/>
    </row>
    <row r="95" spans="1:11" x14ac:dyDescent="0.2">
      <c r="A95" s="27">
        <v>61</v>
      </c>
      <c r="B95">
        <v>1</v>
      </c>
      <c r="C95" s="6">
        <v>62103</v>
      </c>
      <c r="D95" s="7">
        <v>1</v>
      </c>
      <c r="E95" s="1">
        <v>988</v>
      </c>
      <c r="F95" s="1">
        <v>988</v>
      </c>
      <c r="G95" s="1">
        <v>60.762</v>
      </c>
      <c r="H95" s="1">
        <v>60033</v>
      </c>
      <c r="I95" s="1">
        <f>H95-(F95*$G$98)</f>
        <v>56260.815999999999</v>
      </c>
      <c r="J95" s="1">
        <v>56260.815999999999</v>
      </c>
      <c r="K95" s="1">
        <f t="shared" si="8"/>
        <v>56.94414574898785</v>
      </c>
    </row>
    <row r="96" spans="1:11" x14ac:dyDescent="0.2">
      <c r="B96">
        <v>2</v>
      </c>
      <c r="C96" s="6">
        <v>48059</v>
      </c>
      <c r="D96" s="7">
        <v>1</v>
      </c>
      <c r="E96" s="1">
        <v>1040</v>
      </c>
      <c r="F96" s="1">
        <v>1040</v>
      </c>
      <c r="G96" s="1">
        <v>69.888000000000005</v>
      </c>
      <c r="H96" s="1">
        <v>72684</v>
      </c>
      <c r="I96" s="1">
        <f>H96-(F96*$G$98)</f>
        <v>68713.279999999999</v>
      </c>
      <c r="J96" s="1">
        <v>68713.279999999999</v>
      </c>
      <c r="K96" s="1">
        <f t="shared" si="8"/>
        <v>66.070461538461544</v>
      </c>
    </row>
    <row r="97" spans="1:11" x14ac:dyDescent="0.2">
      <c r="B97">
        <v>3</v>
      </c>
      <c r="C97" s="6">
        <v>48050</v>
      </c>
      <c r="D97" s="7">
        <v>1</v>
      </c>
      <c r="E97" s="1">
        <v>990</v>
      </c>
      <c r="F97" s="1">
        <v>990</v>
      </c>
      <c r="G97" s="1">
        <v>63.738</v>
      </c>
      <c r="H97" s="1">
        <v>63101</v>
      </c>
      <c r="I97" s="1">
        <f>H97-(F97*$G$98)</f>
        <v>59321.18</v>
      </c>
      <c r="J97" s="1">
        <v>59321.18</v>
      </c>
      <c r="K97" s="1">
        <f t="shared" si="8"/>
        <v>59.920383838383842</v>
      </c>
    </row>
    <row r="98" spans="1:11" x14ac:dyDescent="0.2">
      <c r="B98" t="s">
        <v>8</v>
      </c>
      <c r="C98" s="6"/>
      <c r="D98" s="7"/>
      <c r="E98" s="1"/>
      <c r="F98" s="1">
        <v>1758</v>
      </c>
      <c r="G98" s="1">
        <v>3.8180000000000001</v>
      </c>
      <c r="H98" s="1">
        <v>6712</v>
      </c>
      <c r="I98" s="1"/>
      <c r="J98" s="1"/>
      <c r="K98" s="1"/>
    </row>
    <row r="99" spans="1:11" x14ac:dyDescent="0.2">
      <c r="A99" s="27">
        <v>63</v>
      </c>
      <c r="B99">
        <v>1</v>
      </c>
      <c r="C99" s="6">
        <v>28959</v>
      </c>
      <c r="D99" s="7">
        <v>1</v>
      </c>
      <c r="E99" s="1">
        <v>566</v>
      </c>
      <c r="F99" s="1">
        <v>566</v>
      </c>
      <c r="G99" s="1">
        <v>50.317999999999998</v>
      </c>
      <c r="H99" s="1">
        <v>28480</v>
      </c>
      <c r="I99" s="1">
        <f>H99-(F99*$G$103)</f>
        <v>27422.712</v>
      </c>
      <c r="J99" s="1">
        <v>27422.712</v>
      </c>
      <c r="K99" s="1">
        <f t="shared" si="8"/>
        <v>48.450021201413428</v>
      </c>
    </row>
    <row r="100" spans="1:11" x14ac:dyDescent="0.2">
      <c r="B100">
        <v>2</v>
      </c>
      <c r="C100" s="6">
        <v>50765</v>
      </c>
      <c r="D100" s="7">
        <v>2</v>
      </c>
      <c r="E100" s="1">
        <v>1117</v>
      </c>
      <c r="F100" s="1">
        <v>66</v>
      </c>
      <c r="G100" s="1">
        <v>29.347999999999999</v>
      </c>
      <c r="H100" s="1">
        <v>1937</v>
      </c>
      <c r="I100" s="1">
        <f t="shared" ref="I100:I102" si="12">H100-(F100*$G$103)</f>
        <v>1813.712</v>
      </c>
      <c r="J100" s="1">
        <f>SUM(I100:I101)</f>
        <v>66774.444000000003</v>
      </c>
      <c r="K100" s="1">
        <f t="shared" si="8"/>
        <v>59.780164726947184</v>
      </c>
    </row>
    <row r="101" spans="1:11" x14ac:dyDescent="0.2">
      <c r="D101" s="7"/>
      <c r="E101" s="1"/>
      <c r="F101" s="1">
        <v>1051</v>
      </c>
      <c r="G101" s="1">
        <v>63.676000000000002</v>
      </c>
      <c r="H101" s="1">
        <v>66924</v>
      </c>
      <c r="I101" s="1">
        <f>H101-(F101*$G$103)</f>
        <v>64960.732000000004</v>
      </c>
      <c r="J101" s="1"/>
      <c r="K101" s="1"/>
    </row>
    <row r="102" spans="1:11" x14ac:dyDescent="0.2">
      <c r="B102">
        <v>3</v>
      </c>
      <c r="C102" s="6">
        <v>61317</v>
      </c>
      <c r="D102" s="7">
        <v>1</v>
      </c>
      <c r="E102" s="1">
        <v>1127</v>
      </c>
      <c r="F102" s="1">
        <v>1127</v>
      </c>
      <c r="G102" s="1">
        <v>60.600999999999999</v>
      </c>
      <c r="H102" s="1">
        <v>68297</v>
      </c>
      <c r="I102" s="1">
        <f t="shared" si="12"/>
        <v>66191.763999999996</v>
      </c>
      <c r="J102" s="1">
        <v>66191.763999999996</v>
      </c>
      <c r="K102" s="1">
        <f t="shared" si="8"/>
        <v>58.732709849157047</v>
      </c>
    </row>
    <row r="103" spans="1:11" x14ac:dyDescent="0.2">
      <c r="B103" t="s">
        <v>8</v>
      </c>
      <c r="C103" s="6"/>
      <c r="D103" s="7"/>
      <c r="E103" s="1"/>
      <c r="F103" s="1">
        <v>1286</v>
      </c>
      <c r="G103" s="1">
        <v>1.8680000000000001</v>
      </c>
      <c r="H103" s="1">
        <v>2402</v>
      </c>
      <c r="I103" s="1"/>
      <c r="J103" s="1"/>
      <c r="K103" s="1"/>
    </row>
    <row r="104" spans="1:11" x14ac:dyDescent="0.2">
      <c r="A104" s="27">
        <v>65</v>
      </c>
      <c r="B104">
        <v>1</v>
      </c>
      <c r="C104" s="6">
        <v>54669</v>
      </c>
      <c r="D104" s="7">
        <v>1</v>
      </c>
      <c r="E104" s="1">
        <v>1019</v>
      </c>
      <c r="F104" s="1">
        <v>1019</v>
      </c>
      <c r="G104" s="1">
        <v>67.994</v>
      </c>
      <c r="H104" s="1">
        <v>69286</v>
      </c>
      <c r="I104" s="1">
        <f>H104-(F104*$G$105)</f>
        <v>66833.266999999993</v>
      </c>
      <c r="J104" s="1">
        <v>66833.266999999993</v>
      </c>
      <c r="K104" s="1">
        <f t="shared" si="8"/>
        <v>65.58711187438665</v>
      </c>
    </row>
    <row r="105" spans="1:11" x14ac:dyDescent="0.2">
      <c r="B105" t="s">
        <v>8</v>
      </c>
      <c r="C105" s="6"/>
      <c r="D105" s="7"/>
      <c r="E105" s="1"/>
      <c r="F105" s="1">
        <v>1137</v>
      </c>
      <c r="G105" s="1">
        <v>2.407</v>
      </c>
      <c r="H105" s="1">
        <v>2737</v>
      </c>
      <c r="I105" s="1"/>
      <c r="J105" s="1"/>
      <c r="K105" s="1"/>
    </row>
    <row r="106" spans="1:11" x14ac:dyDescent="0.2">
      <c r="A106" s="27">
        <v>68.69</v>
      </c>
      <c r="B106">
        <v>1</v>
      </c>
      <c r="C106" s="6">
        <v>32540</v>
      </c>
      <c r="D106" s="7">
        <v>1</v>
      </c>
      <c r="E106" s="1">
        <v>410</v>
      </c>
      <c r="F106" s="1">
        <v>410</v>
      </c>
      <c r="G106" s="1">
        <v>83.350999999999999</v>
      </c>
      <c r="H106" s="1">
        <v>34174</v>
      </c>
      <c r="I106" s="1">
        <f>H106-(F106*$G$109)</f>
        <v>33191.64</v>
      </c>
      <c r="J106" s="1">
        <v>33191.64</v>
      </c>
      <c r="K106" s="1">
        <f t="shared" si="8"/>
        <v>80.955219512195114</v>
      </c>
    </row>
    <row r="107" spans="1:11" x14ac:dyDescent="0.2">
      <c r="B107">
        <v>2</v>
      </c>
      <c r="C107" s="6">
        <v>26336</v>
      </c>
      <c r="D107" s="7">
        <v>1</v>
      </c>
      <c r="E107" s="1">
        <v>883</v>
      </c>
      <c r="F107" s="1">
        <v>883</v>
      </c>
      <c r="G107" s="1">
        <v>90.022000000000006</v>
      </c>
      <c r="H107" s="1">
        <v>79489</v>
      </c>
      <c r="I107" s="1">
        <f>H107-(F107*$G$109)</f>
        <v>77373.331999999995</v>
      </c>
      <c r="J107" s="1">
        <v>77373.331999999995</v>
      </c>
      <c r="K107" s="1">
        <f t="shared" si="8"/>
        <v>87.625517553793884</v>
      </c>
    </row>
    <row r="108" spans="1:11" x14ac:dyDescent="0.2">
      <c r="B108">
        <v>3</v>
      </c>
      <c r="C108" s="6">
        <v>48957</v>
      </c>
      <c r="D108" s="7">
        <v>1</v>
      </c>
      <c r="E108" s="1">
        <v>914</v>
      </c>
      <c r="F108" s="1">
        <v>914</v>
      </c>
      <c r="G108" s="1">
        <v>92.293000000000006</v>
      </c>
      <c r="H108" s="1">
        <v>84356</v>
      </c>
      <c r="I108" s="1">
        <f t="shared" ref="I108" si="13">H108-(F108*$G$109)</f>
        <v>82166.055999999997</v>
      </c>
      <c r="J108" s="1">
        <v>82166.055999999997</v>
      </c>
      <c r="K108" s="1">
        <f t="shared" si="8"/>
        <v>89.897216630196937</v>
      </c>
    </row>
    <row r="109" spans="1:11" x14ac:dyDescent="0.2">
      <c r="B109" t="s">
        <v>8</v>
      </c>
      <c r="C109" s="6"/>
      <c r="D109" s="7"/>
      <c r="E109" s="1"/>
      <c r="F109" s="1">
        <v>1950</v>
      </c>
      <c r="G109" s="1">
        <v>2.3959999999999999</v>
      </c>
      <c r="H109" s="1">
        <v>4672</v>
      </c>
      <c r="I109" s="1"/>
      <c r="J109" s="1"/>
      <c r="K109" s="1"/>
    </row>
    <row r="110" spans="1:11" x14ac:dyDescent="0.2">
      <c r="A110" s="27">
        <v>71</v>
      </c>
      <c r="B110">
        <v>1</v>
      </c>
      <c r="C110" s="6">
        <v>34071</v>
      </c>
      <c r="D110" s="7">
        <v>1</v>
      </c>
      <c r="E110" s="1">
        <v>831</v>
      </c>
      <c r="F110" s="1">
        <v>831</v>
      </c>
      <c r="G110" s="1">
        <v>56.204999999999998</v>
      </c>
      <c r="H110" s="1">
        <v>46706</v>
      </c>
      <c r="I110" s="1">
        <f>H110-(F110*$G$111)</f>
        <v>42784.510999999999</v>
      </c>
      <c r="J110" s="1">
        <v>42784.510999999999</v>
      </c>
      <c r="K110" s="1">
        <f t="shared" si="8"/>
        <v>51.485572803850779</v>
      </c>
    </row>
    <row r="111" spans="1:11" x14ac:dyDescent="0.2">
      <c r="B111" t="s">
        <v>8</v>
      </c>
      <c r="C111" s="6"/>
      <c r="D111" s="7"/>
      <c r="E111" s="1"/>
      <c r="F111" s="1">
        <v>1761</v>
      </c>
      <c r="G111" s="1">
        <v>4.7190000000000003</v>
      </c>
      <c r="H111" s="1">
        <v>8311</v>
      </c>
      <c r="I111" s="1"/>
      <c r="J111" s="1"/>
      <c r="K111" s="1"/>
    </row>
    <row r="112" spans="1:11" x14ac:dyDescent="0.2">
      <c r="A112" s="27">
        <v>73</v>
      </c>
      <c r="B112">
        <v>1</v>
      </c>
      <c r="C112" s="6">
        <v>28822</v>
      </c>
      <c r="D112" s="7">
        <v>2</v>
      </c>
      <c r="E112" s="1">
        <f>SUM(F112:F113)</f>
        <v>573</v>
      </c>
      <c r="F112" s="1">
        <v>118</v>
      </c>
      <c r="G112" s="1">
        <v>31.338999999999999</v>
      </c>
      <c r="H112" s="1">
        <v>3698</v>
      </c>
      <c r="I112" s="1">
        <f>H112-(F112*$G$117)</f>
        <v>3429.3139999999999</v>
      </c>
      <c r="J112" s="1">
        <f>SUM(I112:I114)</f>
        <v>17747.278999999999</v>
      </c>
      <c r="K112" s="1">
        <f t="shared" si="8"/>
        <v>30.972563699825479</v>
      </c>
    </row>
    <row r="113" spans="1:11" x14ac:dyDescent="0.2">
      <c r="D113" s="7"/>
      <c r="E113" s="1"/>
      <c r="F113" s="1">
        <v>455</v>
      </c>
      <c r="G113" s="1">
        <v>33.744999999999997</v>
      </c>
      <c r="H113" s="1">
        <v>15354</v>
      </c>
      <c r="I113" s="1">
        <f t="shared" ref="I113:I116" si="14">H113-(F113*$G$117)</f>
        <v>14317.965</v>
      </c>
      <c r="J113" s="1"/>
      <c r="K113" s="1"/>
    </row>
    <row r="114" spans="1:11" x14ac:dyDescent="0.2">
      <c r="D114" s="7"/>
      <c r="E114" s="1"/>
      <c r="F114" s="1"/>
      <c r="G114" s="1"/>
      <c r="H114" s="1"/>
      <c r="I114" s="1"/>
      <c r="J114" s="1"/>
      <c r="K114" s="1"/>
    </row>
    <row r="115" spans="1:11" x14ac:dyDescent="0.2">
      <c r="B115">
        <v>2</v>
      </c>
      <c r="C115" s="6">
        <v>40695</v>
      </c>
      <c r="D115" s="7">
        <v>1</v>
      </c>
      <c r="E115" s="1">
        <v>750</v>
      </c>
      <c r="F115" s="1">
        <v>750</v>
      </c>
      <c r="G115" s="1">
        <v>53.652999999999999</v>
      </c>
      <c r="H115" s="1">
        <v>40240</v>
      </c>
      <c r="I115" s="1">
        <f>H115-(F115*$G$117)</f>
        <v>38532.25</v>
      </c>
      <c r="J115" s="1">
        <v>38532.25</v>
      </c>
      <c r="K115" s="1">
        <f t="shared" si="8"/>
        <v>51.376333333333335</v>
      </c>
    </row>
    <row r="116" spans="1:11" x14ac:dyDescent="0.2">
      <c r="B116">
        <v>3</v>
      </c>
      <c r="C116" s="6">
        <v>41818</v>
      </c>
      <c r="D116" s="7">
        <v>1</v>
      </c>
      <c r="E116" s="1">
        <v>834</v>
      </c>
      <c r="F116" s="1">
        <v>834</v>
      </c>
      <c r="G116" s="1">
        <v>64.638000000000005</v>
      </c>
      <c r="H116" s="1">
        <v>53908</v>
      </c>
      <c r="I116" s="1">
        <f t="shared" si="14"/>
        <v>52008.982000000004</v>
      </c>
      <c r="J116" s="1">
        <v>52008.982000000004</v>
      </c>
      <c r="K116" s="1">
        <f t="shared" si="8"/>
        <v>62.360889688249408</v>
      </c>
    </row>
    <row r="117" spans="1:11" x14ac:dyDescent="0.2">
      <c r="B117" t="s">
        <v>8</v>
      </c>
      <c r="C117" s="6"/>
      <c r="D117" s="7"/>
      <c r="E117" s="1"/>
      <c r="F117" s="1">
        <v>1349</v>
      </c>
      <c r="G117" s="1">
        <v>2.2770000000000001</v>
      </c>
      <c r="H117" s="1">
        <v>3071</v>
      </c>
      <c r="I117" s="1"/>
      <c r="J117" s="1"/>
      <c r="K117" s="1"/>
    </row>
    <row r="118" spans="1:11" x14ac:dyDescent="0.2">
      <c r="A118" s="27">
        <v>75</v>
      </c>
      <c r="B118">
        <v>1</v>
      </c>
      <c r="C118" s="6">
        <v>29812</v>
      </c>
      <c r="D118" s="7">
        <v>1</v>
      </c>
      <c r="E118" s="1">
        <v>703</v>
      </c>
      <c r="F118" s="1">
        <v>703</v>
      </c>
      <c r="G118" s="1">
        <v>136.70599999999999</v>
      </c>
      <c r="H118" s="1">
        <v>96104</v>
      </c>
      <c r="I118" s="1">
        <f t="shared" ref="I118" si="15">H118-(F118*$G$121)</f>
        <v>93216.076000000001</v>
      </c>
      <c r="J118" s="1">
        <f>SUM(I118:I120)</f>
        <v>93216.076000000001</v>
      </c>
      <c r="K118" s="1">
        <f t="shared" si="8"/>
        <v>132.59754765291606</v>
      </c>
    </row>
    <row r="119" spans="1:11" x14ac:dyDescent="0.2">
      <c r="D119" s="7"/>
      <c r="E119" s="1"/>
      <c r="F119" s="1"/>
      <c r="G119" s="1"/>
      <c r="H119" s="1"/>
      <c r="I119" s="1"/>
      <c r="J119" s="1"/>
      <c r="K119" s="1"/>
    </row>
    <row r="120" spans="1:11" x14ac:dyDescent="0.2">
      <c r="D120" s="7"/>
      <c r="E120" s="1"/>
      <c r="F120" s="1"/>
      <c r="G120" s="1"/>
      <c r="H120" s="1"/>
      <c r="I120" s="1"/>
      <c r="J120" s="1"/>
      <c r="K120" s="1"/>
    </row>
    <row r="121" spans="1:11" x14ac:dyDescent="0.2">
      <c r="B121" t="s">
        <v>8</v>
      </c>
      <c r="D121" s="7"/>
      <c r="E121" s="1"/>
      <c r="F121" s="1">
        <v>911</v>
      </c>
      <c r="G121" s="1">
        <v>4.1079999999999997</v>
      </c>
      <c r="H121" s="1">
        <v>3742</v>
      </c>
      <c r="I121" s="1"/>
      <c r="J121" s="1"/>
      <c r="K121" s="1"/>
    </row>
    <row r="122" spans="1:11" x14ac:dyDescent="0.2">
      <c r="A122" s="27">
        <v>78</v>
      </c>
      <c r="B122">
        <v>1</v>
      </c>
      <c r="C122" s="6">
        <v>45103</v>
      </c>
      <c r="D122" s="7">
        <v>2</v>
      </c>
      <c r="E122" s="1">
        <v>1048</v>
      </c>
      <c r="F122" s="1">
        <v>67</v>
      </c>
      <c r="G122" s="1">
        <v>62.179000000000002</v>
      </c>
      <c r="H122" s="1">
        <v>4166</v>
      </c>
      <c r="I122" s="1">
        <f>H122-(F122*$G$125)</f>
        <v>4012.0340000000001</v>
      </c>
      <c r="J122" s="1">
        <f>SUM(I122:I123)</f>
        <v>109360.696</v>
      </c>
      <c r="K122" s="1">
        <f t="shared" si="8"/>
        <v>104.35180916030534</v>
      </c>
    </row>
    <row r="123" spans="1:11" x14ac:dyDescent="0.2">
      <c r="C123" s="6"/>
      <c r="D123" s="7"/>
      <c r="E123" s="1"/>
      <c r="F123" s="1">
        <v>981</v>
      </c>
      <c r="G123" s="1">
        <v>109.687</v>
      </c>
      <c r="H123" s="1">
        <v>107603</v>
      </c>
      <c r="I123" s="1">
        <f>H123-(F123*$G$125)</f>
        <v>105348.662</v>
      </c>
      <c r="J123" s="1"/>
      <c r="K123" s="1"/>
    </row>
    <row r="124" spans="1:11" x14ac:dyDescent="0.2">
      <c r="B124">
        <v>2</v>
      </c>
      <c r="C124" s="6">
        <v>45947</v>
      </c>
      <c r="D124" s="7">
        <v>1</v>
      </c>
      <c r="E124" s="1">
        <v>1111</v>
      </c>
      <c r="F124" s="1">
        <v>1111</v>
      </c>
      <c r="G124" s="1">
        <v>55.250999999999998</v>
      </c>
      <c r="H124" s="1">
        <v>61384</v>
      </c>
      <c r="I124" s="1">
        <f>H124-(F124*$G$125)</f>
        <v>58830.921999999999</v>
      </c>
      <c r="J124" s="1">
        <v>60669.055999999997</v>
      </c>
      <c r="K124" s="1">
        <f t="shared" si="8"/>
        <v>54.607611161116111</v>
      </c>
    </row>
    <row r="125" spans="1:11" x14ac:dyDescent="0.2">
      <c r="B125" t="s">
        <v>8</v>
      </c>
      <c r="C125" s="6"/>
      <c r="D125" s="7"/>
      <c r="E125" s="1"/>
      <c r="F125" s="1">
        <v>1632</v>
      </c>
      <c r="G125" s="1">
        <v>2.298</v>
      </c>
      <c r="H125" s="1">
        <v>3751</v>
      </c>
      <c r="I125" s="1"/>
      <c r="J125" s="1"/>
      <c r="K125" s="1"/>
    </row>
    <row r="126" spans="1:11" x14ac:dyDescent="0.2">
      <c r="A126" s="27" t="s">
        <v>14</v>
      </c>
      <c r="B126">
        <v>1</v>
      </c>
      <c r="C126" s="6">
        <v>46039</v>
      </c>
      <c r="D126" s="7">
        <v>1</v>
      </c>
      <c r="E126" s="1">
        <v>984</v>
      </c>
      <c r="F126" s="1">
        <v>984</v>
      </c>
      <c r="G126" s="1">
        <v>90.3</v>
      </c>
      <c r="H126" s="1">
        <v>88855</v>
      </c>
      <c r="I126" s="1">
        <f>H126-(F126*$G$134)</f>
        <v>86314.312000000005</v>
      </c>
      <c r="J126" s="1">
        <v>86314.312000000005</v>
      </c>
      <c r="K126" s="1">
        <f t="shared" si="8"/>
        <v>87.717796747967483</v>
      </c>
    </row>
    <row r="127" spans="1:11" x14ac:dyDescent="0.2">
      <c r="B127">
        <v>2</v>
      </c>
      <c r="C127" s="6">
        <v>35430</v>
      </c>
      <c r="D127" s="7">
        <v>3</v>
      </c>
      <c r="E127" s="1">
        <v>1149</v>
      </c>
      <c r="F127" s="1">
        <v>79</v>
      </c>
      <c r="G127" s="1">
        <v>49.127000000000002</v>
      </c>
      <c r="H127" s="1">
        <v>3881</v>
      </c>
      <c r="I127" s="1">
        <f t="shared" ref="I127:I133" si="16">H127-(F127*$G$134)</f>
        <v>3677.0219999999999</v>
      </c>
      <c r="J127" s="1">
        <f>SUM(I127:I129)</f>
        <v>64215.281999999999</v>
      </c>
      <c r="K127" s="1">
        <f t="shared" si="8"/>
        <v>55.887973890339424</v>
      </c>
    </row>
    <row r="128" spans="1:11" x14ac:dyDescent="0.2">
      <c r="D128" s="7"/>
      <c r="E128" s="1"/>
      <c r="F128" s="1">
        <v>174</v>
      </c>
      <c r="G128" s="1">
        <v>31.143999999999998</v>
      </c>
      <c r="H128" s="1">
        <v>5419</v>
      </c>
      <c r="I128" s="1">
        <f t="shared" si="16"/>
        <v>4969.732</v>
      </c>
      <c r="J128" s="1"/>
      <c r="K128" s="1"/>
    </row>
    <row r="129" spans="1:11" x14ac:dyDescent="0.2">
      <c r="D129" s="7"/>
      <c r="E129" s="1"/>
      <c r="F129" s="1">
        <v>896</v>
      </c>
      <c r="G129" s="1">
        <v>64.599999999999994</v>
      </c>
      <c r="H129" s="1">
        <v>57882</v>
      </c>
      <c r="I129" s="1">
        <f t="shared" si="16"/>
        <v>55568.527999999998</v>
      </c>
      <c r="J129" s="1"/>
      <c r="K129" s="1"/>
    </row>
    <row r="130" spans="1:11" x14ac:dyDescent="0.2">
      <c r="B130">
        <v>3</v>
      </c>
      <c r="C130" s="6">
        <v>28164</v>
      </c>
      <c r="D130" s="7">
        <v>1</v>
      </c>
      <c r="E130" s="1">
        <v>1146</v>
      </c>
      <c r="F130" s="1">
        <v>1146</v>
      </c>
      <c r="G130" s="1">
        <v>33.716000000000001</v>
      </c>
      <c r="H130" s="1">
        <v>38638</v>
      </c>
      <c r="I130" s="1">
        <f t="shared" si="16"/>
        <v>35679.027999999998</v>
      </c>
      <c r="J130" s="1">
        <v>35679.027999999998</v>
      </c>
      <c r="K130" s="1">
        <f t="shared" si="8"/>
        <v>31.133532286212912</v>
      </c>
    </row>
    <row r="131" spans="1:11" x14ac:dyDescent="0.2">
      <c r="B131">
        <v>4</v>
      </c>
      <c r="C131" s="6">
        <v>48578</v>
      </c>
      <c r="D131" s="7">
        <v>1</v>
      </c>
      <c r="E131" s="1">
        <v>1035</v>
      </c>
      <c r="F131" s="1">
        <v>1035</v>
      </c>
      <c r="G131" s="1">
        <v>38.826000000000001</v>
      </c>
      <c r="H131" s="1">
        <v>40185</v>
      </c>
      <c r="I131" s="1">
        <f t="shared" si="16"/>
        <v>37512.629999999997</v>
      </c>
      <c r="J131" s="1">
        <v>37512.629999999997</v>
      </c>
      <c r="K131" s="1">
        <f t="shared" si="8"/>
        <v>36.244086956521734</v>
      </c>
    </row>
    <row r="132" spans="1:11" x14ac:dyDescent="0.2">
      <c r="B132">
        <v>5</v>
      </c>
      <c r="C132" s="6">
        <v>38640</v>
      </c>
      <c r="D132" s="7">
        <v>2</v>
      </c>
      <c r="E132" s="1">
        <v>818</v>
      </c>
      <c r="F132" s="1">
        <v>73</v>
      </c>
      <c r="G132" s="1">
        <v>31.013999999999999</v>
      </c>
      <c r="H132" s="1">
        <v>2264</v>
      </c>
      <c r="I132" s="1">
        <f>H132-(F132*$G$134)</f>
        <v>2075.5140000000001</v>
      </c>
      <c r="J132" s="1">
        <f>SUM(I132:I133)</f>
        <v>43599.924000000006</v>
      </c>
      <c r="K132" s="1">
        <f t="shared" ref="K132:K144" si="17">J132/E132</f>
        <v>53.300640586797073</v>
      </c>
    </row>
    <row r="133" spans="1:11" x14ac:dyDescent="0.2">
      <c r="D133" s="7"/>
      <c r="E133" s="1"/>
      <c r="F133" s="1">
        <v>745</v>
      </c>
      <c r="G133" s="1">
        <v>58.319000000000003</v>
      </c>
      <c r="H133" s="1">
        <v>43448</v>
      </c>
      <c r="I133" s="1">
        <f t="shared" si="16"/>
        <v>41524.410000000003</v>
      </c>
      <c r="J133" s="1"/>
      <c r="K133" s="1"/>
    </row>
    <row r="134" spans="1:11" x14ac:dyDescent="0.2">
      <c r="B134" t="s">
        <v>8</v>
      </c>
      <c r="D134" s="7"/>
      <c r="E134" s="1"/>
      <c r="F134" s="1">
        <v>1343</v>
      </c>
      <c r="G134" s="1">
        <v>2.5819999999999999</v>
      </c>
      <c r="H134" s="1">
        <v>3468</v>
      </c>
      <c r="I134" s="1"/>
      <c r="J134" s="1"/>
      <c r="K134" s="1"/>
    </row>
    <row r="135" spans="1:11" x14ac:dyDescent="0.2">
      <c r="A135" s="27">
        <v>83</v>
      </c>
      <c r="B135">
        <v>1</v>
      </c>
      <c r="C135" s="6">
        <v>47029</v>
      </c>
      <c r="D135" s="7">
        <v>1</v>
      </c>
      <c r="E135" s="1">
        <v>920</v>
      </c>
      <c r="F135" s="1">
        <v>920</v>
      </c>
      <c r="G135" s="1">
        <v>60.749000000000002</v>
      </c>
      <c r="H135" s="1">
        <v>55889</v>
      </c>
      <c r="I135" s="1">
        <f>H135-(F135*$G$138)</f>
        <v>53179.6</v>
      </c>
      <c r="J135" s="1">
        <v>53179.6</v>
      </c>
      <c r="K135" s="1">
        <f t="shared" si="17"/>
        <v>57.803913043478261</v>
      </c>
    </row>
    <row r="136" spans="1:11" x14ac:dyDescent="0.2">
      <c r="B136">
        <v>2</v>
      </c>
      <c r="C136" s="6">
        <v>31930</v>
      </c>
      <c r="D136" s="7">
        <v>2</v>
      </c>
      <c r="E136" s="1">
        <v>1011</v>
      </c>
      <c r="F136" s="1">
        <v>27</v>
      </c>
      <c r="G136" s="1">
        <v>19.222000000000001</v>
      </c>
      <c r="H136" s="1">
        <v>519</v>
      </c>
      <c r="I136" s="1">
        <f>H136-(F136*$G$138)</f>
        <v>439.48500000000001</v>
      </c>
      <c r="J136" s="1">
        <f>SUM(I136:I137)</f>
        <v>35085.605000000003</v>
      </c>
      <c r="K136" s="1">
        <f t="shared" si="17"/>
        <v>34.703862512363997</v>
      </c>
    </row>
    <row r="137" spans="1:11" x14ac:dyDescent="0.2">
      <c r="C137" s="6"/>
      <c r="D137" s="7"/>
      <c r="E137" s="1"/>
      <c r="F137" s="1">
        <v>984</v>
      </c>
      <c r="G137" s="1">
        <v>38.154000000000003</v>
      </c>
      <c r="H137" s="1">
        <v>37544</v>
      </c>
      <c r="I137" s="1">
        <f t="shared" ref="I137" si="18">H137-(F137*$G$138)</f>
        <v>34646.120000000003</v>
      </c>
      <c r="J137" s="1"/>
      <c r="K137" s="1"/>
    </row>
    <row r="138" spans="1:11" x14ac:dyDescent="0.2">
      <c r="B138" t="s">
        <v>8</v>
      </c>
      <c r="C138" s="6"/>
      <c r="D138" s="7"/>
      <c r="E138" s="1"/>
      <c r="F138" s="1">
        <v>1204</v>
      </c>
      <c r="G138" s="1">
        <v>2.9449999999999998</v>
      </c>
      <c r="H138" s="1">
        <v>3546</v>
      </c>
      <c r="I138" s="1"/>
      <c r="J138" s="1"/>
      <c r="K138" s="1"/>
    </row>
    <row r="139" spans="1:11" x14ac:dyDescent="0.2">
      <c r="A139" s="27" t="s">
        <v>15</v>
      </c>
      <c r="B139">
        <v>1</v>
      </c>
      <c r="C139" s="6">
        <v>35481</v>
      </c>
      <c r="D139" s="7">
        <v>1</v>
      </c>
      <c r="E139" s="1">
        <v>1062</v>
      </c>
      <c r="F139" s="1">
        <v>1062</v>
      </c>
      <c r="G139" s="1">
        <v>86.096999999999994</v>
      </c>
      <c r="H139" s="1">
        <v>91435</v>
      </c>
      <c r="I139" s="1">
        <f>H139-(F139*$G$145)</f>
        <v>89674.203999999998</v>
      </c>
      <c r="J139" s="1">
        <v>89674.203999999998</v>
      </c>
      <c r="K139" s="1">
        <f t="shared" si="17"/>
        <v>84.438986817325798</v>
      </c>
    </row>
    <row r="140" spans="1:11" x14ac:dyDescent="0.2">
      <c r="B140">
        <v>2</v>
      </c>
      <c r="C140" s="6">
        <v>34178</v>
      </c>
      <c r="D140" s="7">
        <v>1</v>
      </c>
      <c r="E140" s="1">
        <v>1144</v>
      </c>
      <c r="F140" s="1">
        <v>1144</v>
      </c>
      <c r="G140" s="1">
        <v>81.989000000000004</v>
      </c>
      <c r="H140" s="1">
        <v>93795</v>
      </c>
      <c r="I140" s="1">
        <f t="shared" ref="I140:I144" si="19">H140-(F140*$G$145)</f>
        <v>91898.248000000007</v>
      </c>
      <c r="J140" s="1">
        <v>91898.248000000007</v>
      </c>
      <c r="K140" s="1">
        <f t="shared" si="17"/>
        <v>80.330636363636373</v>
      </c>
    </row>
    <row r="141" spans="1:11" x14ac:dyDescent="0.2">
      <c r="B141">
        <v>3</v>
      </c>
      <c r="C141" s="6">
        <v>41757</v>
      </c>
      <c r="D141" s="7">
        <v>1</v>
      </c>
      <c r="E141" s="1">
        <v>1063</v>
      </c>
      <c r="F141" s="1">
        <v>1063</v>
      </c>
      <c r="G141" s="1">
        <v>77.856999999999999</v>
      </c>
      <c r="H141" s="1">
        <v>82762</v>
      </c>
      <c r="I141" s="1">
        <f>H141-(F141*$G$145)</f>
        <v>80999.546000000002</v>
      </c>
      <c r="J141" s="1">
        <f>SUM(I141:I143)</f>
        <v>80999.546000000002</v>
      </c>
      <c r="K141" s="1">
        <f t="shared" si="17"/>
        <v>76.199008466603956</v>
      </c>
    </row>
    <row r="142" spans="1:11" x14ac:dyDescent="0.2">
      <c r="D142" s="7"/>
      <c r="E142" s="1"/>
      <c r="F142" s="1"/>
      <c r="G142" s="1"/>
      <c r="H142" s="1"/>
      <c r="I142" s="1"/>
      <c r="J142" s="1"/>
      <c r="K142" s="1"/>
    </row>
    <row r="143" spans="1:11" x14ac:dyDescent="0.2">
      <c r="D143" s="7"/>
      <c r="E143" s="1"/>
      <c r="F143" s="1"/>
      <c r="G143" s="1"/>
      <c r="H143" s="1"/>
      <c r="I143" s="1"/>
      <c r="J143" s="1"/>
      <c r="K143" s="1"/>
    </row>
    <row r="144" spans="1:11" x14ac:dyDescent="0.2">
      <c r="B144">
        <v>4</v>
      </c>
      <c r="C144" s="6">
        <v>29525</v>
      </c>
      <c r="D144" s="7">
        <v>1</v>
      </c>
      <c r="E144" s="1">
        <v>1067</v>
      </c>
      <c r="F144" s="1">
        <v>1067</v>
      </c>
      <c r="G144" s="1">
        <v>60.771999999999998</v>
      </c>
      <c r="H144" s="1">
        <v>64844</v>
      </c>
      <c r="I144" s="1">
        <f t="shared" si="19"/>
        <v>63074.913999999997</v>
      </c>
      <c r="J144" s="1">
        <v>63074.913999999997</v>
      </c>
      <c r="K144" s="1">
        <f t="shared" si="17"/>
        <v>59.114258669165885</v>
      </c>
    </row>
    <row r="145" spans="1:11" x14ac:dyDescent="0.2">
      <c r="B145" t="s">
        <v>8</v>
      </c>
      <c r="D145" s="7"/>
      <c r="E145" s="1"/>
      <c r="F145" s="1">
        <v>1209</v>
      </c>
      <c r="G145" s="1">
        <v>1.6579999999999999</v>
      </c>
      <c r="H145" s="1">
        <v>2004</v>
      </c>
      <c r="I145" s="1"/>
      <c r="J145" s="1"/>
      <c r="K145" s="1"/>
    </row>
    <row r="146" spans="1:11" x14ac:dyDescent="0.2">
      <c r="D146" s="7"/>
      <c r="E146" s="1"/>
      <c r="F146" s="1"/>
      <c r="G146" s="1"/>
      <c r="H146" s="1"/>
      <c r="I146" s="1"/>
      <c r="J146" s="1"/>
      <c r="K146" s="1"/>
    </row>
    <row r="147" spans="1:11" x14ac:dyDescent="0.2">
      <c r="A147" s="27" t="s">
        <v>40</v>
      </c>
      <c r="D147" s="1">
        <f>AVERAGE(D4:D144)</f>
        <v>1.28</v>
      </c>
      <c r="E147" s="1">
        <f>AVERAGE(E4:E144)</f>
        <v>865.34666666666669</v>
      </c>
      <c r="F147" s="1"/>
      <c r="G147" s="1"/>
      <c r="H147" s="1"/>
      <c r="I147" s="1"/>
      <c r="J147" s="1">
        <f>AVERAGE(J4:J144)</f>
        <v>53523.749439999992</v>
      </c>
      <c r="K147" s="1">
        <f>AVERAGE(K4:K144)</f>
        <v>62.876220522823182</v>
      </c>
    </row>
    <row r="148" spans="1:11" x14ac:dyDescent="0.2">
      <c r="A148" s="27" t="s">
        <v>41</v>
      </c>
      <c r="D148" s="1">
        <f t="shared" ref="D148:K148" si="20">STDEV(D4:D144)</f>
        <v>0.50830933335753192</v>
      </c>
      <c r="E148" s="1">
        <f t="shared" si="20"/>
        <v>206.37000969351354</v>
      </c>
      <c r="F148" s="1"/>
      <c r="G148" s="1"/>
      <c r="H148" s="1"/>
      <c r="I148" s="1"/>
      <c r="J148" s="1">
        <f t="shared" si="20"/>
        <v>25288.07787779838</v>
      </c>
      <c r="K148" s="1">
        <f t="shared" si="20"/>
        <v>23.507966948285233</v>
      </c>
    </row>
    <row r="149" spans="1:11" x14ac:dyDescent="0.2">
      <c r="E149" s="1"/>
      <c r="F149" s="1"/>
      <c r="G149" s="1"/>
      <c r="H149" s="1"/>
      <c r="I149" s="1"/>
      <c r="J149" s="1"/>
    </row>
    <row r="150" spans="1:11" x14ac:dyDescent="0.2">
      <c r="E150" s="1"/>
      <c r="F150" s="1"/>
      <c r="G150" s="1"/>
      <c r="H150" s="1"/>
      <c r="I150" s="1"/>
      <c r="J150" s="1"/>
    </row>
    <row r="151" spans="1:11" x14ac:dyDescent="0.2">
      <c r="E151" s="1"/>
      <c r="F151" s="1"/>
      <c r="G151" s="1"/>
      <c r="H151" s="1"/>
      <c r="I151" s="1"/>
      <c r="J151" s="1"/>
    </row>
  </sheetData>
  <pageMargins left="0.7" right="0.7" top="0.75" bottom="0.75" header="0.3" footer="0.3"/>
  <ignoredErrors>
    <ignoredError sqref="E39 E11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CDAB-93D5-A348-8589-4F6B1D0F708F}">
  <dimension ref="A1:K97"/>
  <sheetViews>
    <sheetView zoomScaleNormal="100" workbookViewId="0">
      <pane ySplit="3" topLeftCell="A70" activePane="bottomLeft" state="frozen"/>
      <selection pane="bottomLeft" activeCell="O75" sqref="O75"/>
    </sheetView>
  </sheetViews>
  <sheetFormatPr baseColWidth="10" defaultRowHeight="16" x14ac:dyDescent="0.2"/>
  <cols>
    <col min="4" max="4" width="9.5" customWidth="1"/>
    <col min="5" max="5" width="18.6640625" customWidth="1"/>
  </cols>
  <sheetData>
    <row r="1" spans="1:11" x14ac:dyDescent="0.2">
      <c r="A1" s="2" t="s">
        <v>54</v>
      </c>
    </row>
    <row r="2" spans="1:11" x14ac:dyDescent="0.2">
      <c r="A2" s="2" t="s">
        <v>55</v>
      </c>
    </row>
    <row r="3" spans="1:11" ht="51" x14ac:dyDescent="0.2">
      <c r="A3" t="s">
        <v>0</v>
      </c>
      <c r="B3" t="s">
        <v>1</v>
      </c>
      <c r="C3" t="s">
        <v>5</v>
      </c>
      <c r="D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</row>
    <row r="4" spans="1:11" x14ac:dyDescent="0.2">
      <c r="A4" s="27" t="s">
        <v>16</v>
      </c>
      <c r="B4">
        <v>1</v>
      </c>
      <c r="C4" s="1">
        <v>46035</v>
      </c>
      <c r="D4">
        <v>1</v>
      </c>
      <c r="E4" s="1">
        <v>545</v>
      </c>
      <c r="F4" s="1">
        <v>545</v>
      </c>
      <c r="G4" s="1">
        <v>40.228999999999999</v>
      </c>
      <c r="H4" s="1">
        <v>21925</v>
      </c>
      <c r="I4" s="1">
        <f>H4-(F4*$G$6)</f>
        <v>19487.215</v>
      </c>
      <c r="J4" s="1">
        <v>19487.215</v>
      </c>
      <c r="K4">
        <f>J4/E4</f>
        <v>35.756357798165141</v>
      </c>
    </row>
    <row r="5" spans="1:11" x14ac:dyDescent="0.2">
      <c r="A5" s="27"/>
      <c r="B5">
        <v>2</v>
      </c>
      <c r="C5" s="1">
        <v>41669</v>
      </c>
      <c r="D5">
        <v>1</v>
      </c>
      <c r="E5" s="1">
        <v>810</v>
      </c>
      <c r="F5" s="1">
        <v>810</v>
      </c>
      <c r="G5" s="1">
        <v>35.347000000000001</v>
      </c>
      <c r="H5" s="1">
        <v>28631</v>
      </c>
      <c r="I5" s="1">
        <f>H5-(F5*$G$6)</f>
        <v>25007.87</v>
      </c>
      <c r="J5" s="1">
        <v>25007.87</v>
      </c>
      <c r="K5">
        <f>J5/E5</f>
        <v>30.873913580246914</v>
      </c>
    </row>
    <row r="6" spans="1:11" x14ac:dyDescent="0.2">
      <c r="A6" s="27"/>
      <c r="B6" t="s">
        <v>8</v>
      </c>
      <c r="C6" s="1"/>
      <c r="E6" s="1"/>
      <c r="F6" s="1"/>
      <c r="G6" s="1">
        <v>4.4729999999999999</v>
      </c>
      <c r="H6" s="1"/>
      <c r="I6" s="1"/>
      <c r="J6" s="1"/>
    </row>
    <row r="7" spans="1:11" x14ac:dyDescent="0.2">
      <c r="A7" s="27" t="s">
        <v>30</v>
      </c>
      <c r="B7">
        <v>1</v>
      </c>
      <c r="C7" s="1">
        <v>63612</v>
      </c>
      <c r="D7">
        <v>1</v>
      </c>
      <c r="E7" s="1">
        <v>595</v>
      </c>
      <c r="F7" s="1">
        <v>595</v>
      </c>
      <c r="G7" s="1">
        <v>37.758000000000003</v>
      </c>
      <c r="H7" s="1">
        <v>22466</v>
      </c>
      <c r="I7" s="1">
        <f>H7-(F7*$G$9)</f>
        <v>18948.36</v>
      </c>
      <c r="J7" s="1">
        <v>18948.36</v>
      </c>
      <c r="K7">
        <f t="shared" ref="K7:K68" si="0">J7/E7</f>
        <v>31.845983193277313</v>
      </c>
    </row>
    <row r="8" spans="1:11" x14ac:dyDescent="0.2">
      <c r="A8" s="27"/>
      <c r="B8">
        <v>2</v>
      </c>
      <c r="C8" s="1">
        <v>30905</v>
      </c>
      <c r="D8">
        <v>1</v>
      </c>
      <c r="E8" s="1">
        <v>590</v>
      </c>
      <c r="F8" s="1">
        <v>590</v>
      </c>
      <c r="G8" s="1">
        <v>45.085000000000001</v>
      </c>
      <c r="H8" s="1">
        <v>26600</v>
      </c>
      <c r="I8" s="1">
        <f>H8-(F8*$G$9)</f>
        <v>23111.919999999998</v>
      </c>
      <c r="J8" s="1">
        <v>23111.919999999998</v>
      </c>
      <c r="K8">
        <f t="shared" si="0"/>
        <v>39.172745762711862</v>
      </c>
    </row>
    <row r="9" spans="1:11" x14ac:dyDescent="0.2">
      <c r="A9" s="27"/>
      <c r="B9" t="s">
        <v>8</v>
      </c>
      <c r="C9" s="1"/>
      <c r="E9" s="1"/>
      <c r="F9" s="1"/>
      <c r="G9" s="1">
        <v>5.9119999999999999</v>
      </c>
      <c r="H9" s="1"/>
      <c r="I9" s="1"/>
      <c r="J9" s="1"/>
    </row>
    <row r="10" spans="1:11" x14ac:dyDescent="0.2">
      <c r="A10" s="27">
        <v>9</v>
      </c>
      <c r="B10">
        <v>1</v>
      </c>
      <c r="C10" s="1">
        <v>38752</v>
      </c>
      <c r="D10">
        <v>1</v>
      </c>
      <c r="E10" s="1">
        <v>632</v>
      </c>
      <c r="F10" s="1">
        <v>632</v>
      </c>
      <c r="G10" s="1">
        <v>51.033000000000001</v>
      </c>
      <c r="H10" s="1">
        <v>32253</v>
      </c>
      <c r="I10" s="1">
        <f>H10-(F10*$G$11)</f>
        <v>28724.544000000002</v>
      </c>
      <c r="J10" s="1">
        <v>28724.544000000002</v>
      </c>
      <c r="K10">
        <f t="shared" si="0"/>
        <v>45.450227848101271</v>
      </c>
    </row>
    <row r="11" spans="1:11" x14ac:dyDescent="0.2">
      <c r="A11" s="27"/>
      <c r="B11" t="s">
        <v>8</v>
      </c>
      <c r="C11" s="1"/>
      <c r="E11" s="1"/>
      <c r="F11" s="1"/>
      <c r="G11" s="1">
        <v>5.5830000000000002</v>
      </c>
      <c r="H11" s="1"/>
      <c r="I11" s="1"/>
      <c r="J11" s="1"/>
    </row>
    <row r="12" spans="1:11" x14ac:dyDescent="0.2">
      <c r="A12" s="27">
        <v>12</v>
      </c>
      <c r="B12">
        <v>1</v>
      </c>
      <c r="C12" s="1">
        <v>42234</v>
      </c>
      <c r="D12">
        <v>1</v>
      </c>
      <c r="E12" s="1">
        <v>600</v>
      </c>
      <c r="F12" s="1">
        <v>600</v>
      </c>
      <c r="G12" s="1">
        <v>39.505000000000003</v>
      </c>
      <c r="H12" s="1">
        <v>23703</v>
      </c>
      <c r="I12" s="1">
        <f>H12-(F12*$G$13)</f>
        <v>21339</v>
      </c>
      <c r="J12" s="1">
        <v>21339</v>
      </c>
      <c r="K12">
        <f t="shared" si="0"/>
        <v>35.564999999999998</v>
      </c>
    </row>
    <row r="13" spans="1:11" x14ac:dyDescent="0.2">
      <c r="A13" s="27"/>
      <c r="B13" t="s">
        <v>8</v>
      </c>
      <c r="C13" s="1"/>
      <c r="E13" s="1"/>
      <c r="F13" s="1"/>
      <c r="G13" s="1">
        <v>3.94</v>
      </c>
      <c r="H13" s="1"/>
      <c r="I13" s="1"/>
      <c r="J13" s="1"/>
    </row>
    <row r="14" spans="1:11" x14ac:dyDescent="0.2">
      <c r="A14" s="27" t="s">
        <v>31</v>
      </c>
      <c r="B14">
        <v>1</v>
      </c>
      <c r="C14" s="1">
        <v>25069</v>
      </c>
      <c r="D14">
        <v>1</v>
      </c>
      <c r="E14" s="1">
        <v>690</v>
      </c>
      <c r="F14" s="1">
        <v>690</v>
      </c>
      <c r="G14" s="1">
        <v>39.212000000000003</v>
      </c>
      <c r="H14" s="1">
        <v>27056</v>
      </c>
      <c r="I14" s="1">
        <f>H14-(F14*$G$16)</f>
        <v>25143.32</v>
      </c>
      <c r="J14" s="1">
        <v>25143.32</v>
      </c>
      <c r="K14">
        <f t="shared" si="0"/>
        <v>36.439594202898547</v>
      </c>
    </row>
    <row r="15" spans="1:11" x14ac:dyDescent="0.2">
      <c r="A15" s="27"/>
      <c r="B15">
        <v>2</v>
      </c>
      <c r="C15" s="1">
        <v>28808</v>
      </c>
      <c r="D15">
        <v>1</v>
      </c>
      <c r="E15" s="1">
        <v>409</v>
      </c>
      <c r="F15" s="1">
        <v>409</v>
      </c>
      <c r="G15" s="1">
        <v>60.308</v>
      </c>
      <c r="H15" s="1">
        <v>24666</v>
      </c>
      <c r="I15" s="1">
        <f>H15-(F15*$G$16)</f>
        <v>23532.252</v>
      </c>
      <c r="J15" s="1">
        <v>23532.252</v>
      </c>
      <c r="K15">
        <f t="shared" si="0"/>
        <v>57.536068459657706</v>
      </c>
    </row>
    <row r="16" spans="1:11" x14ac:dyDescent="0.2">
      <c r="A16" s="27"/>
      <c r="B16" t="s">
        <v>8</v>
      </c>
      <c r="C16" s="1"/>
      <c r="E16" s="1"/>
      <c r="F16" s="1"/>
      <c r="G16" s="1">
        <v>2.7719999999999998</v>
      </c>
      <c r="H16" s="1"/>
      <c r="I16" s="1"/>
      <c r="J16" s="1"/>
    </row>
    <row r="17" spans="1:11" x14ac:dyDescent="0.2">
      <c r="A17" s="27">
        <v>19</v>
      </c>
      <c r="B17">
        <v>1</v>
      </c>
      <c r="C17" s="1">
        <v>44283</v>
      </c>
      <c r="D17">
        <v>1</v>
      </c>
      <c r="E17" s="1">
        <v>602</v>
      </c>
      <c r="F17" s="1">
        <v>602</v>
      </c>
      <c r="G17" s="1">
        <v>64.882000000000005</v>
      </c>
      <c r="H17" s="1">
        <v>39059</v>
      </c>
      <c r="I17" s="1">
        <f>H17-(F17*$G$18)</f>
        <v>36068.866000000002</v>
      </c>
      <c r="J17" s="1">
        <v>36068.866000000002</v>
      </c>
      <c r="K17">
        <f t="shared" si="0"/>
        <v>59.915059800664451</v>
      </c>
    </row>
    <row r="18" spans="1:11" x14ac:dyDescent="0.2">
      <c r="A18" s="27"/>
      <c r="B18" t="s">
        <v>8</v>
      </c>
      <c r="C18" s="1"/>
      <c r="E18" s="1"/>
      <c r="F18" s="1"/>
      <c r="G18" s="1">
        <v>4.9669999999999996</v>
      </c>
      <c r="H18" s="1"/>
      <c r="I18" s="1"/>
      <c r="J18" s="1"/>
    </row>
    <row r="19" spans="1:11" x14ac:dyDescent="0.2">
      <c r="A19" s="27">
        <v>22</v>
      </c>
      <c r="B19">
        <v>1</v>
      </c>
      <c r="C19" s="1">
        <v>31862</v>
      </c>
      <c r="D19">
        <v>1</v>
      </c>
      <c r="E19" s="1">
        <v>492</v>
      </c>
      <c r="F19" s="1">
        <v>492</v>
      </c>
      <c r="G19" s="1">
        <v>60.75</v>
      </c>
      <c r="H19" s="1">
        <v>29889</v>
      </c>
      <c r="I19" s="1">
        <f>H19-(F19*$G$20)</f>
        <v>27786.191999999999</v>
      </c>
      <c r="J19" s="1">
        <v>27786.191999999999</v>
      </c>
      <c r="K19">
        <f t="shared" si="0"/>
        <v>56.475999999999999</v>
      </c>
    </row>
    <row r="20" spans="1:11" x14ac:dyDescent="0.2">
      <c r="A20" s="27"/>
      <c r="B20" t="s">
        <v>8</v>
      </c>
      <c r="C20" s="1"/>
      <c r="E20" s="1"/>
      <c r="F20" s="1"/>
      <c r="G20" s="1">
        <v>4.274</v>
      </c>
      <c r="H20" s="1"/>
      <c r="I20" s="1"/>
      <c r="J20" s="1"/>
    </row>
    <row r="21" spans="1:11" x14ac:dyDescent="0.2">
      <c r="A21" s="27" t="s">
        <v>32</v>
      </c>
      <c r="B21">
        <v>1</v>
      </c>
      <c r="C21" s="1">
        <v>22772</v>
      </c>
      <c r="D21">
        <v>1</v>
      </c>
      <c r="E21" s="1">
        <v>701</v>
      </c>
      <c r="F21" s="1">
        <v>701</v>
      </c>
      <c r="G21" s="1">
        <v>69.861999999999995</v>
      </c>
      <c r="H21" s="1">
        <v>48973</v>
      </c>
      <c r="I21" s="1">
        <f>H21-(F21*$G$23)</f>
        <v>44954.167000000001</v>
      </c>
      <c r="J21" s="1">
        <v>44954.167000000001</v>
      </c>
      <c r="K21">
        <f t="shared" si="0"/>
        <v>64.128626248216833</v>
      </c>
    </row>
    <row r="22" spans="1:11" x14ac:dyDescent="0.2">
      <c r="A22" s="27"/>
      <c r="B22">
        <v>2</v>
      </c>
      <c r="C22" s="1">
        <v>52332</v>
      </c>
      <c r="D22">
        <v>1</v>
      </c>
      <c r="E22" s="1">
        <v>853</v>
      </c>
      <c r="F22" s="1">
        <v>853</v>
      </c>
      <c r="G22" s="1">
        <v>41.027999999999999</v>
      </c>
      <c r="H22" s="1">
        <v>34997</v>
      </c>
      <c r="I22" s="1">
        <f>H22-(F22*$G$23)</f>
        <v>30106.751</v>
      </c>
      <c r="J22" s="1">
        <v>30106.751</v>
      </c>
      <c r="K22">
        <f t="shared" si="0"/>
        <v>35.29513599062134</v>
      </c>
    </row>
    <row r="23" spans="1:11" x14ac:dyDescent="0.2">
      <c r="A23" s="27"/>
      <c r="B23" t="s">
        <v>8</v>
      </c>
      <c r="C23" s="1"/>
      <c r="E23" s="1"/>
      <c r="F23" s="1"/>
      <c r="G23" s="1">
        <v>5.7329999999999997</v>
      </c>
      <c r="H23" s="1"/>
      <c r="I23" s="1"/>
      <c r="J23" s="1"/>
    </row>
    <row r="24" spans="1:11" x14ac:dyDescent="0.2">
      <c r="A24" s="27">
        <v>29</v>
      </c>
      <c r="B24">
        <v>1</v>
      </c>
      <c r="C24" s="1">
        <v>27975</v>
      </c>
      <c r="D24">
        <v>1</v>
      </c>
      <c r="E24" s="1">
        <v>672</v>
      </c>
      <c r="F24" s="1">
        <v>672</v>
      </c>
      <c r="G24" s="1">
        <v>81.132000000000005</v>
      </c>
      <c r="H24" s="1">
        <v>54521</v>
      </c>
      <c r="I24" s="1">
        <f>H24-(F24*$G$26)</f>
        <v>52379.336000000003</v>
      </c>
      <c r="J24" s="1">
        <v>52379.336000000003</v>
      </c>
      <c r="K24">
        <f t="shared" si="0"/>
        <v>77.945440476190484</v>
      </c>
    </row>
    <row r="25" spans="1:11" x14ac:dyDescent="0.2">
      <c r="A25" s="27"/>
      <c r="B25">
        <v>2</v>
      </c>
      <c r="C25" s="1">
        <v>49539</v>
      </c>
      <c r="D25">
        <v>1</v>
      </c>
      <c r="E25" s="1">
        <v>560</v>
      </c>
      <c r="F25" s="1">
        <v>560</v>
      </c>
      <c r="G25" s="1">
        <v>61.493000000000002</v>
      </c>
      <c r="H25" s="1">
        <v>34436</v>
      </c>
      <c r="I25" s="1">
        <f>H25-(F25*$G$26)</f>
        <v>32651.279999999999</v>
      </c>
      <c r="J25" s="1">
        <v>32651.279999999999</v>
      </c>
      <c r="K25">
        <f t="shared" si="0"/>
        <v>58.305857142857143</v>
      </c>
    </row>
    <row r="26" spans="1:11" x14ac:dyDescent="0.2">
      <c r="A26" s="27"/>
      <c r="B26" t="s">
        <v>8</v>
      </c>
      <c r="C26" s="1"/>
      <c r="E26" s="1"/>
      <c r="F26" s="1"/>
      <c r="G26" s="1">
        <v>3.1869999999999998</v>
      </c>
      <c r="H26" s="1"/>
      <c r="I26" s="1"/>
      <c r="J26" s="1"/>
    </row>
    <row r="27" spans="1:11" x14ac:dyDescent="0.2">
      <c r="A27" s="27" t="s">
        <v>33</v>
      </c>
      <c r="B27">
        <v>1</v>
      </c>
      <c r="C27" s="1">
        <v>20137</v>
      </c>
      <c r="D27">
        <v>1</v>
      </c>
      <c r="E27" s="1">
        <f>SUM(F27:F28)</f>
        <v>541</v>
      </c>
      <c r="F27" s="1">
        <v>87</v>
      </c>
      <c r="G27" s="1">
        <v>39.529000000000003</v>
      </c>
      <c r="H27" s="1">
        <v>3439</v>
      </c>
      <c r="I27" s="1">
        <f>H27-(F27*$G$29)</f>
        <v>2905.69</v>
      </c>
      <c r="J27" s="1">
        <f>SUM(I27:I28)</f>
        <v>25389.67</v>
      </c>
      <c r="K27">
        <f t="shared" si="0"/>
        <v>46.93099815157116</v>
      </c>
    </row>
    <row r="28" spans="1:11" x14ac:dyDescent="0.2">
      <c r="A28" s="27"/>
      <c r="C28" s="1"/>
      <c r="D28">
        <v>2</v>
      </c>
      <c r="E28" s="1"/>
      <c r="F28" s="1">
        <v>454</v>
      </c>
      <c r="G28" s="1">
        <v>55.654000000000003</v>
      </c>
      <c r="H28" s="1">
        <v>25267</v>
      </c>
      <c r="I28" s="1">
        <f>H28-(F28*$G$29)</f>
        <v>22483.98</v>
      </c>
      <c r="J28" s="1"/>
    </row>
    <row r="29" spans="1:11" x14ac:dyDescent="0.2">
      <c r="A29" s="27"/>
      <c r="B29" t="s">
        <v>8</v>
      </c>
      <c r="C29" s="1"/>
      <c r="E29" s="1"/>
      <c r="F29" s="1"/>
      <c r="G29" s="1">
        <v>6.13</v>
      </c>
      <c r="H29" s="1"/>
      <c r="I29" s="1"/>
      <c r="J29" s="1"/>
    </row>
    <row r="30" spans="1:11" x14ac:dyDescent="0.2">
      <c r="A30" s="27" t="s">
        <v>11</v>
      </c>
      <c r="B30">
        <v>1</v>
      </c>
      <c r="C30" s="1">
        <v>31227</v>
      </c>
      <c r="D30">
        <v>1</v>
      </c>
      <c r="E30" s="1">
        <v>304</v>
      </c>
      <c r="F30" s="1">
        <v>304</v>
      </c>
      <c r="G30" s="1">
        <v>24.411000000000001</v>
      </c>
      <c r="H30" s="1">
        <v>7421</v>
      </c>
      <c r="I30" s="1">
        <f>H30-(F30*$G$33)</f>
        <v>5966.9679999999998</v>
      </c>
      <c r="J30" s="1">
        <v>5966.9679999999998</v>
      </c>
      <c r="K30">
        <f t="shared" si="0"/>
        <v>19.628184210526314</v>
      </c>
    </row>
    <row r="31" spans="1:11" x14ac:dyDescent="0.2">
      <c r="A31" s="27"/>
      <c r="B31">
        <v>2</v>
      </c>
      <c r="C31" s="1">
        <v>25683</v>
      </c>
      <c r="D31">
        <v>1</v>
      </c>
      <c r="E31" s="1">
        <v>791</v>
      </c>
      <c r="F31" s="1">
        <v>791</v>
      </c>
      <c r="G31" s="1">
        <v>34.828000000000003</v>
      </c>
      <c r="H31" s="1">
        <v>27549</v>
      </c>
      <c r="I31" s="1">
        <f>H31-(F31*$G$33)</f>
        <v>23765.647000000001</v>
      </c>
      <c r="J31" s="1">
        <v>23765.647000000001</v>
      </c>
      <c r="K31">
        <f t="shared" si="0"/>
        <v>30.045065739570166</v>
      </c>
    </row>
    <row r="32" spans="1:11" x14ac:dyDescent="0.2">
      <c r="A32" s="27"/>
      <c r="B32">
        <v>3</v>
      </c>
      <c r="C32" s="1">
        <v>25445</v>
      </c>
      <c r="D32">
        <v>1</v>
      </c>
      <c r="E32" s="1">
        <v>425</v>
      </c>
      <c r="F32" s="1">
        <v>425</v>
      </c>
      <c r="G32" s="1">
        <v>58.192999999999998</v>
      </c>
      <c r="H32" s="1">
        <v>24732</v>
      </c>
      <c r="I32" s="1">
        <f>H32-(F32*$G$33)</f>
        <v>22699.224999999999</v>
      </c>
      <c r="J32" s="1">
        <v>22699.224999999999</v>
      </c>
      <c r="K32">
        <f t="shared" si="0"/>
        <v>53.409941176470582</v>
      </c>
    </row>
    <row r="33" spans="1:11" x14ac:dyDescent="0.2">
      <c r="A33" s="27"/>
      <c r="B33" t="s">
        <v>8</v>
      </c>
      <c r="C33" s="1"/>
      <c r="E33" s="1"/>
      <c r="F33" s="1"/>
      <c r="G33" s="1">
        <v>4.7830000000000004</v>
      </c>
      <c r="H33" s="1"/>
      <c r="I33" s="1"/>
      <c r="J33" s="1"/>
    </row>
    <row r="34" spans="1:11" x14ac:dyDescent="0.2">
      <c r="A34" s="27">
        <v>40</v>
      </c>
      <c r="B34">
        <v>1</v>
      </c>
      <c r="C34" s="1">
        <v>33754</v>
      </c>
      <c r="D34">
        <v>1</v>
      </c>
      <c r="E34" s="1">
        <v>683</v>
      </c>
      <c r="F34" s="1">
        <v>683</v>
      </c>
      <c r="G34" s="1">
        <v>48.896000000000001</v>
      </c>
      <c r="H34" s="1">
        <v>33396</v>
      </c>
      <c r="I34" s="1">
        <f>H34-(F34*$G$35)</f>
        <v>29364.934000000001</v>
      </c>
      <c r="J34" s="1">
        <v>29364.934000000001</v>
      </c>
      <c r="K34">
        <f t="shared" si="0"/>
        <v>42.994046852122992</v>
      </c>
    </row>
    <row r="35" spans="1:11" x14ac:dyDescent="0.2">
      <c r="A35" s="27"/>
      <c r="B35" t="s">
        <v>8</v>
      </c>
      <c r="C35" s="1"/>
      <c r="E35" s="1"/>
      <c r="F35" s="1"/>
      <c r="G35" s="1">
        <v>5.9020000000000001</v>
      </c>
      <c r="H35" s="1"/>
      <c r="I35" s="1"/>
      <c r="J35" s="1"/>
    </row>
    <row r="36" spans="1:11" x14ac:dyDescent="0.2">
      <c r="A36" s="27" t="s">
        <v>34</v>
      </c>
      <c r="B36">
        <v>1</v>
      </c>
      <c r="C36" s="1">
        <v>27617</v>
      </c>
      <c r="D36">
        <v>1</v>
      </c>
      <c r="E36" s="1">
        <v>635</v>
      </c>
      <c r="F36" s="1">
        <v>43</v>
      </c>
      <c r="G36" s="1">
        <v>35.651000000000003</v>
      </c>
      <c r="H36" s="1">
        <v>1533</v>
      </c>
      <c r="I36" s="1">
        <f>H36-(F36*$G$39)</f>
        <v>1350.1210000000001</v>
      </c>
      <c r="J36" s="1">
        <f>SUM(I36:I37)</f>
        <v>36099.345000000001</v>
      </c>
      <c r="K36">
        <f t="shared" si="0"/>
        <v>56.849362204724414</v>
      </c>
    </row>
    <row r="37" spans="1:11" x14ac:dyDescent="0.2">
      <c r="A37" s="27"/>
      <c r="C37" s="1"/>
      <c r="D37">
        <v>2</v>
      </c>
      <c r="E37" s="1"/>
      <c r="F37" s="1">
        <v>592</v>
      </c>
      <c r="G37" s="1">
        <v>62.951000000000001</v>
      </c>
      <c r="H37" s="1">
        <v>37267</v>
      </c>
      <c r="I37" s="1">
        <f>H37-(F37*$G$39)</f>
        <v>34749.224000000002</v>
      </c>
      <c r="J37" s="1"/>
    </row>
    <row r="38" spans="1:11" x14ac:dyDescent="0.2">
      <c r="A38" s="27"/>
      <c r="B38">
        <v>2</v>
      </c>
      <c r="C38" s="1">
        <v>58342</v>
      </c>
      <c r="D38">
        <v>1</v>
      </c>
      <c r="E38" s="1">
        <v>853</v>
      </c>
      <c r="F38" s="1">
        <v>853</v>
      </c>
      <c r="G38" s="1">
        <v>52.86</v>
      </c>
      <c r="H38" s="1">
        <v>45090</v>
      </c>
      <c r="I38" s="1">
        <f t="shared" ref="I38" si="1">H38-(F38*$G$39)</f>
        <v>41462.190999999999</v>
      </c>
      <c r="J38" s="1">
        <v>41462.190999999999</v>
      </c>
      <c r="K38">
        <f t="shared" si="0"/>
        <v>48.607492379835875</v>
      </c>
    </row>
    <row r="39" spans="1:11" x14ac:dyDescent="0.2">
      <c r="A39" s="27"/>
      <c r="B39" t="s">
        <v>8</v>
      </c>
      <c r="C39" s="1"/>
      <c r="E39" s="1"/>
      <c r="F39" s="1"/>
      <c r="G39" s="1">
        <v>4.2530000000000001</v>
      </c>
      <c r="H39" s="1"/>
      <c r="I39" s="1"/>
      <c r="J39" s="1"/>
    </row>
    <row r="40" spans="1:11" x14ac:dyDescent="0.2">
      <c r="A40" s="27">
        <v>48</v>
      </c>
      <c r="B40">
        <v>1</v>
      </c>
      <c r="C40" s="1">
        <v>40426</v>
      </c>
      <c r="D40">
        <v>1</v>
      </c>
      <c r="E40" s="1">
        <v>526</v>
      </c>
      <c r="F40" s="1">
        <v>526</v>
      </c>
      <c r="G40" s="1">
        <v>58.524999999999999</v>
      </c>
      <c r="H40" s="1">
        <v>30784</v>
      </c>
      <c r="I40" s="1">
        <f>H40-(F40*$G$44)</f>
        <v>28128.752</v>
      </c>
      <c r="J40" s="1">
        <v>28128.752</v>
      </c>
      <c r="K40">
        <f t="shared" si="0"/>
        <v>53.476714828897336</v>
      </c>
    </row>
    <row r="41" spans="1:11" x14ac:dyDescent="0.2">
      <c r="A41" s="27"/>
      <c r="B41">
        <v>2</v>
      </c>
      <c r="C41" s="1">
        <v>31701</v>
      </c>
      <c r="D41">
        <v>1</v>
      </c>
      <c r="E41" s="1">
        <v>401</v>
      </c>
      <c r="F41" s="1">
        <v>22</v>
      </c>
      <c r="G41" s="1">
        <v>29.818000000000001</v>
      </c>
      <c r="H41" s="1">
        <v>656</v>
      </c>
      <c r="I41" s="1">
        <f t="shared" ref="I41:I43" si="2">H41-(F41*$G$44)</f>
        <v>544.94399999999996</v>
      </c>
      <c r="J41" s="1">
        <v>544.94399999999996</v>
      </c>
      <c r="K41">
        <f t="shared" si="0"/>
        <v>1.3589625935162093</v>
      </c>
    </row>
    <row r="42" spans="1:11" x14ac:dyDescent="0.2">
      <c r="A42" s="27"/>
      <c r="C42" s="1"/>
      <c r="D42">
        <v>2</v>
      </c>
      <c r="E42" s="1"/>
      <c r="F42" s="1">
        <v>379</v>
      </c>
      <c r="G42" s="1">
        <v>47.734000000000002</v>
      </c>
      <c r="H42" s="1">
        <v>18091</v>
      </c>
      <c r="I42" s="1">
        <f>H42-(F42*$G$44)</f>
        <v>16177.808000000001</v>
      </c>
      <c r="J42" s="1">
        <v>16177.808000000001</v>
      </c>
    </row>
    <row r="43" spans="1:11" x14ac:dyDescent="0.2">
      <c r="A43" s="27"/>
      <c r="B43">
        <v>3</v>
      </c>
      <c r="C43" s="1">
        <v>27933</v>
      </c>
      <c r="D43">
        <v>1</v>
      </c>
      <c r="E43" s="1">
        <v>380</v>
      </c>
      <c r="F43" s="1">
        <v>380</v>
      </c>
      <c r="G43" s="1">
        <v>55.594999999999999</v>
      </c>
      <c r="H43" s="1">
        <v>21126</v>
      </c>
      <c r="I43" s="1">
        <f t="shared" si="2"/>
        <v>19207.759999999998</v>
      </c>
      <c r="J43" s="1">
        <v>19207.759999999998</v>
      </c>
      <c r="K43">
        <f t="shared" si="0"/>
        <v>50.546736842105261</v>
      </c>
    </row>
    <row r="44" spans="1:11" x14ac:dyDescent="0.2">
      <c r="A44" s="27"/>
      <c r="B44" t="s">
        <v>8</v>
      </c>
      <c r="C44" s="1"/>
      <c r="E44" s="1"/>
      <c r="F44" s="1"/>
      <c r="G44" s="1">
        <v>5.048</v>
      </c>
      <c r="H44" s="1"/>
      <c r="I44" s="1"/>
      <c r="J44" s="1"/>
    </row>
    <row r="45" spans="1:11" x14ac:dyDescent="0.2">
      <c r="A45" s="27" t="s">
        <v>35</v>
      </c>
      <c r="B45">
        <v>1</v>
      </c>
      <c r="C45" s="1">
        <v>23564</v>
      </c>
      <c r="D45">
        <v>1</v>
      </c>
      <c r="E45" s="1">
        <v>584</v>
      </c>
      <c r="F45" s="1">
        <v>584</v>
      </c>
      <c r="G45" s="1">
        <v>53.396999999999998</v>
      </c>
      <c r="H45" s="1">
        <v>31184</v>
      </c>
      <c r="I45" s="1">
        <f>H45-(F45*$G$46)</f>
        <v>28879.536</v>
      </c>
      <c r="J45" s="1">
        <v>28879.536</v>
      </c>
      <c r="K45">
        <f t="shared" si="0"/>
        <v>49.451260273972601</v>
      </c>
    </row>
    <row r="46" spans="1:11" x14ac:dyDescent="0.2">
      <c r="A46" s="27"/>
      <c r="B46" t="s">
        <v>8</v>
      </c>
      <c r="C46" s="1"/>
      <c r="E46" s="1"/>
      <c r="F46" s="1"/>
      <c r="G46" s="1">
        <v>3.9460000000000002</v>
      </c>
      <c r="H46" s="1"/>
      <c r="I46" s="1"/>
      <c r="J46" s="1"/>
    </row>
    <row r="47" spans="1:11" x14ac:dyDescent="0.2">
      <c r="A47" s="27">
        <v>56</v>
      </c>
      <c r="B47">
        <v>1</v>
      </c>
      <c r="C47" s="1">
        <v>41319</v>
      </c>
      <c r="D47">
        <v>1</v>
      </c>
      <c r="E47" s="1">
        <v>1031</v>
      </c>
      <c r="F47" s="1">
        <v>1031</v>
      </c>
      <c r="G47" s="1">
        <v>43.167000000000002</v>
      </c>
      <c r="H47" s="1">
        <v>44505</v>
      </c>
      <c r="I47" s="1">
        <f>H47-(F47*$G$48)</f>
        <v>40124.281000000003</v>
      </c>
      <c r="J47" s="1">
        <v>40124.281000000003</v>
      </c>
      <c r="K47">
        <f t="shared" si="0"/>
        <v>38.917828322017463</v>
      </c>
    </row>
    <row r="48" spans="1:11" x14ac:dyDescent="0.2">
      <c r="A48" s="27"/>
      <c r="B48" t="s">
        <v>8</v>
      </c>
      <c r="C48" s="1"/>
      <c r="E48" s="1"/>
      <c r="F48" s="1"/>
      <c r="G48" s="1">
        <v>4.2489999999999997</v>
      </c>
      <c r="H48" s="1"/>
      <c r="I48" s="1"/>
      <c r="J48" s="1"/>
    </row>
    <row r="49" spans="1:11" x14ac:dyDescent="0.2">
      <c r="A49" s="27" t="s">
        <v>36</v>
      </c>
      <c r="B49">
        <v>1</v>
      </c>
      <c r="C49" s="1">
        <v>24887</v>
      </c>
      <c r="D49">
        <v>1</v>
      </c>
      <c r="E49" s="1">
        <v>413</v>
      </c>
      <c r="F49" s="1">
        <v>413</v>
      </c>
      <c r="G49" s="1">
        <v>77.691999999999993</v>
      </c>
      <c r="H49" s="1">
        <v>32087</v>
      </c>
      <c r="I49" s="1">
        <f>H49-(F49*$G$52)</f>
        <v>30887.648000000001</v>
      </c>
      <c r="J49" s="1">
        <v>30887.648000000001</v>
      </c>
      <c r="K49">
        <f t="shared" si="0"/>
        <v>74.788493946731236</v>
      </c>
    </row>
    <row r="50" spans="1:11" x14ac:dyDescent="0.2">
      <c r="A50" s="27"/>
      <c r="B50">
        <v>2</v>
      </c>
      <c r="C50" s="1">
        <v>39500</v>
      </c>
      <c r="D50">
        <v>1</v>
      </c>
      <c r="E50" s="1">
        <v>658</v>
      </c>
      <c r="F50" s="1">
        <v>658</v>
      </c>
      <c r="G50" s="1">
        <v>82.09</v>
      </c>
      <c r="H50" s="1">
        <v>54015</v>
      </c>
      <c r="I50" s="1">
        <f>H50-(F50*$G$52)</f>
        <v>52104.167999999998</v>
      </c>
      <c r="J50" s="1">
        <v>52104.167999999998</v>
      </c>
      <c r="K50">
        <f t="shared" si="0"/>
        <v>79.185665653495434</v>
      </c>
    </row>
    <row r="51" spans="1:11" x14ac:dyDescent="0.2">
      <c r="A51" s="27"/>
      <c r="B51">
        <v>3</v>
      </c>
      <c r="C51" s="1">
        <v>47098</v>
      </c>
      <c r="D51">
        <v>1</v>
      </c>
      <c r="E51" s="1">
        <v>553</v>
      </c>
      <c r="F51" s="1">
        <v>553</v>
      </c>
      <c r="G51" s="1">
        <v>80.054000000000002</v>
      </c>
      <c r="H51" s="1">
        <v>44270</v>
      </c>
      <c r="I51" s="1">
        <f t="shared" ref="I51" si="3">H51-(F51*$G$52)</f>
        <v>42664.088000000003</v>
      </c>
      <c r="J51" s="1">
        <v>42664.088000000003</v>
      </c>
      <c r="K51">
        <f t="shared" si="0"/>
        <v>77.150249547920438</v>
      </c>
    </row>
    <row r="52" spans="1:11" x14ac:dyDescent="0.2">
      <c r="A52" s="27"/>
      <c r="B52" t="s">
        <v>8</v>
      </c>
      <c r="C52" s="1"/>
      <c r="E52" s="1"/>
      <c r="F52" s="1"/>
      <c r="G52" s="1">
        <v>2.9039999999999999</v>
      </c>
      <c r="H52" s="1"/>
      <c r="I52" s="1"/>
      <c r="J52" s="1"/>
    </row>
    <row r="53" spans="1:11" x14ac:dyDescent="0.2">
      <c r="A53" s="27">
        <v>63</v>
      </c>
      <c r="B53">
        <v>1</v>
      </c>
      <c r="C53" s="1">
        <v>36569</v>
      </c>
      <c r="D53">
        <v>1</v>
      </c>
      <c r="E53" s="1">
        <v>633</v>
      </c>
      <c r="F53" s="1">
        <v>633</v>
      </c>
      <c r="G53" s="1">
        <v>70.385000000000005</v>
      </c>
      <c r="H53" s="1">
        <v>44554</v>
      </c>
      <c r="I53" s="1">
        <f>H53-(F53*$G$55)</f>
        <v>41628.273999999998</v>
      </c>
      <c r="J53" s="1">
        <v>41628.273999999998</v>
      </c>
      <c r="K53">
        <f t="shared" si="0"/>
        <v>65.763466034755126</v>
      </c>
    </row>
    <row r="54" spans="1:11" x14ac:dyDescent="0.2">
      <c r="A54" s="27"/>
      <c r="B54">
        <v>2</v>
      </c>
      <c r="C54" s="1">
        <v>26951</v>
      </c>
      <c r="D54">
        <v>1</v>
      </c>
      <c r="E54" s="1">
        <v>366</v>
      </c>
      <c r="F54" s="1">
        <v>366</v>
      </c>
      <c r="G54" s="1">
        <v>76.974999999999994</v>
      </c>
      <c r="H54" s="1">
        <v>28173</v>
      </c>
      <c r="I54" s="1">
        <f>H54-(F54*$G$55)</f>
        <v>26481.347999999998</v>
      </c>
      <c r="J54" s="1">
        <v>26481.347999999998</v>
      </c>
      <c r="K54">
        <f t="shared" si="0"/>
        <v>72.353409836065566</v>
      </c>
    </row>
    <row r="55" spans="1:11" x14ac:dyDescent="0.2">
      <c r="A55" s="27"/>
      <c r="B55" t="s">
        <v>8</v>
      </c>
      <c r="C55" s="1"/>
      <c r="E55" s="1"/>
      <c r="F55" s="1"/>
      <c r="G55" s="1">
        <v>4.6219999999999999</v>
      </c>
      <c r="H55" s="1"/>
      <c r="I55" s="1"/>
      <c r="J55" s="1"/>
    </row>
    <row r="56" spans="1:11" x14ac:dyDescent="0.2">
      <c r="A56" s="27" t="s">
        <v>37</v>
      </c>
      <c r="B56">
        <v>1</v>
      </c>
      <c r="C56" s="1">
        <v>28688</v>
      </c>
      <c r="D56">
        <v>1</v>
      </c>
      <c r="E56" s="1">
        <v>552</v>
      </c>
      <c r="F56" s="1">
        <v>552</v>
      </c>
      <c r="G56" s="1">
        <v>79.652000000000001</v>
      </c>
      <c r="H56" s="1">
        <v>43968</v>
      </c>
      <c r="I56" s="1">
        <f>H56-(F56*$G$59)</f>
        <v>41147.279999999999</v>
      </c>
      <c r="J56" s="1">
        <v>41147.279999999999</v>
      </c>
      <c r="K56">
        <f t="shared" si="0"/>
        <v>74.54217391304347</v>
      </c>
    </row>
    <row r="57" spans="1:11" x14ac:dyDescent="0.2">
      <c r="A57" s="27"/>
      <c r="B57">
        <v>2</v>
      </c>
      <c r="C57" s="1">
        <v>46640</v>
      </c>
      <c r="D57">
        <v>1</v>
      </c>
      <c r="E57" s="1">
        <v>588</v>
      </c>
      <c r="F57" s="1">
        <v>588</v>
      </c>
      <c r="G57" s="1">
        <v>26.539000000000001</v>
      </c>
      <c r="H57" s="1">
        <v>15605</v>
      </c>
      <c r="I57" s="1">
        <f>H57-(F57*$G$59)</f>
        <v>12600.32</v>
      </c>
      <c r="J57" s="1">
        <v>12600.32</v>
      </c>
      <c r="K57">
        <f t="shared" si="0"/>
        <v>21.429115646258502</v>
      </c>
    </row>
    <row r="58" spans="1:11" x14ac:dyDescent="0.2">
      <c r="A58" s="27"/>
      <c r="B58">
        <v>3</v>
      </c>
      <c r="C58" s="1">
        <v>51321</v>
      </c>
      <c r="D58">
        <v>1</v>
      </c>
      <c r="E58" s="1">
        <v>800</v>
      </c>
      <c r="F58" s="1">
        <v>800</v>
      </c>
      <c r="G58" s="1">
        <v>60.75</v>
      </c>
      <c r="H58" s="1">
        <v>48600</v>
      </c>
      <c r="I58" s="1">
        <f t="shared" ref="I58" si="4">H58-(F58*$G$59)</f>
        <v>44512</v>
      </c>
      <c r="J58" s="1">
        <v>44512</v>
      </c>
      <c r="K58">
        <f t="shared" si="0"/>
        <v>55.64</v>
      </c>
    </row>
    <row r="59" spans="1:11" x14ac:dyDescent="0.2">
      <c r="A59" s="27"/>
      <c r="B59" t="s">
        <v>8</v>
      </c>
      <c r="C59" s="1"/>
      <c r="E59" s="1"/>
      <c r="F59" s="1"/>
      <c r="G59" s="1">
        <v>5.1100000000000003</v>
      </c>
      <c r="H59" s="1"/>
      <c r="I59" s="1"/>
      <c r="J59" s="1"/>
    </row>
    <row r="60" spans="1:11" x14ac:dyDescent="0.2">
      <c r="A60" s="27" t="s">
        <v>38</v>
      </c>
      <c r="B60">
        <v>1</v>
      </c>
      <c r="C60" s="1">
        <v>29687</v>
      </c>
      <c r="D60">
        <v>1</v>
      </c>
      <c r="E60" s="1">
        <v>875</v>
      </c>
      <c r="F60" s="1">
        <v>875</v>
      </c>
      <c r="G60" s="1">
        <v>62.48</v>
      </c>
      <c r="H60" s="1">
        <v>54670</v>
      </c>
      <c r="I60" s="1">
        <f>H60-(F60*$G$61)</f>
        <v>51547.125</v>
      </c>
      <c r="J60" s="1">
        <v>51547.125</v>
      </c>
      <c r="K60">
        <f t="shared" si="0"/>
        <v>58.911000000000001</v>
      </c>
    </row>
    <row r="61" spans="1:11" x14ac:dyDescent="0.2">
      <c r="A61" s="27"/>
      <c r="B61" t="s">
        <v>8</v>
      </c>
      <c r="C61" s="1"/>
      <c r="E61" s="1"/>
      <c r="F61" s="1"/>
      <c r="G61" s="1">
        <v>3.569</v>
      </c>
      <c r="H61" s="1"/>
      <c r="I61" s="1"/>
      <c r="J61" s="1"/>
    </row>
    <row r="62" spans="1:11" x14ac:dyDescent="0.2">
      <c r="A62" s="27" t="s">
        <v>26</v>
      </c>
      <c r="B62">
        <v>1</v>
      </c>
      <c r="C62" s="1">
        <v>32119</v>
      </c>
      <c r="D62">
        <v>1</v>
      </c>
      <c r="E62" s="1">
        <v>581</v>
      </c>
      <c r="F62" s="1">
        <v>581</v>
      </c>
      <c r="G62" s="1">
        <v>47.959000000000003</v>
      </c>
      <c r="H62" s="1">
        <v>27864</v>
      </c>
      <c r="I62" s="1">
        <f>H62-(F62*$G$63)</f>
        <v>25734.634999999998</v>
      </c>
      <c r="J62" s="1">
        <v>25734.634999999998</v>
      </c>
      <c r="K62">
        <f t="shared" si="0"/>
        <v>44.293691910499135</v>
      </c>
    </row>
    <row r="63" spans="1:11" x14ac:dyDescent="0.2">
      <c r="A63" s="27"/>
      <c r="B63" t="s">
        <v>8</v>
      </c>
      <c r="C63" s="1"/>
      <c r="E63" s="1"/>
      <c r="F63" s="1"/>
      <c r="G63" s="1">
        <v>3.665</v>
      </c>
      <c r="H63" s="1"/>
      <c r="I63" s="1"/>
      <c r="J63" s="1"/>
    </row>
    <row r="64" spans="1:11" x14ac:dyDescent="0.2">
      <c r="A64" s="27">
        <v>80</v>
      </c>
      <c r="B64">
        <v>1</v>
      </c>
      <c r="C64" s="1">
        <v>36038</v>
      </c>
      <c r="D64">
        <v>1</v>
      </c>
      <c r="E64" s="1">
        <v>560</v>
      </c>
      <c r="F64" s="1">
        <v>560</v>
      </c>
      <c r="G64" s="1">
        <v>58.243000000000002</v>
      </c>
      <c r="H64" s="1">
        <v>32616</v>
      </c>
      <c r="I64" s="1">
        <f>H64-(F64*$G$65)</f>
        <v>30550.16</v>
      </c>
      <c r="J64" s="1">
        <v>30550.16</v>
      </c>
      <c r="K64">
        <f t="shared" si="0"/>
        <v>54.55385714285714</v>
      </c>
    </row>
    <row r="65" spans="1:11" x14ac:dyDescent="0.2">
      <c r="A65" s="27"/>
      <c r="B65" t="s">
        <v>8</v>
      </c>
      <c r="C65" s="1"/>
      <c r="E65" s="1"/>
      <c r="F65" s="1"/>
      <c r="G65" s="1">
        <v>3.6890000000000001</v>
      </c>
      <c r="H65" s="1"/>
      <c r="I65" s="1"/>
      <c r="J65" s="1"/>
    </row>
    <row r="66" spans="1:11" x14ac:dyDescent="0.2">
      <c r="A66" s="27" t="s">
        <v>39</v>
      </c>
      <c r="B66">
        <v>1</v>
      </c>
      <c r="C66" s="1">
        <v>24170</v>
      </c>
      <c r="D66">
        <v>1</v>
      </c>
      <c r="E66" s="1">
        <v>422</v>
      </c>
      <c r="F66" s="1">
        <v>422</v>
      </c>
      <c r="G66" s="1">
        <v>71.072999999999993</v>
      </c>
      <c r="H66" s="1">
        <v>29993</v>
      </c>
      <c r="I66" s="1">
        <f>H66-(F66*$G$67)</f>
        <v>28578.878000000001</v>
      </c>
      <c r="J66" s="1">
        <v>28578.878000000001</v>
      </c>
      <c r="K66">
        <f t="shared" si="0"/>
        <v>67.722459715639815</v>
      </c>
    </row>
    <row r="67" spans="1:11" x14ac:dyDescent="0.2">
      <c r="A67" s="27"/>
      <c r="B67" t="s">
        <v>8</v>
      </c>
      <c r="C67" s="1"/>
      <c r="E67" s="1"/>
      <c r="F67" s="1"/>
      <c r="G67" s="1">
        <v>3.351</v>
      </c>
      <c r="H67" s="1"/>
      <c r="I67" s="1"/>
      <c r="J67" s="1"/>
    </row>
    <row r="68" spans="1:11" x14ac:dyDescent="0.2">
      <c r="A68" s="27">
        <v>87</v>
      </c>
      <c r="B68">
        <v>1</v>
      </c>
      <c r="C68" s="1">
        <v>61651</v>
      </c>
      <c r="D68">
        <v>1</v>
      </c>
      <c r="E68" s="1">
        <v>1225</v>
      </c>
      <c r="F68" s="1">
        <v>1225</v>
      </c>
      <c r="G68" s="1">
        <v>93.378</v>
      </c>
      <c r="H68" s="1">
        <v>114388</v>
      </c>
      <c r="I68" s="1">
        <f>H68-(F68*$G$69)</f>
        <v>105381.8</v>
      </c>
      <c r="J68" s="1">
        <v>105381.8</v>
      </c>
      <c r="K68">
        <f t="shared" si="0"/>
        <v>86.025959183673478</v>
      </c>
    </row>
    <row r="69" spans="1:11" x14ac:dyDescent="0.2">
      <c r="A69" s="27"/>
      <c r="B69" t="s">
        <v>8</v>
      </c>
      <c r="C69" s="1"/>
      <c r="E69" s="1"/>
      <c r="F69" s="1"/>
      <c r="G69" s="1">
        <v>7.3520000000000003</v>
      </c>
      <c r="H69" s="1"/>
      <c r="I69" s="1"/>
      <c r="J69" s="1"/>
    </row>
    <row r="70" spans="1:11" x14ac:dyDescent="0.2">
      <c r="A70" s="27">
        <v>90</v>
      </c>
      <c r="B70">
        <v>1</v>
      </c>
      <c r="C70" s="1">
        <v>37928</v>
      </c>
      <c r="D70">
        <v>1</v>
      </c>
      <c r="E70" s="1">
        <v>707</v>
      </c>
      <c r="F70" s="1">
        <v>707</v>
      </c>
      <c r="G70" s="1">
        <v>45.628</v>
      </c>
      <c r="H70" s="1">
        <v>32259</v>
      </c>
      <c r="I70" s="1">
        <f>H70-(F70*$G$71)</f>
        <v>30567.149000000001</v>
      </c>
      <c r="J70" s="1">
        <v>30567.149000000001</v>
      </c>
      <c r="K70">
        <f t="shared" ref="K70:K91" si="5">J70/E70</f>
        <v>43.235005657708626</v>
      </c>
    </row>
    <row r="71" spans="1:11" x14ac:dyDescent="0.2">
      <c r="A71" s="27"/>
      <c r="B71" t="s">
        <v>8</v>
      </c>
      <c r="C71" s="1"/>
      <c r="E71" s="1"/>
      <c r="F71" s="1"/>
      <c r="G71" s="1">
        <v>2.3929999999999998</v>
      </c>
      <c r="H71" s="1"/>
      <c r="I71" s="1"/>
      <c r="J71" s="1"/>
    </row>
    <row r="72" spans="1:11" x14ac:dyDescent="0.2">
      <c r="A72" s="27">
        <v>93</v>
      </c>
      <c r="B72">
        <v>1</v>
      </c>
      <c r="C72" s="1">
        <v>54954</v>
      </c>
      <c r="D72">
        <v>1</v>
      </c>
      <c r="E72" s="1">
        <v>614</v>
      </c>
      <c r="F72" s="1">
        <v>614</v>
      </c>
      <c r="G72" s="1">
        <v>59.265000000000001</v>
      </c>
      <c r="H72" s="1">
        <v>36389</v>
      </c>
      <c r="I72" s="1">
        <f>H72-(F72*$G$73)</f>
        <v>33618.631999999998</v>
      </c>
      <c r="J72" s="1">
        <v>33618.631999999998</v>
      </c>
      <c r="K72">
        <f t="shared" si="5"/>
        <v>54.753472312703579</v>
      </c>
    </row>
    <row r="73" spans="1:11" x14ac:dyDescent="0.2">
      <c r="A73" s="27"/>
      <c r="B73" t="s">
        <v>8</v>
      </c>
      <c r="C73" s="1"/>
      <c r="E73" s="1"/>
      <c r="F73" s="1"/>
      <c r="G73" s="1">
        <v>4.5119999999999996</v>
      </c>
      <c r="H73" s="1"/>
      <c r="I73" s="1"/>
      <c r="J73" s="1"/>
    </row>
    <row r="74" spans="1:11" x14ac:dyDescent="0.2">
      <c r="A74" s="27">
        <v>96</v>
      </c>
      <c r="B74">
        <v>1</v>
      </c>
      <c r="C74" s="1">
        <v>60705</v>
      </c>
      <c r="D74">
        <v>1</v>
      </c>
      <c r="E74" s="1">
        <v>748</v>
      </c>
      <c r="F74" s="1">
        <v>748</v>
      </c>
      <c r="G74" s="1">
        <v>60.795000000000002</v>
      </c>
      <c r="H74" s="1">
        <v>45475</v>
      </c>
      <c r="I74" s="1">
        <f>H74-(F74*$G$75)</f>
        <v>41667.68</v>
      </c>
      <c r="J74" s="1">
        <v>41667.68</v>
      </c>
      <c r="K74">
        <f t="shared" si="5"/>
        <v>55.705454545454543</v>
      </c>
    </row>
    <row r="75" spans="1:11" x14ac:dyDescent="0.2">
      <c r="A75" s="27"/>
      <c r="B75" t="s">
        <v>8</v>
      </c>
      <c r="C75" s="1"/>
      <c r="E75" s="1"/>
      <c r="F75" s="1"/>
      <c r="G75" s="1">
        <v>5.09</v>
      </c>
      <c r="H75" s="1"/>
      <c r="I75" s="1"/>
      <c r="J75" s="1"/>
    </row>
    <row r="76" spans="1:11" x14ac:dyDescent="0.2">
      <c r="A76" s="26">
        <v>99100</v>
      </c>
      <c r="B76">
        <v>1</v>
      </c>
      <c r="C76" s="1">
        <v>34969</v>
      </c>
      <c r="D76">
        <v>1</v>
      </c>
      <c r="E76" s="1">
        <v>759</v>
      </c>
      <c r="F76" s="1">
        <v>759</v>
      </c>
      <c r="G76" s="1">
        <v>63.619</v>
      </c>
      <c r="H76" s="1">
        <v>48287</v>
      </c>
      <c r="I76" s="1">
        <f>H76-(F76*$G$77)</f>
        <v>46021.385000000002</v>
      </c>
      <c r="J76" s="1">
        <v>46021.385000000002</v>
      </c>
      <c r="K76">
        <f t="shared" si="5"/>
        <v>60.634235836627141</v>
      </c>
    </row>
    <row r="77" spans="1:11" x14ac:dyDescent="0.2">
      <c r="A77" s="27"/>
      <c r="B77" t="s">
        <v>8</v>
      </c>
      <c r="C77" s="1"/>
      <c r="E77" s="1"/>
      <c r="F77" s="1"/>
      <c r="G77" s="1">
        <v>2.9849999999999999</v>
      </c>
      <c r="H77" s="1"/>
      <c r="I77" s="1"/>
      <c r="J77" s="1"/>
    </row>
    <row r="78" spans="1:11" x14ac:dyDescent="0.2">
      <c r="A78" s="27">
        <v>104</v>
      </c>
      <c r="B78">
        <v>1</v>
      </c>
      <c r="C78" s="1">
        <v>31637</v>
      </c>
      <c r="D78">
        <v>1</v>
      </c>
      <c r="E78" s="1">
        <v>758</v>
      </c>
      <c r="F78" s="1">
        <v>758</v>
      </c>
      <c r="G78" s="1">
        <v>60.076999999999998</v>
      </c>
      <c r="H78" s="1">
        <v>45538</v>
      </c>
      <c r="I78" s="1">
        <f>H78-(F78*$G$79)</f>
        <v>41206.788</v>
      </c>
      <c r="J78" s="1">
        <v>41206.788</v>
      </c>
      <c r="K78">
        <f t="shared" si="5"/>
        <v>54.362517150395782</v>
      </c>
    </row>
    <row r="79" spans="1:11" x14ac:dyDescent="0.2">
      <c r="A79" s="27"/>
      <c r="B79" t="s">
        <v>8</v>
      </c>
      <c r="C79" s="1"/>
      <c r="E79" s="1"/>
      <c r="F79" s="1"/>
      <c r="G79" s="1">
        <v>5.7140000000000004</v>
      </c>
      <c r="H79" s="1"/>
      <c r="I79" s="1"/>
      <c r="J79" s="1"/>
    </row>
    <row r="80" spans="1:11" x14ac:dyDescent="0.2">
      <c r="A80" s="27">
        <v>107</v>
      </c>
      <c r="B80">
        <v>1</v>
      </c>
      <c r="C80" s="1">
        <v>26558</v>
      </c>
      <c r="D80">
        <v>1</v>
      </c>
      <c r="E80" s="1">
        <v>498</v>
      </c>
      <c r="F80" s="1">
        <v>498</v>
      </c>
      <c r="G80" s="1">
        <v>87.394000000000005</v>
      </c>
      <c r="H80" s="1">
        <v>43522</v>
      </c>
      <c r="I80" s="1">
        <f>H80-(F80*$G$81)</f>
        <v>41276.517999999996</v>
      </c>
      <c r="J80" s="1">
        <v>41276.517999999996</v>
      </c>
      <c r="K80">
        <f t="shared" si="5"/>
        <v>82.884574297188749</v>
      </c>
    </row>
    <row r="81" spans="1:11" x14ac:dyDescent="0.2">
      <c r="A81" s="27"/>
      <c r="B81" t="s">
        <v>8</v>
      </c>
      <c r="C81" s="1"/>
      <c r="E81" s="1"/>
      <c r="F81" s="1"/>
      <c r="G81" s="1">
        <v>4.5090000000000003</v>
      </c>
      <c r="H81" s="1"/>
      <c r="I81" s="1"/>
      <c r="J81" s="1"/>
    </row>
    <row r="82" spans="1:11" x14ac:dyDescent="0.2">
      <c r="A82" s="27">
        <v>110</v>
      </c>
      <c r="B82">
        <v>1</v>
      </c>
      <c r="C82" s="1">
        <v>46790</v>
      </c>
      <c r="D82">
        <v>1</v>
      </c>
      <c r="E82" s="1">
        <v>609</v>
      </c>
      <c r="F82" s="1">
        <v>59</v>
      </c>
      <c r="G82" s="1">
        <v>40.728999999999999</v>
      </c>
      <c r="H82" s="1">
        <v>2403</v>
      </c>
      <c r="I82" s="1">
        <f>H82-(F82*$G$84)</f>
        <v>2187.1190000000001</v>
      </c>
      <c r="J82" s="1">
        <f>SUM(I82:I83)</f>
        <v>25117.668999999998</v>
      </c>
      <c r="K82">
        <f t="shared" si="5"/>
        <v>41.244119868637107</v>
      </c>
    </row>
    <row r="83" spans="1:11" x14ac:dyDescent="0.2">
      <c r="A83" s="27"/>
      <c r="C83" s="1"/>
      <c r="D83">
        <v>2</v>
      </c>
      <c r="E83" s="1"/>
      <c r="F83" s="1">
        <v>550</v>
      </c>
      <c r="G83" s="1">
        <v>45.350999999999999</v>
      </c>
      <c r="H83" s="1">
        <v>24943</v>
      </c>
      <c r="I83" s="1">
        <f>H83-(F83*$G$84)</f>
        <v>22930.55</v>
      </c>
      <c r="J83" s="1"/>
    </row>
    <row r="84" spans="1:11" x14ac:dyDescent="0.2">
      <c r="A84" s="27"/>
      <c r="B84" t="s">
        <v>8</v>
      </c>
      <c r="C84" s="1"/>
      <c r="E84" s="1"/>
      <c r="F84" s="1"/>
      <c r="G84" s="1">
        <v>3.6589999999999998</v>
      </c>
      <c r="H84" s="1"/>
      <c r="I84" s="1"/>
      <c r="J84" s="1"/>
    </row>
    <row r="85" spans="1:11" x14ac:dyDescent="0.2">
      <c r="A85" s="26">
        <v>113114</v>
      </c>
      <c r="B85">
        <v>1</v>
      </c>
      <c r="C85" s="1">
        <v>26397</v>
      </c>
      <c r="D85">
        <v>1</v>
      </c>
      <c r="E85" s="1">
        <v>734</v>
      </c>
      <c r="F85" s="1">
        <v>734</v>
      </c>
      <c r="G85" s="1">
        <v>31.626999999999999</v>
      </c>
      <c r="H85" s="1">
        <v>23214</v>
      </c>
      <c r="I85" s="1">
        <f>H85-(F85*$G$86)</f>
        <v>20726.474000000002</v>
      </c>
      <c r="J85" s="1">
        <v>20726.474000000002</v>
      </c>
      <c r="K85">
        <f t="shared" si="5"/>
        <v>28.237702997275207</v>
      </c>
    </row>
    <row r="86" spans="1:11" x14ac:dyDescent="0.2">
      <c r="A86" s="27"/>
      <c r="B86" t="s">
        <v>8</v>
      </c>
      <c r="C86" s="1"/>
      <c r="E86" s="1"/>
      <c r="F86" s="1"/>
      <c r="G86" s="1">
        <v>3.3889999999999998</v>
      </c>
      <c r="H86" s="1"/>
      <c r="I86" s="1"/>
      <c r="J86" s="1"/>
    </row>
    <row r="87" spans="1:11" x14ac:dyDescent="0.2">
      <c r="A87" s="27">
        <v>117</v>
      </c>
      <c r="B87">
        <v>1</v>
      </c>
      <c r="C87" s="1">
        <v>30965</v>
      </c>
      <c r="D87">
        <v>1</v>
      </c>
      <c r="E87" s="1">
        <v>753</v>
      </c>
      <c r="F87" s="1">
        <v>753</v>
      </c>
      <c r="G87" s="1">
        <v>68.814999999999998</v>
      </c>
      <c r="H87" s="1">
        <v>51818</v>
      </c>
      <c r="I87" s="1">
        <f>H87-(F87*$G$88)</f>
        <v>49888.061000000002</v>
      </c>
      <c r="J87" s="1">
        <v>49888.061000000002</v>
      </c>
      <c r="K87">
        <f t="shared" si="5"/>
        <v>66.252405046480746</v>
      </c>
    </row>
    <row r="88" spans="1:11" x14ac:dyDescent="0.2">
      <c r="A88" s="27"/>
      <c r="B88" t="s">
        <v>8</v>
      </c>
      <c r="C88" s="1"/>
      <c r="E88" s="1"/>
      <c r="F88" s="1"/>
      <c r="G88" s="1">
        <v>2.5630000000000002</v>
      </c>
      <c r="H88" s="1"/>
      <c r="I88" s="1"/>
      <c r="J88" s="1"/>
    </row>
    <row r="89" spans="1:11" x14ac:dyDescent="0.2">
      <c r="A89" s="27">
        <v>120</v>
      </c>
      <c r="B89">
        <v>1</v>
      </c>
      <c r="C89" s="1">
        <v>30293</v>
      </c>
      <c r="D89">
        <v>1</v>
      </c>
      <c r="E89" s="1">
        <v>538</v>
      </c>
      <c r="F89" s="1">
        <v>538</v>
      </c>
      <c r="G89" s="1">
        <v>48.375</v>
      </c>
      <c r="H89" s="1">
        <v>26026</v>
      </c>
      <c r="I89" s="1">
        <f>H89-(F89*$G$90)</f>
        <v>22854.49</v>
      </c>
      <c r="J89" s="1">
        <v>22854.49</v>
      </c>
      <c r="K89">
        <f t="shared" si="5"/>
        <v>42.480464684014876</v>
      </c>
    </row>
    <row r="90" spans="1:11" x14ac:dyDescent="0.2">
      <c r="A90" s="27"/>
      <c r="B90" t="s">
        <v>8</v>
      </c>
      <c r="C90" s="1"/>
      <c r="E90" s="1"/>
      <c r="F90" s="1"/>
      <c r="G90" s="1">
        <v>5.8949999999999996</v>
      </c>
      <c r="H90" s="1"/>
      <c r="I90" s="1"/>
      <c r="J90" s="1"/>
    </row>
    <row r="91" spans="1:11" x14ac:dyDescent="0.2">
      <c r="A91" s="27">
        <v>123</v>
      </c>
      <c r="B91">
        <v>1</v>
      </c>
      <c r="C91" s="1">
        <v>45413</v>
      </c>
      <c r="D91">
        <v>1</v>
      </c>
      <c r="E91" s="1">
        <v>700</v>
      </c>
      <c r="F91" s="1">
        <v>700</v>
      </c>
      <c r="G91" s="1">
        <v>63.103000000000002</v>
      </c>
      <c r="H91" s="1">
        <v>44172</v>
      </c>
      <c r="I91" s="1">
        <f>H91-(F91*$G$92)</f>
        <v>42384.2</v>
      </c>
      <c r="J91" s="1">
        <v>42384.2</v>
      </c>
      <c r="K91">
        <f t="shared" si="5"/>
        <v>60.548857142857138</v>
      </c>
    </row>
    <row r="92" spans="1:11" x14ac:dyDescent="0.2">
      <c r="A92" s="27"/>
      <c r="B92" t="s">
        <v>8</v>
      </c>
      <c r="C92" s="1"/>
      <c r="E92" s="1"/>
      <c r="F92" s="1"/>
      <c r="G92" s="1">
        <v>2.5539999999999998</v>
      </c>
      <c r="H92" s="1"/>
      <c r="I92" s="1"/>
      <c r="J92" s="1"/>
    </row>
    <row r="93" spans="1:11" x14ac:dyDescent="0.2">
      <c r="E93" s="1"/>
      <c r="F93" s="1"/>
      <c r="G93" s="1"/>
      <c r="H93" s="1"/>
      <c r="I93" s="1"/>
    </row>
    <row r="94" spans="1:11" x14ac:dyDescent="0.2">
      <c r="A94" t="s">
        <v>40</v>
      </c>
      <c r="C94" s="1">
        <f>AVERAGE(C4:C91)</f>
        <v>36898.46</v>
      </c>
      <c r="D94" s="1"/>
      <c r="E94" s="1">
        <f t="shared" ref="E94:K94" si="6">AVERAGE(E4:E91)</f>
        <v>630.98</v>
      </c>
      <c r="F94" s="1"/>
      <c r="G94" s="1"/>
      <c r="H94" s="1"/>
      <c r="I94" s="1"/>
      <c r="J94" s="1">
        <f t="shared" si="6"/>
        <v>32474.48831372548</v>
      </c>
      <c r="K94" s="1">
        <f t="shared" si="6"/>
        <v>51.592419122984445</v>
      </c>
    </row>
    <row r="95" spans="1:11" x14ac:dyDescent="0.2">
      <c r="A95" t="s">
        <v>41</v>
      </c>
      <c r="C95" s="1">
        <f>STDEV(C4:C91)</f>
        <v>11302.51550330496</v>
      </c>
      <c r="D95" s="1"/>
      <c r="E95" s="1">
        <f t="shared" ref="E95:J95" si="7">STDEV(E4:E91)</f>
        <v>171.1644977970679</v>
      </c>
      <c r="F95" s="1"/>
      <c r="G95" s="1"/>
      <c r="H95" s="1"/>
      <c r="I95" s="1"/>
      <c r="J95" s="1">
        <f t="shared" si="7"/>
        <v>15505.730447952566</v>
      </c>
      <c r="K95" s="1">
        <f>STDEV(K4:K91)</f>
        <v>17.58296046231747</v>
      </c>
    </row>
    <row r="96" spans="1:11" x14ac:dyDescent="0.2">
      <c r="E96" s="1"/>
      <c r="F96" s="1"/>
    </row>
    <row r="97" spans="5:6" x14ac:dyDescent="0.2">
      <c r="E97" s="1"/>
      <c r="F9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4BE4-63A6-1E4E-9118-A3C2FC51F221}">
  <dimension ref="A1:K72"/>
  <sheetViews>
    <sheetView zoomScaleNormal="100" workbookViewId="0">
      <pane ySplit="3" topLeftCell="A8" activePane="bottomLeft" state="frozen"/>
      <selection pane="bottomLeft" activeCell="O75" sqref="O75"/>
    </sheetView>
  </sheetViews>
  <sheetFormatPr baseColWidth="10" defaultRowHeight="16" x14ac:dyDescent="0.2"/>
  <cols>
    <col min="5" max="5" width="16" customWidth="1"/>
  </cols>
  <sheetData>
    <row r="1" spans="1:11" x14ac:dyDescent="0.2">
      <c r="A1" s="2" t="s">
        <v>54</v>
      </c>
    </row>
    <row r="2" spans="1:11" x14ac:dyDescent="0.2">
      <c r="A2" s="2" t="s">
        <v>55</v>
      </c>
    </row>
    <row r="3" spans="1:11" ht="51" x14ac:dyDescent="0.2">
      <c r="A3" t="s">
        <v>0</v>
      </c>
      <c r="B3" t="s">
        <v>1</v>
      </c>
      <c r="C3" t="s">
        <v>5</v>
      </c>
      <c r="D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</row>
    <row r="4" spans="1:11" x14ac:dyDescent="0.2">
      <c r="A4" s="27">
        <v>1</v>
      </c>
      <c r="B4">
        <v>1</v>
      </c>
      <c r="C4" s="1">
        <v>41606</v>
      </c>
      <c r="D4">
        <v>1</v>
      </c>
      <c r="E4" s="1">
        <v>600</v>
      </c>
      <c r="F4" s="1">
        <v>600</v>
      </c>
      <c r="G4" s="1">
        <v>62.122999999999998</v>
      </c>
      <c r="H4" s="1">
        <v>37274</v>
      </c>
      <c r="I4" s="1">
        <f>H4-(F4*$G$6)</f>
        <v>35745.800000000003</v>
      </c>
      <c r="J4" s="1">
        <v>35745.800000000003</v>
      </c>
      <c r="K4" s="1">
        <f>J4/E4</f>
        <v>59.576333333333338</v>
      </c>
    </row>
    <row r="5" spans="1:11" x14ac:dyDescent="0.2">
      <c r="A5" s="27"/>
      <c r="B5">
        <v>2</v>
      </c>
      <c r="C5" s="1">
        <v>26227</v>
      </c>
      <c r="D5">
        <v>1</v>
      </c>
      <c r="E5" s="1">
        <v>226</v>
      </c>
      <c r="F5" s="1">
        <v>226</v>
      </c>
      <c r="G5" s="1">
        <v>36.009</v>
      </c>
      <c r="H5" s="1">
        <v>8138</v>
      </c>
      <c r="I5" s="1">
        <f>H5-(F5*$G$6)</f>
        <v>7562.3779999999997</v>
      </c>
      <c r="J5" s="1">
        <v>7562.3779999999997</v>
      </c>
      <c r="K5" s="1">
        <f>J5/E5</f>
        <v>33.461849557522122</v>
      </c>
    </row>
    <row r="6" spans="1:11" x14ac:dyDescent="0.2">
      <c r="A6" s="27"/>
      <c r="B6" t="s">
        <v>8</v>
      </c>
      <c r="C6" s="1"/>
      <c r="E6" s="1"/>
      <c r="F6" s="1"/>
      <c r="G6" s="1">
        <v>2.5470000000000002</v>
      </c>
      <c r="H6" s="1"/>
      <c r="I6" s="1"/>
      <c r="J6" s="1"/>
      <c r="K6" s="1"/>
    </row>
    <row r="7" spans="1:11" x14ac:dyDescent="0.2">
      <c r="A7" s="27">
        <v>4</v>
      </c>
      <c r="B7">
        <v>1</v>
      </c>
      <c r="C7" s="1">
        <v>42019</v>
      </c>
      <c r="D7">
        <v>1</v>
      </c>
      <c r="E7" s="1">
        <v>421</v>
      </c>
      <c r="F7" s="1">
        <v>421</v>
      </c>
      <c r="G7" s="1">
        <v>81.632000000000005</v>
      </c>
      <c r="H7" s="1">
        <v>34367</v>
      </c>
      <c r="I7" s="1">
        <f>H7-(F7*$G$8)</f>
        <v>33817.595000000001</v>
      </c>
      <c r="J7" s="1">
        <v>33817.595000000001</v>
      </c>
      <c r="K7" s="1">
        <f t="shared" ref="K7:K68" si="0">J7/E7</f>
        <v>80.326828978622331</v>
      </c>
    </row>
    <row r="8" spans="1:11" x14ac:dyDescent="0.2">
      <c r="A8" s="27"/>
      <c r="B8" t="s">
        <v>8</v>
      </c>
      <c r="C8" s="1"/>
      <c r="E8" s="1"/>
      <c r="F8" s="1"/>
      <c r="G8" s="1">
        <v>1.3049999999999999</v>
      </c>
      <c r="H8" s="1"/>
      <c r="I8" s="1"/>
      <c r="J8" s="1"/>
      <c r="K8" s="1"/>
    </row>
    <row r="9" spans="1:11" x14ac:dyDescent="0.2">
      <c r="A9" s="27">
        <v>7</v>
      </c>
      <c r="B9">
        <v>1</v>
      </c>
      <c r="C9" s="1">
        <v>29731</v>
      </c>
      <c r="D9">
        <v>1</v>
      </c>
      <c r="E9" s="1">
        <v>1426</v>
      </c>
      <c r="F9" s="1">
        <v>1426</v>
      </c>
      <c r="G9" s="1">
        <v>35.631999999999998</v>
      </c>
      <c r="H9" s="1">
        <v>50811</v>
      </c>
      <c r="I9" s="1">
        <f>H9-(F9*$G$12)</f>
        <v>46433.18</v>
      </c>
      <c r="J9" s="1">
        <v>46433.18</v>
      </c>
      <c r="K9" s="1">
        <f t="shared" si="0"/>
        <v>32.561837307152878</v>
      </c>
    </row>
    <row r="10" spans="1:11" x14ac:dyDescent="0.2">
      <c r="A10" s="27"/>
      <c r="B10">
        <v>2</v>
      </c>
      <c r="C10" s="1">
        <v>46484</v>
      </c>
      <c r="D10">
        <v>1</v>
      </c>
      <c r="E10" s="1">
        <v>822</v>
      </c>
      <c r="F10" s="1">
        <v>822</v>
      </c>
      <c r="G10" s="1">
        <v>105.34399999999999</v>
      </c>
      <c r="H10" s="1">
        <v>86593</v>
      </c>
      <c r="I10" s="1">
        <f t="shared" ref="I10:I11" si="1">H10-(F10*$G$12)</f>
        <v>84069.46</v>
      </c>
      <c r="J10" s="1">
        <v>84069.46</v>
      </c>
      <c r="K10" s="1">
        <f t="shared" si="0"/>
        <v>102.27428223844284</v>
      </c>
    </row>
    <row r="11" spans="1:11" x14ac:dyDescent="0.2">
      <c r="A11" s="27"/>
      <c r="B11">
        <v>3</v>
      </c>
      <c r="C11" s="1">
        <v>42166</v>
      </c>
      <c r="D11">
        <v>1</v>
      </c>
      <c r="E11" s="1">
        <v>403</v>
      </c>
      <c r="F11" s="1">
        <v>403</v>
      </c>
      <c r="G11" s="1">
        <v>71.998000000000005</v>
      </c>
      <c r="H11" s="1">
        <v>29015</v>
      </c>
      <c r="I11" s="1">
        <f t="shared" si="1"/>
        <v>27777.79</v>
      </c>
      <c r="J11" s="1">
        <v>27777.79</v>
      </c>
      <c r="K11" s="1">
        <f t="shared" si="0"/>
        <v>68.927518610421842</v>
      </c>
    </row>
    <row r="12" spans="1:11" x14ac:dyDescent="0.2">
      <c r="A12" s="27"/>
      <c r="B12" t="s">
        <v>8</v>
      </c>
      <c r="C12" s="1"/>
      <c r="E12" s="1"/>
      <c r="F12" s="1"/>
      <c r="G12" s="1">
        <v>3.07</v>
      </c>
      <c r="H12" s="1"/>
      <c r="I12" s="1"/>
      <c r="J12" s="1"/>
      <c r="K12" s="1"/>
    </row>
    <row r="13" spans="1:11" x14ac:dyDescent="0.2">
      <c r="A13" s="27">
        <v>10</v>
      </c>
      <c r="B13">
        <v>1</v>
      </c>
      <c r="C13" s="1">
        <v>28766</v>
      </c>
      <c r="D13">
        <v>1</v>
      </c>
      <c r="E13" s="1">
        <v>325</v>
      </c>
      <c r="F13" s="1">
        <v>325</v>
      </c>
      <c r="G13" s="1">
        <v>47.326000000000001</v>
      </c>
      <c r="H13" s="1">
        <v>15381</v>
      </c>
      <c r="I13" s="1">
        <f>H13-(F13*$G$14)</f>
        <v>14705</v>
      </c>
      <c r="J13" s="1">
        <v>14705</v>
      </c>
      <c r="K13" s="1">
        <f t="shared" si="0"/>
        <v>45.246153846153845</v>
      </c>
    </row>
    <row r="14" spans="1:11" x14ac:dyDescent="0.2">
      <c r="A14" s="27"/>
      <c r="B14" t="s">
        <v>8</v>
      </c>
      <c r="C14" s="1"/>
      <c r="E14" s="1"/>
      <c r="F14" s="1"/>
      <c r="G14" s="1">
        <v>2.08</v>
      </c>
      <c r="H14" s="1"/>
      <c r="I14" s="1"/>
      <c r="J14" s="1"/>
      <c r="K14" s="1"/>
    </row>
    <row r="15" spans="1:11" x14ac:dyDescent="0.2">
      <c r="A15" s="27" t="s">
        <v>42</v>
      </c>
      <c r="B15">
        <v>1</v>
      </c>
      <c r="C15" s="1">
        <v>31348</v>
      </c>
      <c r="D15">
        <v>1</v>
      </c>
      <c r="E15" s="1">
        <v>841</v>
      </c>
      <c r="F15" s="1">
        <v>841</v>
      </c>
      <c r="G15" s="1">
        <v>77.414000000000001</v>
      </c>
      <c r="H15" s="1">
        <v>65105</v>
      </c>
      <c r="I15" s="1">
        <f>H15-(F15*$G$19)</f>
        <v>61993.3</v>
      </c>
      <c r="J15" s="1">
        <v>61993.3</v>
      </c>
      <c r="K15" s="1">
        <f t="shared" si="0"/>
        <v>73.713793103448282</v>
      </c>
    </row>
    <row r="16" spans="1:11" x14ac:dyDescent="0.2">
      <c r="A16" s="27"/>
      <c r="B16">
        <v>2</v>
      </c>
      <c r="C16" s="1">
        <v>44317</v>
      </c>
      <c r="D16">
        <v>1</v>
      </c>
      <c r="E16" s="1">
        <v>789</v>
      </c>
      <c r="F16" s="1">
        <v>789</v>
      </c>
      <c r="G16" s="1">
        <v>77.507999999999996</v>
      </c>
      <c r="H16" s="1">
        <v>61154</v>
      </c>
      <c r="I16" s="1">
        <f t="shared" ref="I16:I18" si="2">H16-(F16*$G$19)</f>
        <v>58234.7</v>
      </c>
      <c r="J16" s="1">
        <v>58234.7</v>
      </c>
      <c r="K16" s="1">
        <f t="shared" si="0"/>
        <v>73.808238276299107</v>
      </c>
    </row>
    <row r="17" spans="1:11" x14ac:dyDescent="0.2">
      <c r="A17" s="27"/>
      <c r="B17">
        <v>3</v>
      </c>
      <c r="C17" s="1">
        <v>46052</v>
      </c>
      <c r="D17">
        <v>1</v>
      </c>
      <c r="E17" s="1">
        <v>545</v>
      </c>
      <c r="F17" s="1">
        <v>545</v>
      </c>
      <c r="G17" s="1">
        <v>68.216999999999999</v>
      </c>
      <c r="H17" s="1">
        <v>37178</v>
      </c>
      <c r="I17" s="1">
        <f t="shared" si="2"/>
        <v>35161.5</v>
      </c>
      <c r="J17" s="1">
        <v>35161.5</v>
      </c>
      <c r="K17" s="1">
        <f t="shared" si="0"/>
        <v>64.516513761467891</v>
      </c>
    </row>
    <row r="18" spans="1:11" x14ac:dyDescent="0.2">
      <c r="A18" s="27"/>
      <c r="B18">
        <v>4</v>
      </c>
      <c r="C18" s="1">
        <v>73341</v>
      </c>
      <c r="D18">
        <v>1</v>
      </c>
      <c r="E18" s="1">
        <v>1193</v>
      </c>
      <c r="F18" s="1">
        <v>1193</v>
      </c>
      <c r="G18" s="1">
        <v>75.784000000000006</v>
      </c>
      <c r="H18" s="1">
        <v>90410</v>
      </c>
      <c r="I18" s="1">
        <f t="shared" si="2"/>
        <v>85995.9</v>
      </c>
      <c r="J18" s="1">
        <v>85995.9</v>
      </c>
      <c r="K18" s="1">
        <f t="shared" si="0"/>
        <v>72.083738474434199</v>
      </c>
    </row>
    <row r="19" spans="1:11" x14ac:dyDescent="0.2">
      <c r="A19" s="27"/>
      <c r="B19" t="s">
        <v>8</v>
      </c>
      <c r="C19" s="1"/>
      <c r="E19" s="1"/>
      <c r="F19" s="1"/>
      <c r="G19" s="1">
        <v>3.7</v>
      </c>
      <c r="H19" s="1"/>
      <c r="I19" s="1"/>
      <c r="J19" s="1"/>
      <c r="K19" s="1"/>
    </row>
    <row r="20" spans="1:11" x14ac:dyDescent="0.2">
      <c r="A20" s="27">
        <v>19</v>
      </c>
      <c r="B20">
        <v>1</v>
      </c>
      <c r="C20" s="1">
        <v>71903</v>
      </c>
      <c r="D20">
        <v>1</v>
      </c>
      <c r="E20" s="1">
        <v>808</v>
      </c>
      <c r="F20" s="1">
        <v>808</v>
      </c>
      <c r="G20" s="1">
        <v>57.646000000000001</v>
      </c>
      <c r="H20" s="1">
        <v>46578</v>
      </c>
      <c r="I20" s="1">
        <f>H20-(F20*$G$21)</f>
        <v>42913.72</v>
      </c>
      <c r="J20" s="1">
        <v>42913.72</v>
      </c>
      <c r="K20" s="1">
        <f t="shared" si="0"/>
        <v>53.1110396039604</v>
      </c>
    </row>
    <row r="21" spans="1:11" x14ac:dyDescent="0.2">
      <c r="A21" s="27"/>
      <c r="B21" t="s">
        <v>8</v>
      </c>
      <c r="C21" s="1"/>
      <c r="E21" s="1"/>
      <c r="F21" s="1"/>
      <c r="G21" s="1">
        <v>4.5350000000000001</v>
      </c>
      <c r="H21" s="1"/>
      <c r="I21" s="1"/>
      <c r="J21" s="1"/>
      <c r="K21" s="1"/>
    </row>
    <row r="22" spans="1:11" x14ac:dyDescent="0.2">
      <c r="A22" s="27">
        <v>22</v>
      </c>
      <c r="B22">
        <v>1</v>
      </c>
      <c r="C22" s="1">
        <v>32003</v>
      </c>
      <c r="D22">
        <v>1</v>
      </c>
      <c r="E22" s="1">
        <v>549</v>
      </c>
      <c r="F22" s="1">
        <v>549</v>
      </c>
      <c r="G22" s="1">
        <v>37.244</v>
      </c>
      <c r="H22" s="1">
        <v>20447</v>
      </c>
      <c r="I22" s="1">
        <f>H22-(F22*$G$24)</f>
        <v>18411.308000000001</v>
      </c>
      <c r="J22" s="1">
        <v>18411.308000000001</v>
      </c>
      <c r="K22" s="1">
        <f t="shared" si="0"/>
        <v>33.536080145719488</v>
      </c>
    </row>
    <row r="23" spans="1:11" x14ac:dyDescent="0.2">
      <c r="A23" s="27"/>
      <c r="B23">
        <v>2</v>
      </c>
      <c r="C23" s="1">
        <v>31018</v>
      </c>
      <c r="D23">
        <v>1</v>
      </c>
      <c r="E23" s="1">
        <v>579</v>
      </c>
      <c r="F23" s="1">
        <v>579</v>
      </c>
      <c r="G23" s="1">
        <v>38.481999999999999</v>
      </c>
      <c r="H23" s="1">
        <v>22281</v>
      </c>
      <c r="I23" s="1">
        <f t="shared" ref="I23" si="3">H23-(F23*$G$24)</f>
        <v>20134.067999999999</v>
      </c>
      <c r="J23" s="1">
        <v>20134.067999999999</v>
      </c>
      <c r="K23" s="1">
        <f t="shared" si="0"/>
        <v>34.773865284974093</v>
      </c>
    </row>
    <row r="24" spans="1:11" x14ac:dyDescent="0.2">
      <c r="A24" s="27"/>
      <c r="B24" t="s">
        <v>8</v>
      </c>
      <c r="C24" s="1"/>
      <c r="E24" s="1"/>
      <c r="F24" s="1"/>
      <c r="G24" s="1">
        <v>3.7080000000000002</v>
      </c>
      <c r="H24" s="1"/>
      <c r="I24" s="1"/>
      <c r="J24" s="1"/>
      <c r="K24" s="1"/>
    </row>
    <row r="25" spans="1:11" x14ac:dyDescent="0.2">
      <c r="A25" s="27">
        <v>25</v>
      </c>
      <c r="B25">
        <v>1</v>
      </c>
      <c r="C25" s="1">
        <v>67308</v>
      </c>
      <c r="D25">
        <v>1</v>
      </c>
      <c r="E25" s="1">
        <v>1116</v>
      </c>
      <c r="F25" s="1">
        <v>1058</v>
      </c>
      <c r="G25" s="1">
        <v>82.58</v>
      </c>
      <c r="H25" s="1">
        <v>87370</v>
      </c>
      <c r="I25" s="1">
        <f>H25-(F25*$G$30)</f>
        <v>84578.995999999999</v>
      </c>
      <c r="J25" s="1">
        <f>SUM(I25:I29)</f>
        <v>85812.991999999998</v>
      </c>
      <c r="K25" s="1">
        <f t="shared" si="0"/>
        <v>76.893362007168463</v>
      </c>
    </row>
    <row r="26" spans="1:11" x14ac:dyDescent="0.2">
      <c r="A26" s="27"/>
      <c r="C26" s="1"/>
      <c r="D26">
        <v>2</v>
      </c>
      <c r="E26" s="1"/>
      <c r="F26" s="1">
        <v>10</v>
      </c>
      <c r="G26" s="1">
        <v>22.6</v>
      </c>
      <c r="H26" s="1">
        <v>226</v>
      </c>
      <c r="I26" s="1">
        <f t="shared" ref="I26:I29" si="4">H26-(F26*$G$30)</f>
        <v>199.62</v>
      </c>
      <c r="J26" s="1"/>
      <c r="K26" s="1"/>
    </row>
    <row r="27" spans="1:11" x14ac:dyDescent="0.2">
      <c r="A27" s="27"/>
      <c r="C27" s="1"/>
      <c r="D27">
        <v>3</v>
      </c>
      <c r="E27" s="1"/>
      <c r="F27" s="1">
        <v>20</v>
      </c>
      <c r="G27" s="1">
        <v>22.7</v>
      </c>
      <c r="H27" s="1">
        <v>454</v>
      </c>
      <c r="I27" s="1">
        <f t="shared" si="4"/>
        <v>401.24</v>
      </c>
      <c r="J27" s="1"/>
      <c r="K27" s="1"/>
    </row>
    <row r="28" spans="1:11" x14ac:dyDescent="0.2">
      <c r="A28" s="27"/>
      <c r="C28" s="1"/>
      <c r="D28">
        <v>4</v>
      </c>
      <c r="E28" s="1"/>
      <c r="F28" s="1">
        <v>16</v>
      </c>
      <c r="G28" s="1">
        <v>28.187999999999999</v>
      </c>
      <c r="H28" s="1">
        <v>451</v>
      </c>
      <c r="I28" s="1">
        <f t="shared" si="4"/>
        <v>408.79200000000003</v>
      </c>
      <c r="J28" s="1"/>
      <c r="K28" s="1"/>
    </row>
    <row r="29" spans="1:11" x14ac:dyDescent="0.2">
      <c r="A29" s="27"/>
      <c r="C29" s="1"/>
      <c r="D29">
        <v>5</v>
      </c>
      <c r="E29" s="1"/>
      <c r="F29" s="1">
        <v>12</v>
      </c>
      <c r="G29" s="1">
        <v>21.332999999999998</v>
      </c>
      <c r="H29" s="1">
        <v>256</v>
      </c>
      <c r="I29" s="1">
        <f t="shared" si="4"/>
        <v>224.34399999999999</v>
      </c>
      <c r="J29" s="1"/>
      <c r="K29" s="1"/>
    </row>
    <row r="30" spans="1:11" x14ac:dyDescent="0.2">
      <c r="A30" s="27"/>
      <c r="B30" t="s">
        <v>8</v>
      </c>
      <c r="C30" s="1"/>
      <c r="E30" s="1"/>
      <c r="F30" s="1"/>
      <c r="G30" s="1">
        <v>2.6379999999999999</v>
      </c>
      <c r="H30" s="1"/>
      <c r="I30" s="1"/>
      <c r="J30" s="1"/>
      <c r="K30" s="1"/>
    </row>
    <row r="31" spans="1:11" x14ac:dyDescent="0.2">
      <c r="A31" s="27">
        <v>28</v>
      </c>
      <c r="B31">
        <v>1</v>
      </c>
      <c r="C31" s="1">
        <v>69960</v>
      </c>
      <c r="D31">
        <v>1</v>
      </c>
      <c r="E31" s="1">
        <v>809</v>
      </c>
      <c r="F31" s="1">
        <v>809</v>
      </c>
      <c r="G31" s="1">
        <v>31.501000000000001</v>
      </c>
      <c r="H31" s="1">
        <v>25484</v>
      </c>
      <c r="I31" s="1">
        <f>H31-(F31*$G$34)</f>
        <v>24088.474999999999</v>
      </c>
      <c r="J31" s="1">
        <v>24088.474999999999</v>
      </c>
      <c r="K31" s="1">
        <f t="shared" si="0"/>
        <v>29.775618046971569</v>
      </c>
    </row>
    <row r="32" spans="1:11" x14ac:dyDescent="0.2">
      <c r="A32" s="27"/>
      <c r="B32">
        <v>2</v>
      </c>
      <c r="C32" s="1">
        <v>72738</v>
      </c>
      <c r="D32">
        <v>1</v>
      </c>
      <c r="E32" s="1">
        <v>1102</v>
      </c>
      <c r="F32" s="1">
        <v>1102</v>
      </c>
      <c r="G32" s="1">
        <v>31.521000000000001</v>
      </c>
      <c r="H32" s="1">
        <v>34736</v>
      </c>
      <c r="I32" s="1">
        <f t="shared" ref="I32" si="5">H32-(F32*$G$34)</f>
        <v>32835.050000000003</v>
      </c>
      <c r="J32" s="1">
        <v>32835.050000000003</v>
      </c>
      <c r="K32" s="1">
        <f t="shared" si="0"/>
        <v>29.795871143375685</v>
      </c>
    </row>
    <row r="33" spans="1:11" x14ac:dyDescent="0.2">
      <c r="A33" s="27"/>
      <c r="B33">
        <v>3</v>
      </c>
      <c r="C33" s="1">
        <v>27272</v>
      </c>
      <c r="D33">
        <v>1</v>
      </c>
      <c r="E33" s="1">
        <v>420</v>
      </c>
      <c r="F33" s="1">
        <v>420</v>
      </c>
      <c r="G33" s="1">
        <v>28.635999999999999</v>
      </c>
      <c r="H33" s="1">
        <v>12027</v>
      </c>
      <c r="I33" s="1">
        <f>H33-(F33*$G$34)</f>
        <v>11302.5</v>
      </c>
      <c r="J33" s="1">
        <v>11302.5</v>
      </c>
      <c r="K33" s="1">
        <f t="shared" si="0"/>
        <v>26.910714285714285</v>
      </c>
    </row>
    <row r="34" spans="1:11" x14ac:dyDescent="0.2">
      <c r="A34" s="27"/>
      <c r="B34" t="s">
        <v>8</v>
      </c>
      <c r="C34" s="1"/>
      <c r="E34" s="1"/>
      <c r="F34" s="1"/>
      <c r="G34" s="1">
        <v>1.7250000000000001</v>
      </c>
      <c r="H34" s="1"/>
      <c r="I34" s="1"/>
      <c r="J34" s="1"/>
      <c r="K34" s="1"/>
    </row>
    <row r="35" spans="1:11" x14ac:dyDescent="0.2">
      <c r="A35" s="27" t="s">
        <v>43</v>
      </c>
      <c r="B35">
        <v>1</v>
      </c>
      <c r="C35" s="1">
        <v>42110</v>
      </c>
      <c r="D35">
        <v>1</v>
      </c>
      <c r="E35" s="1">
        <v>636</v>
      </c>
      <c r="F35" s="1">
        <v>636</v>
      </c>
      <c r="G35" s="1">
        <v>87.370999999999995</v>
      </c>
      <c r="H35" s="1">
        <v>55568</v>
      </c>
      <c r="I35" s="1">
        <f>H35-(F35*$G$38)</f>
        <v>52807.123999999996</v>
      </c>
      <c r="J35" s="1">
        <v>52807.123999999996</v>
      </c>
      <c r="K35" s="1">
        <f t="shared" si="0"/>
        <v>83.030069182389937</v>
      </c>
    </row>
    <row r="36" spans="1:11" x14ac:dyDescent="0.2">
      <c r="A36" s="27"/>
      <c r="B36">
        <v>2</v>
      </c>
      <c r="C36" s="1">
        <v>73801</v>
      </c>
      <c r="D36">
        <v>1</v>
      </c>
      <c r="E36" s="1">
        <v>874</v>
      </c>
      <c r="F36" s="1">
        <v>874</v>
      </c>
      <c r="G36" s="1">
        <v>77.043000000000006</v>
      </c>
      <c r="H36" s="1">
        <v>67336</v>
      </c>
      <c r="I36" s="1">
        <f t="shared" ref="I36:I37" si="6">H36-(F36*$G$38)</f>
        <v>63541.966</v>
      </c>
      <c r="J36" s="1">
        <v>63541.966</v>
      </c>
      <c r="K36" s="1">
        <f t="shared" si="0"/>
        <v>72.702478260869569</v>
      </c>
    </row>
    <row r="37" spans="1:11" x14ac:dyDescent="0.2">
      <c r="A37" s="27"/>
      <c r="B37">
        <v>3</v>
      </c>
      <c r="C37" s="1">
        <v>29632</v>
      </c>
      <c r="D37">
        <v>1</v>
      </c>
      <c r="E37" s="1">
        <v>586</v>
      </c>
      <c r="F37" s="1">
        <v>586</v>
      </c>
      <c r="G37" s="1">
        <v>78.165999999999997</v>
      </c>
      <c r="H37" s="1">
        <v>45805</v>
      </c>
      <c r="I37" s="1">
        <f t="shared" si="6"/>
        <v>43261.173999999999</v>
      </c>
      <c r="J37" s="1">
        <v>43261.173999999999</v>
      </c>
      <c r="K37" s="1">
        <f t="shared" si="0"/>
        <v>73.824529010238905</v>
      </c>
    </row>
    <row r="38" spans="1:11" x14ac:dyDescent="0.2">
      <c r="A38" s="27"/>
      <c r="B38" t="s">
        <v>8</v>
      </c>
      <c r="C38" s="1"/>
      <c r="E38" s="1"/>
      <c r="F38" s="1"/>
      <c r="G38" s="1">
        <v>4.3410000000000002</v>
      </c>
      <c r="H38" s="1"/>
      <c r="I38" s="1"/>
      <c r="J38" s="1"/>
      <c r="K38" s="1"/>
    </row>
    <row r="39" spans="1:11" x14ac:dyDescent="0.2">
      <c r="A39" s="27">
        <v>35</v>
      </c>
      <c r="B39">
        <v>1</v>
      </c>
      <c r="C39" s="1">
        <v>75910</v>
      </c>
      <c r="D39">
        <v>1</v>
      </c>
      <c r="E39" s="1">
        <v>761</v>
      </c>
      <c r="F39" s="1">
        <v>761</v>
      </c>
      <c r="G39" s="1">
        <v>95.352000000000004</v>
      </c>
      <c r="H39" s="1">
        <v>72563</v>
      </c>
      <c r="I39" s="1">
        <f>H39-(F39*$G$41)</f>
        <v>70830.202999999994</v>
      </c>
      <c r="J39" s="1">
        <v>70830.202999999994</v>
      </c>
      <c r="K39" s="1">
        <f t="shared" si="0"/>
        <v>93.075168199737178</v>
      </c>
    </row>
    <row r="40" spans="1:11" x14ac:dyDescent="0.2">
      <c r="A40" s="27"/>
      <c r="B40">
        <v>2</v>
      </c>
      <c r="C40" s="1">
        <v>25673</v>
      </c>
      <c r="D40">
        <v>1</v>
      </c>
      <c r="E40" s="1">
        <v>384</v>
      </c>
      <c r="F40" s="1">
        <v>384</v>
      </c>
      <c r="G40" s="1">
        <v>72.864999999999995</v>
      </c>
      <c r="H40" s="1">
        <v>27980</v>
      </c>
      <c r="I40" s="1">
        <f t="shared" ref="I40" si="7">H40-(F40*$G$41)</f>
        <v>27105.632000000001</v>
      </c>
      <c r="J40" s="1">
        <v>27105.632000000001</v>
      </c>
      <c r="K40" s="1">
        <f t="shared" si="0"/>
        <v>70.587583333333342</v>
      </c>
    </row>
    <row r="41" spans="1:11" x14ac:dyDescent="0.2">
      <c r="A41" s="27"/>
      <c r="B41" t="s">
        <v>8</v>
      </c>
      <c r="C41" s="1"/>
      <c r="E41" s="1"/>
      <c r="F41" s="1"/>
      <c r="G41" s="1">
        <v>2.2770000000000001</v>
      </c>
      <c r="H41" s="1"/>
      <c r="I41" s="1"/>
      <c r="J41" s="1"/>
      <c r="K41" s="1"/>
    </row>
    <row r="42" spans="1:11" x14ac:dyDescent="0.2">
      <c r="A42" s="27" t="s">
        <v>44</v>
      </c>
      <c r="B42">
        <v>1</v>
      </c>
      <c r="C42" s="1">
        <v>44869</v>
      </c>
      <c r="D42">
        <v>1</v>
      </c>
      <c r="E42" s="1">
        <v>949</v>
      </c>
      <c r="F42" s="1">
        <v>949</v>
      </c>
      <c r="G42" s="1">
        <v>86.858000000000004</v>
      </c>
      <c r="H42" s="1">
        <v>82428</v>
      </c>
      <c r="I42" s="1">
        <f>H42-(F42*$G$44)</f>
        <v>80310.781000000003</v>
      </c>
      <c r="J42" s="1">
        <v>80310.781000000003</v>
      </c>
      <c r="K42" s="1">
        <f t="shared" si="0"/>
        <v>84.626744994731297</v>
      </c>
    </row>
    <row r="43" spans="1:11" x14ac:dyDescent="0.2">
      <c r="A43" s="27"/>
      <c r="B43">
        <v>2</v>
      </c>
      <c r="C43" s="1">
        <v>46151</v>
      </c>
      <c r="D43">
        <v>1</v>
      </c>
      <c r="E43" s="1">
        <v>745</v>
      </c>
      <c r="F43" s="1">
        <v>745</v>
      </c>
      <c r="G43" s="1">
        <v>85.866</v>
      </c>
      <c r="H43" s="1">
        <v>63970</v>
      </c>
      <c r="I43" s="1">
        <f t="shared" ref="I43" si="8">H43-(F43*$G$44)</f>
        <v>62307.904999999999</v>
      </c>
      <c r="J43" s="1">
        <v>62307.904999999999</v>
      </c>
      <c r="K43" s="1">
        <f t="shared" si="0"/>
        <v>83.63477181208053</v>
      </c>
    </row>
    <row r="44" spans="1:11" x14ac:dyDescent="0.2">
      <c r="A44" s="27"/>
      <c r="B44" t="s">
        <v>8</v>
      </c>
      <c r="C44" s="1"/>
      <c r="E44" s="1"/>
      <c r="F44" s="1"/>
      <c r="G44" s="1">
        <v>2.2309999999999999</v>
      </c>
      <c r="H44" s="1"/>
      <c r="I44" s="1"/>
      <c r="J44" s="1"/>
      <c r="K44" s="1"/>
    </row>
    <row r="45" spans="1:11" x14ac:dyDescent="0.2">
      <c r="A45" s="27">
        <v>42</v>
      </c>
      <c r="B45">
        <v>1</v>
      </c>
      <c r="C45" s="1">
        <v>42033</v>
      </c>
      <c r="D45">
        <v>1</v>
      </c>
      <c r="E45" s="1">
        <v>519</v>
      </c>
      <c r="F45" s="1">
        <v>519</v>
      </c>
      <c r="G45" s="1">
        <v>65.066999999999993</v>
      </c>
      <c r="H45" s="1">
        <v>33770</v>
      </c>
      <c r="I45" s="1">
        <f>H45-(F45*$G$48)</f>
        <v>32811.925999999999</v>
      </c>
      <c r="J45" s="1">
        <v>32811.925999999999</v>
      </c>
      <c r="K45" s="1">
        <f t="shared" si="0"/>
        <v>63.221437379576109</v>
      </c>
    </row>
    <row r="46" spans="1:11" x14ac:dyDescent="0.2">
      <c r="A46" s="27"/>
      <c r="B46">
        <v>2</v>
      </c>
      <c r="C46" s="1">
        <v>38538</v>
      </c>
      <c r="D46">
        <v>1</v>
      </c>
      <c r="E46" s="1">
        <v>588</v>
      </c>
      <c r="F46" s="1">
        <v>97</v>
      </c>
      <c r="G46" s="1">
        <v>34.762999999999998</v>
      </c>
      <c r="H46" s="1">
        <v>3372</v>
      </c>
      <c r="I46" s="1">
        <f t="shared" ref="I46:I47" si="9">H46-(F46*$G$48)</f>
        <v>3192.9380000000001</v>
      </c>
      <c r="J46" s="1">
        <f>SUM(I46:I47)</f>
        <v>34339.552000000003</v>
      </c>
      <c r="K46" s="1">
        <f t="shared" si="0"/>
        <v>58.400598639455787</v>
      </c>
    </row>
    <row r="47" spans="1:11" x14ac:dyDescent="0.2">
      <c r="A47" s="27"/>
      <c r="C47" s="1"/>
      <c r="D47">
        <v>2</v>
      </c>
      <c r="E47" s="1"/>
      <c r="F47" s="1">
        <v>491</v>
      </c>
      <c r="G47" s="1">
        <v>65.281000000000006</v>
      </c>
      <c r="H47" s="1">
        <v>32053</v>
      </c>
      <c r="I47" s="1">
        <f t="shared" si="9"/>
        <v>31146.614000000001</v>
      </c>
      <c r="J47" s="1"/>
      <c r="K47" s="1"/>
    </row>
    <row r="48" spans="1:11" x14ac:dyDescent="0.2">
      <c r="A48" s="27"/>
      <c r="B48" t="s">
        <v>8</v>
      </c>
      <c r="C48" s="1"/>
      <c r="E48" s="1"/>
      <c r="F48" s="1"/>
      <c r="G48" s="1">
        <v>1.8460000000000001</v>
      </c>
      <c r="H48" s="1"/>
      <c r="I48" s="1"/>
      <c r="J48" s="1"/>
      <c r="K48" s="1"/>
    </row>
    <row r="49" spans="1:11" x14ac:dyDescent="0.2">
      <c r="A49" s="27">
        <v>46</v>
      </c>
      <c r="B49">
        <v>1</v>
      </c>
      <c r="C49" s="1">
        <v>30980</v>
      </c>
      <c r="D49">
        <v>1</v>
      </c>
      <c r="E49" s="1">
        <v>459</v>
      </c>
      <c r="F49" s="1">
        <v>459</v>
      </c>
      <c r="G49" s="1">
        <v>61.61</v>
      </c>
      <c r="H49" s="1">
        <v>28279</v>
      </c>
      <c r="I49" s="1">
        <f>H49-(F49*$G$50)</f>
        <v>27841.114000000001</v>
      </c>
      <c r="J49" s="1">
        <v>27841.114000000001</v>
      </c>
      <c r="K49" s="1">
        <f t="shared" si="0"/>
        <v>60.656021786492374</v>
      </c>
    </row>
    <row r="50" spans="1:11" x14ac:dyDescent="0.2">
      <c r="A50" s="27"/>
      <c r="B50" t="s">
        <v>8</v>
      </c>
      <c r="C50" s="1"/>
      <c r="E50" s="1"/>
      <c r="F50" s="1"/>
      <c r="G50" s="1">
        <v>0.95399999999999996</v>
      </c>
      <c r="H50" s="1"/>
      <c r="I50" s="1"/>
      <c r="J50" s="1"/>
      <c r="K50" s="1"/>
    </row>
    <row r="51" spans="1:11" x14ac:dyDescent="0.2">
      <c r="A51" s="27">
        <v>49</v>
      </c>
      <c r="B51">
        <v>1</v>
      </c>
      <c r="C51" s="1">
        <v>55308</v>
      </c>
      <c r="D51">
        <v>1</v>
      </c>
      <c r="E51" s="1">
        <v>838</v>
      </c>
      <c r="F51" s="1">
        <v>838</v>
      </c>
      <c r="G51" s="1">
        <v>89.159000000000006</v>
      </c>
      <c r="H51" s="1">
        <v>74715</v>
      </c>
      <c r="I51" s="1">
        <f>H51-(F51*$G$52)</f>
        <v>72803.521999999997</v>
      </c>
      <c r="J51" s="1">
        <v>72803.521999999997</v>
      </c>
      <c r="K51" s="1">
        <f t="shared" si="0"/>
        <v>86.877711217183773</v>
      </c>
    </row>
    <row r="52" spans="1:11" x14ac:dyDescent="0.2">
      <c r="A52" s="27"/>
      <c r="B52" t="s">
        <v>8</v>
      </c>
      <c r="C52" s="1"/>
      <c r="E52" s="1"/>
      <c r="F52" s="1"/>
      <c r="G52" s="1">
        <v>2.2810000000000001</v>
      </c>
      <c r="H52" s="1"/>
      <c r="I52" s="1"/>
      <c r="J52" s="1"/>
      <c r="K52" s="1"/>
    </row>
    <row r="53" spans="1:11" x14ac:dyDescent="0.2">
      <c r="A53" s="27">
        <v>52</v>
      </c>
      <c r="B53">
        <v>1</v>
      </c>
      <c r="C53" s="1">
        <v>73974</v>
      </c>
      <c r="D53">
        <v>1</v>
      </c>
      <c r="E53" s="1">
        <v>1006</v>
      </c>
      <c r="F53" s="1">
        <v>1006</v>
      </c>
      <c r="G53" s="1">
        <v>66.953999999999994</v>
      </c>
      <c r="H53" s="1">
        <v>67356</v>
      </c>
      <c r="I53" s="1">
        <f>H53-(F53*$G$54)</f>
        <v>64937.576000000001</v>
      </c>
      <c r="J53" s="1">
        <v>64937.576000000001</v>
      </c>
      <c r="K53" s="1">
        <f t="shared" si="0"/>
        <v>64.550274353876745</v>
      </c>
    </row>
    <row r="54" spans="1:11" x14ac:dyDescent="0.2">
      <c r="A54" s="27"/>
      <c r="B54" t="s">
        <v>8</v>
      </c>
      <c r="C54" s="1"/>
      <c r="E54" s="1"/>
      <c r="F54" s="1"/>
      <c r="G54" s="1">
        <v>2.4039999999999999</v>
      </c>
      <c r="H54" s="1"/>
      <c r="I54" s="1"/>
      <c r="J54" s="1"/>
      <c r="K54" s="1"/>
    </row>
    <row r="55" spans="1:11" x14ac:dyDescent="0.2">
      <c r="A55" s="27">
        <v>55</v>
      </c>
      <c r="B55">
        <v>1</v>
      </c>
      <c r="C55" s="1">
        <v>52187</v>
      </c>
      <c r="D55">
        <v>1</v>
      </c>
      <c r="E55" s="1">
        <v>590</v>
      </c>
      <c r="F55" s="1">
        <v>590</v>
      </c>
      <c r="G55" s="1">
        <v>13.814</v>
      </c>
      <c r="H55" s="1">
        <v>8150</v>
      </c>
      <c r="I55" s="1">
        <f>H55-(F55*$G$56)</f>
        <v>7172.96</v>
      </c>
      <c r="J55" s="1">
        <v>7172.96</v>
      </c>
      <c r="K55" s="1">
        <f t="shared" si="0"/>
        <v>12.157559322033899</v>
      </c>
    </row>
    <row r="56" spans="1:11" x14ac:dyDescent="0.2">
      <c r="A56" s="27"/>
      <c r="B56" t="s">
        <v>8</v>
      </c>
      <c r="C56" s="1"/>
      <c r="E56" s="1"/>
      <c r="F56" s="1"/>
      <c r="G56" s="1">
        <v>1.6559999999999999</v>
      </c>
      <c r="H56" s="1"/>
      <c r="I56" s="1"/>
      <c r="J56" s="1"/>
      <c r="K56" s="1"/>
    </row>
    <row r="57" spans="1:11" x14ac:dyDescent="0.2">
      <c r="A57" s="27" t="s">
        <v>13</v>
      </c>
      <c r="B57">
        <v>1</v>
      </c>
      <c r="C57" s="1">
        <v>30228</v>
      </c>
      <c r="D57">
        <v>1</v>
      </c>
      <c r="E57" s="1">
        <v>493</v>
      </c>
      <c r="F57" s="1">
        <v>493</v>
      </c>
      <c r="G57" s="1">
        <v>30.888000000000002</v>
      </c>
      <c r="H57" s="1">
        <v>15228</v>
      </c>
      <c r="I57" s="1">
        <f>H57-(F57*$G$60)</f>
        <v>11987.511</v>
      </c>
      <c r="J57" s="1">
        <v>11987.511</v>
      </c>
      <c r="K57" s="1">
        <f t="shared" si="0"/>
        <v>24.315438133874242</v>
      </c>
    </row>
    <row r="58" spans="1:11" x14ac:dyDescent="0.2">
      <c r="A58" s="27"/>
      <c r="B58">
        <v>2</v>
      </c>
      <c r="C58" s="1">
        <v>44726</v>
      </c>
      <c r="D58">
        <v>1</v>
      </c>
      <c r="E58" s="1">
        <v>765</v>
      </c>
      <c r="F58" s="1">
        <v>765</v>
      </c>
      <c r="G58" s="1">
        <v>37.125</v>
      </c>
      <c r="H58" s="1">
        <v>28401</v>
      </c>
      <c r="I58" s="1">
        <f t="shared" ref="I58:I59" si="10">H58-(F58*$G$60)</f>
        <v>23372.654999999999</v>
      </c>
      <c r="J58" s="1">
        <v>23372.654999999999</v>
      </c>
      <c r="K58" s="1">
        <f t="shared" si="0"/>
        <v>30.552490196078431</v>
      </c>
    </row>
    <row r="59" spans="1:11" x14ac:dyDescent="0.2">
      <c r="A59" s="27"/>
      <c r="B59">
        <v>3</v>
      </c>
      <c r="C59" s="1">
        <v>35236</v>
      </c>
      <c r="D59">
        <v>1</v>
      </c>
      <c r="E59" s="1">
        <v>700</v>
      </c>
      <c r="F59" s="1">
        <v>700</v>
      </c>
      <c r="G59" s="1">
        <v>39.033999999999999</v>
      </c>
      <c r="H59" s="1">
        <v>27324</v>
      </c>
      <c r="I59" s="1">
        <f t="shared" si="10"/>
        <v>22722.9</v>
      </c>
      <c r="J59" s="1">
        <v>22722.9</v>
      </c>
      <c r="K59" s="1">
        <f t="shared" si="0"/>
        <v>32.461285714285715</v>
      </c>
    </row>
    <row r="60" spans="1:11" x14ac:dyDescent="0.2">
      <c r="A60" s="27"/>
      <c r="B60" t="s">
        <v>8</v>
      </c>
      <c r="C60" s="1"/>
      <c r="E60" s="1"/>
      <c r="F60" s="1"/>
      <c r="G60" s="1">
        <v>6.5730000000000004</v>
      </c>
      <c r="H60" s="1"/>
      <c r="I60" s="1"/>
      <c r="J60" s="1"/>
      <c r="K60" s="1"/>
    </row>
    <row r="61" spans="1:11" x14ac:dyDescent="0.2">
      <c r="A61" s="27">
        <v>64</v>
      </c>
      <c r="B61">
        <v>1</v>
      </c>
      <c r="C61" s="1">
        <v>44837</v>
      </c>
      <c r="D61">
        <v>1</v>
      </c>
      <c r="E61" s="1">
        <v>772</v>
      </c>
      <c r="F61" s="1">
        <v>772</v>
      </c>
      <c r="G61" s="1">
        <v>30.818999999999999</v>
      </c>
      <c r="H61" s="1">
        <v>23792</v>
      </c>
      <c r="I61" s="1">
        <f>H61-(F61*$G$63)</f>
        <v>22351.448</v>
      </c>
      <c r="J61" s="1">
        <v>22351.448</v>
      </c>
      <c r="K61" s="1">
        <f t="shared" si="0"/>
        <v>28.952652849740932</v>
      </c>
    </row>
    <row r="62" spans="1:11" x14ac:dyDescent="0.2">
      <c r="A62" s="27"/>
      <c r="B62">
        <v>2</v>
      </c>
      <c r="C62" s="1">
        <v>31643</v>
      </c>
      <c r="D62">
        <v>1</v>
      </c>
      <c r="E62" s="1">
        <v>528</v>
      </c>
      <c r="F62" s="1">
        <v>528</v>
      </c>
      <c r="G62" s="1">
        <v>29.481000000000002</v>
      </c>
      <c r="H62" s="1">
        <v>15566</v>
      </c>
      <c r="I62" s="1">
        <f t="shared" ref="I62" si="11">H62-(F62*$G$63)</f>
        <v>14580.752</v>
      </c>
      <c r="J62" s="1">
        <v>14580.752</v>
      </c>
      <c r="K62" s="1">
        <f t="shared" si="0"/>
        <v>27.615060606060606</v>
      </c>
    </row>
    <row r="63" spans="1:11" x14ac:dyDescent="0.2">
      <c r="A63" s="27"/>
      <c r="B63" t="s">
        <v>8</v>
      </c>
      <c r="C63" s="1"/>
      <c r="E63" s="1"/>
      <c r="F63" s="1"/>
      <c r="G63" s="1">
        <v>1.8660000000000001</v>
      </c>
      <c r="H63" s="1"/>
      <c r="I63" s="1"/>
      <c r="J63" s="1"/>
      <c r="K63" s="1"/>
    </row>
    <row r="64" spans="1:11" x14ac:dyDescent="0.2">
      <c r="A64" s="27" t="s">
        <v>45</v>
      </c>
      <c r="B64">
        <v>1</v>
      </c>
      <c r="C64" s="1">
        <v>57705</v>
      </c>
      <c r="D64">
        <v>1</v>
      </c>
      <c r="E64" s="1">
        <v>931</v>
      </c>
      <c r="F64" s="1">
        <v>931</v>
      </c>
      <c r="G64" s="1">
        <v>71.102999999999994</v>
      </c>
      <c r="H64" s="1">
        <v>66197</v>
      </c>
      <c r="I64" s="1">
        <f>H64-(F64*$G$66)</f>
        <v>65703.570000000007</v>
      </c>
      <c r="J64" s="1">
        <v>65703.570000000007</v>
      </c>
      <c r="K64" s="1">
        <f t="shared" si="0"/>
        <v>70.573114930182612</v>
      </c>
    </row>
    <row r="65" spans="1:11" x14ac:dyDescent="0.2">
      <c r="A65" s="27"/>
      <c r="B65">
        <v>2</v>
      </c>
      <c r="C65" s="1">
        <v>78295</v>
      </c>
      <c r="D65">
        <v>1</v>
      </c>
      <c r="E65" s="1">
        <v>757</v>
      </c>
      <c r="F65" s="1">
        <v>757</v>
      </c>
      <c r="G65" s="1">
        <v>45.305</v>
      </c>
      <c r="H65" s="1">
        <v>34296</v>
      </c>
      <c r="I65" s="1">
        <f t="shared" ref="I65" si="12">H65-(F65*$G$66)</f>
        <v>33894.79</v>
      </c>
      <c r="J65" s="1">
        <v>33894.79</v>
      </c>
      <c r="K65" s="1">
        <f t="shared" si="0"/>
        <v>44.775151915455744</v>
      </c>
    </row>
    <row r="66" spans="1:11" x14ac:dyDescent="0.2">
      <c r="A66" s="27"/>
      <c r="B66" t="s">
        <v>8</v>
      </c>
      <c r="C66" s="1"/>
      <c r="E66" s="1"/>
      <c r="F66" s="1"/>
      <c r="G66" s="1">
        <v>0.53</v>
      </c>
      <c r="H66" s="1"/>
      <c r="I66" s="1"/>
      <c r="J66" s="1"/>
      <c r="K66" s="1"/>
    </row>
    <row r="67" spans="1:11" x14ac:dyDescent="0.2">
      <c r="A67" s="27">
        <v>72</v>
      </c>
      <c r="B67">
        <v>1</v>
      </c>
      <c r="C67" s="1">
        <v>40358</v>
      </c>
      <c r="D67">
        <v>1</v>
      </c>
      <c r="E67" s="1">
        <v>371</v>
      </c>
      <c r="F67" s="1">
        <v>371</v>
      </c>
      <c r="G67" s="1">
        <v>61.615000000000002</v>
      </c>
      <c r="H67" s="1">
        <v>22859</v>
      </c>
      <c r="I67" s="1">
        <f>H67-(F67*$G$69)</f>
        <v>21520.803</v>
      </c>
      <c r="J67" s="1">
        <v>21520.803</v>
      </c>
      <c r="K67" s="1">
        <f t="shared" si="0"/>
        <v>58.007555256064691</v>
      </c>
    </row>
    <row r="68" spans="1:11" x14ac:dyDescent="0.2">
      <c r="B68">
        <v>2</v>
      </c>
      <c r="C68" s="1">
        <v>45337</v>
      </c>
      <c r="D68">
        <v>1</v>
      </c>
      <c r="E68" s="1">
        <v>308</v>
      </c>
      <c r="F68" s="1">
        <v>308</v>
      </c>
      <c r="G68" s="1">
        <v>68.679000000000002</v>
      </c>
      <c r="H68" s="1">
        <v>21153</v>
      </c>
      <c r="I68" s="1">
        <f t="shared" ref="I68" si="13">H68-(F68*$G$69)</f>
        <v>20042.044000000002</v>
      </c>
      <c r="J68" s="1">
        <v>20042.044000000002</v>
      </c>
      <c r="K68" s="1">
        <f t="shared" si="0"/>
        <v>65.071571428571431</v>
      </c>
    </row>
    <row r="69" spans="1:11" x14ac:dyDescent="0.2">
      <c r="B69" t="s">
        <v>8</v>
      </c>
      <c r="C69" s="1"/>
      <c r="E69" s="1"/>
      <c r="F69" s="1"/>
      <c r="G69" s="1">
        <v>3.6070000000000002</v>
      </c>
      <c r="H69" s="1"/>
      <c r="I69" s="1"/>
      <c r="J69" s="1"/>
      <c r="K69" s="1"/>
    </row>
    <row r="70" spans="1:11" x14ac:dyDescent="0.2">
      <c r="C70" s="1"/>
      <c r="E70" s="1"/>
      <c r="F70" s="1"/>
      <c r="G70" s="1"/>
      <c r="H70" s="1"/>
      <c r="I70" s="1"/>
      <c r="J70" s="1"/>
      <c r="K70" s="1"/>
    </row>
    <row r="71" spans="1:11" x14ac:dyDescent="0.2">
      <c r="A71" t="s">
        <v>40</v>
      </c>
      <c r="C71" s="1">
        <f>AVERAGE(C4:C68)</f>
        <v>46594.75</v>
      </c>
      <c r="E71" s="1">
        <f>AVERAGE(E4:E68)</f>
        <v>688.35</v>
      </c>
      <c r="F71" s="1"/>
      <c r="G71" s="1"/>
      <c r="H71" s="1"/>
      <c r="I71" s="1"/>
      <c r="J71" s="1">
        <f>AVERAGE(J4:J68)</f>
        <v>40081.065599999994</v>
      </c>
      <c r="K71" s="1">
        <f>AVERAGE(K4:K68)</f>
        <v>57.024072663187425</v>
      </c>
    </row>
    <row r="72" spans="1:11" x14ac:dyDescent="0.2">
      <c r="A72" t="s">
        <v>41</v>
      </c>
      <c r="C72" s="1">
        <f>STDEV(C4:C68)</f>
        <v>16403.755417039454</v>
      </c>
      <c r="E72" s="1">
        <f>STDEV(E4:E68)</f>
        <v>262.64429977657659</v>
      </c>
      <c r="F72" s="1"/>
      <c r="G72" s="1"/>
      <c r="H72" s="1"/>
      <c r="I72" s="1"/>
      <c r="J72" s="1">
        <f>STDEV(J4:J68)</f>
        <v>23568.078470878812</v>
      </c>
      <c r="K72" s="1">
        <f>STDEV(K4:K68)</f>
        <v>22.826227320848677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6649-64C2-5C47-9376-F8620904FA59}">
  <dimension ref="A1:P76"/>
  <sheetViews>
    <sheetView zoomScaleNormal="100" workbookViewId="0">
      <selection activeCell="V41" sqref="V41"/>
    </sheetView>
  </sheetViews>
  <sheetFormatPr baseColWidth="10" defaultRowHeight="16" x14ac:dyDescent="0.2"/>
  <cols>
    <col min="1" max="1" width="13" customWidth="1"/>
    <col min="12" max="12" width="11.6640625" bestFit="1" customWidth="1"/>
  </cols>
  <sheetData>
    <row r="1" spans="1:16" x14ac:dyDescent="0.2">
      <c r="A1" t="s">
        <v>97</v>
      </c>
    </row>
    <row r="3" spans="1:16" x14ac:dyDescent="0.2">
      <c r="A3" s="1" t="s">
        <v>74</v>
      </c>
      <c r="B3" s="1" t="s">
        <v>75</v>
      </c>
      <c r="C3" s="1" t="s">
        <v>76</v>
      </c>
      <c r="D3" s="1"/>
      <c r="E3" s="1"/>
      <c r="F3" s="1"/>
      <c r="G3" s="1"/>
      <c r="H3" s="1" t="s">
        <v>77</v>
      </c>
      <c r="I3" s="1" t="s">
        <v>40</v>
      </c>
      <c r="J3" s="1" t="s">
        <v>41</v>
      </c>
      <c r="K3" s="18"/>
      <c r="L3" s="21"/>
      <c r="M3" s="1"/>
      <c r="N3" s="1"/>
      <c r="O3" s="1"/>
      <c r="P3" s="1"/>
    </row>
    <row r="4" spans="1:16" x14ac:dyDescent="0.2">
      <c r="A4" s="1" t="s">
        <v>78</v>
      </c>
      <c r="B4" s="1">
        <v>1029.95</v>
      </c>
      <c r="C4" s="1">
        <v>0.7</v>
      </c>
      <c r="D4" s="1"/>
      <c r="E4" s="1"/>
      <c r="F4" s="1"/>
      <c r="G4" s="1"/>
      <c r="H4" s="1"/>
      <c r="I4" s="1"/>
      <c r="J4" s="1"/>
      <c r="K4" s="18"/>
      <c r="L4" s="21"/>
      <c r="M4" s="1"/>
      <c r="N4" s="1"/>
      <c r="O4" s="1"/>
      <c r="P4" s="1"/>
    </row>
    <row r="5" spans="1:16" x14ac:dyDescent="0.2">
      <c r="A5" s="1" t="s">
        <v>79</v>
      </c>
      <c r="B5" s="1">
        <v>1029.2</v>
      </c>
      <c r="C5" s="1">
        <v>1.3</v>
      </c>
      <c r="D5" s="1"/>
      <c r="E5" s="1"/>
      <c r="F5" s="1"/>
      <c r="G5" s="1"/>
      <c r="H5" s="1" t="s">
        <v>80</v>
      </c>
      <c r="I5" s="1">
        <f>B8</f>
        <v>1007.3648148148148</v>
      </c>
      <c r="J5" s="1">
        <f>B9</f>
        <v>38.470996905209773</v>
      </c>
      <c r="K5" s="18" t="s">
        <v>98</v>
      </c>
      <c r="L5" s="21"/>
      <c r="M5" s="1"/>
      <c r="N5" s="1"/>
      <c r="O5" s="1"/>
      <c r="P5" s="1"/>
    </row>
    <row r="6" spans="1:16" x14ac:dyDescent="0.2">
      <c r="A6" s="1" t="s">
        <v>81</v>
      </c>
      <c r="B6" s="1">
        <v>962.94444444444446</v>
      </c>
      <c r="C6" s="1">
        <v>1</v>
      </c>
      <c r="D6" s="1"/>
      <c r="E6" s="1"/>
      <c r="F6" s="1"/>
      <c r="G6" s="1"/>
      <c r="H6" s="1"/>
      <c r="I6" s="1">
        <f>B17</f>
        <v>876.05000000000007</v>
      </c>
      <c r="J6" s="1">
        <f>B18</f>
        <v>20.824684871565303</v>
      </c>
      <c r="K6" s="18" t="s">
        <v>82</v>
      </c>
      <c r="L6" s="2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H7" s="1"/>
      <c r="I7" s="1"/>
      <c r="J7" s="1"/>
      <c r="K7" s="18"/>
      <c r="L7" s="21"/>
      <c r="M7" s="1"/>
      <c r="N7" s="1"/>
      <c r="O7" s="1"/>
      <c r="P7" s="1"/>
    </row>
    <row r="8" spans="1:16" x14ac:dyDescent="0.2">
      <c r="A8" s="1" t="s">
        <v>40</v>
      </c>
      <c r="B8" s="1">
        <f xml:space="preserve"> AVERAGE(B4:B6)</f>
        <v>1007.3648148148148</v>
      </c>
      <c r="C8" s="1"/>
      <c r="D8" s="1"/>
      <c r="E8" s="1"/>
      <c r="F8" s="1"/>
      <c r="H8" s="1" t="s">
        <v>83</v>
      </c>
      <c r="I8" s="1">
        <f>B26</f>
        <v>948.79</v>
      </c>
      <c r="J8" s="1">
        <f>B27</f>
        <v>42.444000753934624</v>
      </c>
      <c r="K8" s="18" t="s">
        <v>98</v>
      </c>
      <c r="L8" s="21"/>
      <c r="M8" s="1"/>
      <c r="N8" s="1"/>
      <c r="O8" s="1"/>
      <c r="P8" s="1"/>
    </row>
    <row r="9" spans="1:16" x14ac:dyDescent="0.2">
      <c r="A9" s="1" t="s">
        <v>41</v>
      </c>
      <c r="B9" s="1">
        <f>STDEV(B4:B6)</f>
        <v>38.470996905209773</v>
      </c>
      <c r="C9" s="1"/>
      <c r="D9" s="1"/>
      <c r="E9" s="1"/>
      <c r="F9" s="1"/>
      <c r="H9" s="1"/>
      <c r="I9" s="1">
        <f>B35</f>
        <v>728.22666666666657</v>
      </c>
      <c r="J9" s="1">
        <f>B36</f>
        <v>122.16765379319369</v>
      </c>
      <c r="K9" s="18" t="s">
        <v>82</v>
      </c>
      <c r="L9" s="21"/>
      <c r="M9" s="1"/>
      <c r="N9" s="1"/>
      <c r="O9" s="1"/>
      <c r="P9" s="1"/>
    </row>
    <row r="10" spans="1:16" x14ac:dyDescent="0.2">
      <c r="C10" s="1"/>
      <c r="D10" s="1"/>
      <c r="E10" s="1"/>
      <c r="F10" s="1"/>
      <c r="H10" s="1"/>
      <c r="I10" s="1"/>
      <c r="J10" s="1"/>
      <c r="K10" s="18"/>
      <c r="L10" s="2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H11" s="1"/>
      <c r="I11" s="1"/>
      <c r="J11" s="1"/>
      <c r="K11" s="18"/>
      <c r="L11" s="21"/>
      <c r="M11" s="1"/>
      <c r="N11" s="1"/>
      <c r="O11" s="1"/>
      <c r="P11" s="1"/>
    </row>
    <row r="12" spans="1:16" x14ac:dyDescent="0.2">
      <c r="A12" s="1" t="s">
        <v>84</v>
      </c>
      <c r="B12" s="1" t="s">
        <v>75</v>
      </c>
      <c r="C12" s="1"/>
      <c r="D12" s="1"/>
      <c r="E12" s="1"/>
      <c r="F12" s="1"/>
      <c r="H12" s="1"/>
      <c r="I12" s="1"/>
      <c r="J12" s="1"/>
      <c r="K12" s="18"/>
      <c r="L12" s="21"/>
      <c r="M12" s="1"/>
      <c r="N12" s="1"/>
      <c r="O12" s="1"/>
      <c r="P12" s="1"/>
    </row>
    <row r="13" spans="1:16" x14ac:dyDescent="0.2">
      <c r="A13" s="1" t="s">
        <v>85</v>
      </c>
      <c r="B13" s="1">
        <v>856.5</v>
      </c>
      <c r="C13" s="1">
        <v>1.7</v>
      </c>
      <c r="D13" s="1"/>
      <c r="E13" s="1"/>
      <c r="F13" s="1"/>
      <c r="G13" s="1"/>
      <c r="H13" s="1"/>
      <c r="I13" s="1"/>
      <c r="J13" s="1"/>
      <c r="K13" s="18"/>
      <c r="L13" s="21"/>
      <c r="M13" s="1"/>
      <c r="N13" s="1"/>
      <c r="O13" s="1"/>
      <c r="P13" s="1"/>
    </row>
    <row r="14" spans="1:16" x14ac:dyDescent="0.2">
      <c r="A14" s="1" t="s">
        <v>86</v>
      </c>
      <c r="B14" s="1">
        <v>897.95</v>
      </c>
      <c r="C14" s="1">
        <v>2</v>
      </c>
      <c r="D14" s="1"/>
      <c r="E14" s="1"/>
      <c r="F14" s="1"/>
      <c r="G14" s="1"/>
      <c r="H14" s="1"/>
      <c r="I14" s="1"/>
      <c r="J14" s="1"/>
      <c r="K14" s="18"/>
      <c r="L14" s="21"/>
      <c r="M14" s="1"/>
      <c r="N14" s="1"/>
      <c r="O14" s="1"/>
      <c r="P14" s="1"/>
    </row>
    <row r="15" spans="1:16" x14ac:dyDescent="0.2">
      <c r="A15" s="1" t="s">
        <v>87</v>
      </c>
      <c r="B15" s="1">
        <v>873.7</v>
      </c>
      <c r="C15" s="1">
        <v>2.2999999999999998</v>
      </c>
      <c r="D15" s="1"/>
      <c r="E15" s="1"/>
      <c r="F15" s="1"/>
      <c r="G15" s="1"/>
      <c r="H15" s="1"/>
      <c r="I15" s="1"/>
      <c r="J15" s="1"/>
      <c r="K15" s="18"/>
      <c r="L15" s="2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H16" s="1"/>
      <c r="I16" s="1"/>
      <c r="J16" s="1"/>
      <c r="K16" s="18"/>
      <c r="L16" s="21"/>
      <c r="M16" s="1"/>
      <c r="N16" s="1"/>
      <c r="O16" s="1"/>
      <c r="P16" s="1"/>
    </row>
    <row r="17" spans="1:16" x14ac:dyDescent="0.2">
      <c r="A17" s="1" t="s">
        <v>40</v>
      </c>
      <c r="B17" s="1">
        <f>AVERAGE(B13:B15)</f>
        <v>876.05000000000007</v>
      </c>
      <c r="C17" s="1"/>
      <c r="D17" s="1"/>
      <c r="E17" s="1"/>
      <c r="F17" s="1"/>
      <c r="H17" s="1"/>
      <c r="I17" s="1"/>
      <c r="J17" s="1"/>
      <c r="K17" s="18"/>
      <c r="L17" s="21"/>
      <c r="M17" s="1"/>
      <c r="N17" s="1"/>
      <c r="O17" s="1"/>
      <c r="P17" s="1"/>
    </row>
    <row r="18" spans="1:16" x14ac:dyDescent="0.2">
      <c r="A18" s="1" t="s">
        <v>41</v>
      </c>
      <c r="B18" s="1">
        <f>STDEV(B13:B15)</f>
        <v>20.824684871565303</v>
      </c>
      <c r="C18" s="1"/>
      <c r="D18" s="1"/>
      <c r="E18" s="1"/>
      <c r="F18" s="1"/>
      <c r="H18" s="1"/>
      <c r="I18" s="1"/>
      <c r="J18" s="1"/>
      <c r="K18" s="18"/>
      <c r="L18" s="21"/>
      <c r="M18" s="1"/>
      <c r="N18" s="1"/>
      <c r="O18" s="1"/>
      <c r="P18" s="1"/>
    </row>
    <row r="19" spans="1:16" x14ac:dyDescent="0.2">
      <c r="A19" s="1" t="s">
        <v>88</v>
      </c>
      <c r="B19" s="19">
        <f>_xlfn.T.TEST(B4:B6, B13:B15, 2,2)</f>
        <v>6.519585221999866E-3</v>
      </c>
      <c r="C19" s="1"/>
      <c r="D19" s="19"/>
      <c r="H19" s="1"/>
      <c r="I19" s="1"/>
      <c r="J19" s="1"/>
      <c r="K19" s="18"/>
      <c r="L19" s="2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H20" s="1"/>
      <c r="I20" s="1"/>
      <c r="J20" s="1"/>
      <c r="K20" s="18"/>
      <c r="L20" s="21"/>
      <c r="M20" s="1"/>
      <c r="N20" s="1"/>
      <c r="O20" s="1"/>
      <c r="P20" s="1"/>
    </row>
    <row r="21" spans="1:16" x14ac:dyDescent="0.2">
      <c r="A21" s="1" t="s">
        <v>89</v>
      </c>
      <c r="B21" s="1" t="s">
        <v>75</v>
      </c>
      <c r="C21" s="1" t="s">
        <v>76</v>
      </c>
      <c r="D21" s="1"/>
      <c r="E21" s="1"/>
      <c r="F21" s="1"/>
      <c r="H21" s="1"/>
      <c r="I21" s="1"/>
      <c r="J21" s="1"/>
      <c r="K21" s="18"/>
      <c r="L21" s="21"/>
      <c r="M21" s="1"/>
      <c r="N21" s="1"/>
      <c r="O21" s="1"/>
      <c r="P21" s="1"/>
    </row>
    <row r="22" spans="1:16" x14ac:dyDescent="0.2">
      <c r="A22" s="1" t="s">
        <v>90</v>
      </c>
      <c r="B22" s="1">
        <v>900.05</v>
      </c>
      <c r="C22" s="1">
        <v>4</v>
      </c>
      <c r="D22" s="1"/>
      <c r="E22" s="1"/>
      <c r="F22" s="1"/>
      <c r="G22" s="1"/>
      <c r="H22" s="1"/>
      <c r="I22" s="1"/>
      <c r="J22" s="1"/>
      <c r="K22" s="18"/>
      <c r="L22" s="21"/>
      <c r="M22" s="1"/>
      <c r="N22" s="1"/>
      <c r="O22" s="1"/>
      <c r="P22" s="1"/>
    </row>
    <row r="23" spans="1:16" x14ac:dyDescent="0.2">
      <c r="A23" s="1" t="s">
        <v>91</v>
      </c>
      <c r="B23" s="1">
        <v>977.61</v>
      </c>
      <c r="C23" s="1">
        <v>4.3</v>
      </c>
      <c r="D23" s="1"/>
      <c r="E23" s="1"/>
      <c r="F23" s="1"/>
      <c r="G23" s="1"/>
      <c r="H23" s="1"/>
      <c r="I23" s="1"/>
      <c r="J23" s="1"/>
      <c r="K23" s="18"/>
      <c r="L23" s="21"/>
      <c r="M23" s="1"/>
      <c r="N23" s="1"/>
      <c r="O23" s="1"/>
      <c r="P23" s="1"/>
    </row>
    <row r="24" spans="1:16" x14ac:dyDescent="0.2">
      <c r="A24" s="1" t="s">
        <v>92</v>
      </c>
      <c r="B24" s="1">
        <v>968.71</v>
      </c>
      <c r="C24" s="1">
        <v>3.7</v>
      </c>
      <c r="D24" s="1"/>
      <c r="E24" s="1"/>
      <c r="F24" s="1"/>
      <c r="G24" s="1"/>
      <c r="H24" s="1"/>
      <c r="I24" s="1"/>
      <c r="J24" s="1"/>
      <c r="K24" s="18"/>
      <c r="L24" s="21"/>
      <c r="M24" s="1"/>
      <c r="N24" s="1"/>
      <c r="O24" s="1"/>
      <c r="P24" s="1"/>
    </row>
    <row r="25" spans="1:16" x14ac:dyDescent="0.2">
      <c r="A25" s="1"/>
      <c r="B25" s="1"/>
      <c r="C25" s="1"/>
      <c r="D25" s="1"/>
      <c r="E25" s="1"/>
      <c r="F25" s="1"/>
      <c r="H25" s="1"/>
      <c r="I25" s="1"/>
      <c r="J25" s="1"/>
      <c r="K25" s="18"/>
      <c r="L25" s="21"/>
      <c r="M25" s="1"/>
      <c r="N25" s="1"/>
      <c r="O25" s="1"/>
      <c r="P25" s="1"/>
    </row>
    <row r="26" spans="1:16" x14ac:dyDescent="0.2">
      <c r="A26" s="1" t="s">
        <v>40</v>
      </c>
      <c r="B26" s="1">
        <f>AVERAGE(B22:B24)</f>
        <v>948.79</v>
      </c>
      <c r="C26" s="1"/>
      <c r="D26" s="1"/>
      <c r="E26" s="1"/>
      <c r="F26" s="1"/>
      <c r="H26" s="1"/>
      <c r="I26" s="1"/>
      <c r="J26" s="1"/>
      <c r="K26" s="18"/>
      <c r="L26" s="21"/>
      <c r="M26" s="1"/>
      <c r="N26" s="1"/>
      <c r="O26" s="1"/>
      <c r="P26" s="1"/>
    </row>
    <row r="27" spans="1:16" x14ac:dyDescent="0.2">
      <c r="A27" s="1" t="s">
        <v>41</v>
      </c>
      <c r="B27" s="1">
        <f>STDEV(B22:B24)</f>
        <v>42.444000753934624</v>
      </c>
      <c r="C27" s="1"/>
      <c r="D27" s="1"/>
      <c r="E27" s="1"/>
      <c r="F27" s="1"/>
      <c r="I27" s="1"/>
      <c r="J27" s="1"/>
      <c r="K27" s="21"/>
      <c r="L27" s="18"/>
      <c r="M27" s="1"/>
      <c r="N27" s="1"/>
      <c r="O27" s="1"/>
      <c r="P27" s="1"/>
    </row>
    <row r="28" spans="1:16" x14ac:dyDescent="0.2">
      <c r="A28" s="1"/>
      <c r="B28" s="1"/>
      <c r="C28" s="1"/>
      <c r="D28" s="1"/>
      <c r="E28" s="1"/>
      <c r="F28" s="1"/>
      <c r="I28" s="1"/>
      <c r="J28" s="1"/>
      <c r="K28" s="21"/>
      <c r="L28" s="18"/>
      <c r="M28" s="1"/>
      <c r="N28" s="1"/>
      <c r="O28" s="1"/>
      <c r="P28" s="1"/>
    </row>
    <row r="29" spans="1:16" x14ac:dyDescent="0.2">
      <c r="A29" s="1" t="s">
        <v>93</v>
      </c>
      <c r="B29" s="1" t="s">
        <v>75</v>
      </c>
      <c r="C29" s="1"/>
      <c r="D29" s="1"/>
      <c r="E29" s="1"/>
      <c r="F29" s="1"/>
      <c r="H29" s="1"/>
      <c r="I29" s="1"/>
      <c r="J29" s="1"/>
      <c r="K29" s="21"/>
      <c r="L29" s="21"/>
      <c r="M29" s="1"/>
      <c r="N29" s="1"/>
      <c r="O29" s="1"/>
      <c r="P29" s="1"/>
    </row>
    <row r="30" spans="1:16" x14ac:dyDescent="0.2">
      <c r="A30" s="1" t="s">
        <v>94</v>
      </c>
      <c r="B30" s="1">
        <v>865.35</v>
      </c>
      <c r="C30" s="1">
        <v>5</v>
      </c>
      <c r="D30" s="1"/>
      <c r="E30" s="1"/>
      <c r="F30" s="1"/>
      <c r="G30" s="1"/>
      <c r="H30" s="1"/>
      <c r="I30" s="1"/>
      <c r="J30" s="1"/>
      <c r="K30" s="21"/>
      <c r="L30" s="21"/>
      <c r="M30" s="1"/>
      <c r="N30" s="1"/>
      <c r="O30" s="1"/>
      <c r="P30" s="1"/>
    </row>
    <row r="31" spans="1:16" x14ac:dyDescent="0.2">
      <c r="A31" s="1" t="s">
        <v>95</v>
      </c>
      <c r="B31" s="1">
        <v>630.98</v>
      </c>
      <c r="C31" s="1">
        <v>5</v>
      </c>
      <c r="D31" s="1"/>
      <c r="E31" s="1"/>
      <c r="F31" s="1"/>
      <c r="G31" s="1"/>
      <c r="H31" s="1"/>
      <c r="I31" s="1"/>
      <c r="J31" s="1"/>
      <c r="K31" s="21"/>
      <c r="L31" s="21"/>
      <c r="M31" s="1"/>
      <c r="N31" s="1"/>
      <c r="O31" s="1"/>
      <c r="P31" s="1"/>
    </row>
    <row r="32" spans="1:16" x14ac:dyDescent="0.2">
      <c r="A32" s="1" t="s">
        <v>96</v>
      </c>
      <c r="B32" s="1">
        <v>688.35</v>
      </c>
      <c r="C32" s="1">
        <v>5</v>
      </c>
      <c r="D32" s="1"/>
      <c r="E32" s="1"/>
      <c r="F32" s="1"/>
      <c r="G32" s="1"/>
      <c r="H32" s="1"/>
      <c r="I32" s="1"/>
      <c r="J32" s="1"/>
      <c r="K32" s="21"/>
      <c r="L32" s="21"/>
      <c r="M32" s="1"/>
      <c r="N32" s="1"/>
      <c r="O32" s="1"/>
      <c r="P32" s="1"/>
    </row>
    <row r="33" spans="1:16" x14ac:dyDescent="0.2">
      <c r="A33" s="1"/>
      <c r="B33" s="1"/>
      <c r="C33" s="1"/>
      <c r="D33" s="1"/>
      <c r="E33" s="1"/>
      <c r="F33" s="1"/>
      <c r="H33" s="1"/>
      <c r="I33" s="1"/>
      <c r="J33" s="1"/>
      <c r="K33" s="21"/>
      <c r="L33" s="21"/>
      <c r="M33" s="1"/>
      <c r="N33" s="1"/>
      <c r="O33" s="1"/>
      <c r="P33" s="1"/>
    </row>
    <row r="34" spans="1:16" x14ac:dyDescent="0.2">
      <c r="E34" s="1"/>
      <c r="F34" s="1"/>
      <c r="G34" s="1"/>
      <c r="H34" s="1"/>
      <c r="I34" s="1"/>
      <c r="J34" s="1"/>
      <c r="K34" s="21"/>
      <c r="L34" s="21"/>
      <c r="M34" s="1"/>
      <c r="N34" s="1"/>
      <c r="O34" s="1"/>
      <c r="P34" s="1"/>
    </row>
    <row r="35" spans="1:16" x14ac:dyDescent="0.2">
      <c r="A35" s="1" t="s">
        <v>40</v>
      </c>
      <c r="B35" s="1">
        <f>AVERAGE(B30:B32)</f>
        <v>728.22666666666657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 t="s">
        <v>41</v>
      </c>
      <c r="B36" s="1">
        <f>STDEV(B30:B32)</f>
        <v>122.16765379319369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">
      <c r="A37" s="1" t="s">
        <v>88</v>
      </c>
      <c r="B37" s="19">
        <f>_xlfn.T.TEST(B22:B24, B30:B33, 2,2)</f>
        <v>4.1807944036577414E-2</v>
      </c>
      <c r="C37" s="1"/>
      <c r="D37" s="20"/>
      <c r="E37" s="20"/>
      <c r="F37" s="20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">
      <c r="D45" s="1"/>
    </row>
    <row r="46" spans="1:16" x14ac:dyDescent="0.2">
      <c r="D46" s="1"/>
    </row>
    <row r="47" spans="1:16" x14ac:dyDescent="0.2">
      <c r="D47" s="1"/>
    </row>
    <row r="48" spans="1:16" x14ac:dyDescent="0.2">
      <c r="B48" s="1"/>
      <c r="C48" s="1"/>
      <c r="D48" s="1"/>
    </row>
    <row r="49" spans="2:4" x14ac:dyDescent="0.2">
      <c r="B49" s="1"/>
      <c r="C49" s="1"/>
      <c r="D49" s="1"/>
    </row>
    <row r="50" spans="2:4" x14ac:dyDescent="0.2">
      <c r="D50" s="1"/>
    </row>
    <row r="51" spans="2:4" x14ac:dyDescent="0.2">
      <c r="D51" s="1"/>
    </row>
    <row r="52" spans="2:4" x14ac:dyDescent="0.2">
      <c r="D52" s="1"/>
    </row>
    <row r="53" spans="2:4" x14ac:dyDescent="0.2">
      <c r="D53" s="1"/>
    </row>
    <row r="54" spans="2:4" x14ac:dyDescent="0.2">
      <c r="D54" s="1"/>
    </row>
    <row r="55" spans="2:4" x14ac:dyDescent="0.2">
      <c r="D55" s="1"/>
    </row>
    <row r="56" spans="2:4" x14ac:dyDescent="0.2">
      <c r="D56" s="1"/>
    </row>
    <row r="57" spans="2:4" x14ac:dyDescent="0.2">
      <c r="B57" s="1"/>
      <c r="C57" s="1"/>
      <c r="D57" s="1"/>
    </row>
    <row r="58" spans="2:4" x14ac:dyDescent="0.2">
      <c r="B58" s="1"/>
      <c r="C58" s="1"/>
      <c r="D58" s="1"/>
    </row>
    <row r="59" spans="2:4" x14ac:dyDescent="0.2">
      <c r="D59" s="1"/>
    </row>
    <row r="66" spans="2:4" x14ac:dyDescent="0.2">
      <c r="B66" s="1"/>
      <c r="C66" s="1"/>
      <c r="D66" s="1"/>
    </row>
    <row r="67" spans="2:4" x14ac:dyDescent="0.2">
      <c r="B67" s="1"/>
      <c r="C67" s="1"/>
      <c r="D67" s="1"/>
    </row>
    <row r="70" spans="2:4" x14ac:dyDescent="0.2">
      <c r="B70" s="1"/>
    </row>
    <row r="71" spans="2:4" x14ac:dyDescent="0.2">
      <c r="B71" s="1"/>
    </row>
    <row r="72" spans="2:4" x14ac:dyDescent="0.2">
      <c r="B72" s="1"/>
    </row>
    <row r="75" spans="2:4" x14ac:dyDescent="0.2">
      <c r="B75" s="1"/>
      <c r="C75" s="1"/>
      <c r="D75" s="1"/>
    </row>
    <row r="76" spans="2:4" x14ac:dyDescent="0.2">
      <c r="B76" s="1"/>
      <c r="C76" s="1"/>
      <c r="D76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3422-B054-2349-A328-6B1DF46C78CB}">
  <dimension ref="A1:S76"/>
  <sheetViews>
    <sheetView tabSelected="1" zoomScaleNormal="100" workbookViewId="0">
      <selection activeCell="K25" sqref="K25"/>
    </sheetView>
  </sheetViews>
  <sheetFormatPr baseColWidth="10" defaultRowHeight="16" x14ac:dyDescent="0.2"/>
  <cols>
    <col min="1" max="1" width="13" customWidth="1"/>
    <col min="5" max="5" width="11.6640625" bestFit="1" customWidth="1"/>
    <col min="13" max="14" width="11.6640625" bestFit="1" customWidth="1"/>
  </cols>
  <sheetData>
    <row r="1" spans="1:19" x14ac:dyDescent="0.2">
      <c r="A1" t="s">
        <v>73</v>
      </c>
    </row>
    <row r="3" spans="1:19" x14ac:dyDescent="0.2">
      <c r="A3" s="1" t="s">
        <v>74</v>
      </c>
      <c r="B3" s="1" t="s">
        <v>75</v>
      </c>
      <c r="C3" s="1" t="s">
        <v>76</v>
      </c>
      <c r="D3" s="1"/>
      <c r="E3" s="1"/>
      <c r="F3" s="1"/>
      <c r="G3" s="1"/>
      <c r="H3" s="1"/>
      <c r="I3" s="1" t="s">
        <v>77</v>
      </c>
      <c r="J3" s="1" t="s">
        <v>40</v>
      </c>
      <c r="K3" s="1" t="s">
        <v>41</v>
      </c>
      <c r="O3" s="1"/>
      <c r="P3" s="1"/>
      <c r="Q3" s="1"/>
      <c r="R3" s="1"/>
      <c r="S3" s="1"/>
    </row>
    <row r="4" spans="1:19" x14ac:dyDescent="0.2">
      <c r="A4" s="1" t="s">
        <v>78</v>
      </c>
      <c r="B4" s="1">
        <v>60.539624522477368</v>
      </c>
      <c r="C4" s="1">
        <v>1</v>
      </c>
      <c r="D4" s="1"/>
      <c r="E4" s="1"/>
      <c r="F4" s="1"/>
      <c r="G4" s="1"/>
      <c r="H4" s="1"/>
      <c r="I4" s="1"/>
      <c r="J4" s="1"/>
      <c r="K4" s="1"/>
      <c r="O4" s="1"/>
      <c r="P4" s="1"/>
      <c r="Q4" s="1"/>
      <c r="R4" s="1"/>
      <c r="S4" s="1"/>
    </row>
    <row r="5" spans="1:19" x14ac:dyDescent="0.2">
      <c r="A5" s="1" t="s">
        <v>79</v>
      </c>
      <c r="B5" s="1">
        <v>55.17</v>
      </c>
      <c r="C5" s="1">
        <v>1</v>
      </c>
      <c r="D5" s="1"/>
      <c r="E5" s="1"/>
      <c r="F5" s="1"/>
      <c r="G5" s="1"/>
      <c r="H5" s="1"/>
      <c r="I5" s="1" t="s">
        <v>80</v>
      </c>
      <c r="J5" s="1">
        <f>B8</f>
        <v>54.906541507492456</v>
      </c>
      <c r="K5" s="1">
        <f>B9</f>
        <v>5.7693256269934743</v>
      </c>
      <c r="L5" s="18" t="s">
        <v>98</v>
      </c>
      <c r="O5" s="1"/>
      <c r="P5" s="1"/>
      <c r="Q5" s="1"/>
      <c r="R5" s="1"/>
      <c r="S5" s="1"/>
    </row>
    <row r="6" spans="1:19" x14ac:dyDescent="0.2">
      <c r="A6" s="1" t="s">
        <v>81</v>
      </c>
      <c r="B6" s="1">
        <v>49.01</v>
      </c>
      <c r="C6" s="1">
        <v>1</v>
      </c>
      <c r="D6" s="1"/>
      <c r="E6" s="1"/>
      <c r="F6" s="1"/>
      <c r="G6" s="1"/>
      <c r="H6" s="1"/>
      <c r="I6" s="1"/>
      <c r="J6" s="1">
        <f>B17</f>
        <v>45.363333333333337</v>
      </c>
      <c r="K6" s="1">
        <f>B18</f>
        <v>1.1187641991650132</v>
      </c>
      <c r="L6" s="18" t="s">
        <v>82</v>
      </c>
      <c r="O6" s="1"/>
      <c r="P6" s="1"/>
      <c r="Q6" s="1"/>
      <c r="R6" s="1"/>
      <c r="S6" s="1"/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8"/>
      <c r="O7" s="1"/>
      <c r="P7" s="1"/>
      <c r="Q7" s="1"/>
      <c r="R7" s="1"/>
      <c r="S7" s="1"/>
    </row>
    <row r="8" spans="1:19" x14ac:dyDescent="0.2">
      <c r="A8" s="1" t="s">
        <v>40</v>
      </c>
      <c r="B8" s="1">
        <f xml:space="preserve"> AVERAGE(B4:B6)</f>
        <v>54.906541507492456</v>
      </c>
      <c r="C8" s="1"/>
      <c r="D8" s="1"/>
      <c r="E8" s="1"/>
      <c r="F8" s="1"/>
      <c r="G8" s="1"/>
      <c r="H8" s="1"/>
      <c r="I8" s="1" t="s">
        <v>83</v>
      </c>
      <c r="J8" s="1">
        <f>B26</f>
        <v>68.193333333333328</v>
      </c>
      <c r="K8" s="1">
        <f>B27</f>
        <v>3.0263234019736496</v>
      </c>
      <c r="L8" s="18" t="s">
        <v>98</v>
      </c>
      <c r="O8" s="1"/>
      <c r="P8" s="1"/>
      <c r="Q8" s="1"/>
      <c r="R8" s="1"/>
      <c r="S8" s="1"/>
    </row>
    <row r="9" spans="1:19" x14ac:dyDescent="0.2">
      <c r="A9" s="1" t="s">
        <v>41</v>
      </c>
      <c r="B9" s="1">
        <f>STDEV(B4:B6)</f>
        <v>5.7693256269934743</v>
      </c>
      <c r="C9" s="1"/>
      <c r="D9" s="1"/>
      <c r="E9" s="1"/>
      <c r="F9" s="1"/>
      <c r="G9" s="1"/>
      <c r="H9" s="1"/>
      <c r="I9" s="1"/>
      <c r="J9" s="1">
        <f>B35</f>
        <v>57.163333333333334</v>
      </c>
      <c r="K9" s="1">
        <f>B36</f>
        <v>5.6463646121494255</v>
      </c>
      <c r="L9" s="18" t="s">
        <v>82</v>
      </c>
      <c r="O9" s="1"/>
      <c r="P9" s="1"/>
      <c r="Q9" s="1"/>
      <c r="R9" s="1"/>
      <c r="S9" s="1"/>
    </row>
    <row r="10" spans="1:19" x14ac:dyDescent="0.2">
      <c r="C10" s="1"/>
      <c r="D10" s="1"/>
      <c r="E10" s="1"/>
      <c r="F10" s="1"/>
      <c r="G10" s="1"/>
      <c r="H10" s="1"/>
      <c r="I10" s="1"/>
      <c r="J10" s="1"/>
      <c r="K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O11" s="1"/>
      <c r="P11" s="1"/>
      <c r="Q11" s="1"/>
      <c r="R11" s="1"/>
      <c r="S11" s="1"/>
    </row>
    <row r="12" spans="1:19" x14ac:dyDescent="0.2">
      <c r="A12" s="1" t="s">
        <v>84</v>
      </c>
      <c r="B12" s="1" t="s">
        <v>75</v>
      </c>
      <c r="C12" s="1"/>
      <c r="D12" s="1"/>
      <c r="E12" s="1"/>
      <c r="F12" s="1"/>
      <c r="G12" s="1"/>
      <c r="H12" s="1"/>
      <c r="I12" s="1"/>
      <c r="J12" s="1"/>
      <c r="K12" s="1"/>
      <c r="O12" s="1"/>
      <c r="P12" s="1"/>
      <c r="Q12" s="1"/>
      <c r="R12" s="1"/>
      <c r="S12" s="1"/>
    </row>
    <row r="13" spans="1:19" x14ac:dyDescent="0.2">
      <c r="A13" s="1" t="s">
        <v>85</v>
      </c>
      <c r="B13" s="1">
        <v>44.62</v>
      </c>
      <c r="C13" s="1">
        <v>1.7</v>
      </c>
      <c r="D13" s="1"/>
      <c r="E13" s="1"/>
      <c r="F13" s="1"/>
      <c r="G13" s="1"/>
      <c r="H13" s="1"/>
      <c r="I13" s="1"/>
      <c r="J13" s="1"/>
      <c r="K13" s="1"/>
      <c r="O13" s="1"/>
      <c r="P13" s="1"/>
      <c r="Q13" s="1"/>
      <c r="R13" s="1"/>
      <c r="S13" s="1"/>
    </row>
    <row r="14" spans="1:19" x14ac:dyDescent="0.2">
      <c r="A14" s="1" t="s">
        <v>86</v>
      </c>
      <c r="B14" s="1">
        <v>46.65</v>
      </c>
      <c r="C14" s="1">
        <v>2</v>
      </c>
      <c r="D14" s="1"/>
      <c r="E14" s="1"/>
      <c r="F14" s="1"/>
      <c r="G14" s="1"/>
      <c r="H14" s="1"/>
      <c r="I14" s="1"/>
      <c r="J14" s="1"/>
      <c r="K14" s="1"/>
      <c r="O14" s="1"/>
      <c r="P14" s="1"/>
      <c r="Q14" s="1"/>
      <c r="R14" s="1"/>
      <c r="S14" s="1"/>
    </row>
    <row r="15" spans="1:19" x14ac:dyDescent="0.2">
      <c r="A15" s="1" t="s">
        <v>87</v>
      </c>
      <c r="B15" s="1">
        <v>44.82</v>
      </c>
      <c r="C15" s="1">
        <v>2.2999999999999998</v>
      </c>
      <c r="D15" s="1"/>
      <c r="E15" s="1"/>
      <c r="F15" s="1"/>
      <c r="G15" s="1"/>
      <c r="H15" s="1"/>
      <c r="I15" s="1"/>
      <c r="J15" s="1"/>
      <c r="K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O16" s="1"/>
      <c r="P16" s="1"/>
      <c r="Q16" s="1"/>
      <c r="R16" s="1"/>
      <c r="S16" s="1"/>
    </row>
    <row r="17" spans="1:19" x14ac:dyDescent="0.2">
      <c r="A17" s="1" t="s">
        <v>40</v>
      </c>
      <c r="B17" s="1">
        <f>AVERAGE(B13:B15)</f>
        <v>45.363333333333337</v>
      </c>
      <c r="C17" s="1"/>
      <c r="D17" s="1"/>
      <c r="E17" s="1"/>
      <c r="F17" s="1"/>
      <c r="G17" s="1"/>
      <c r="O17" s="1"/>
      <c r="P17" s="1"/>
      <c r="Q17" s="1"/>
      <c r="R17" s="1"/>
      <c r="S17" s="1"/>
    </row>
    <row r="18" spans="1:19" x14ac:dyDescent="0.2">
      <c r="A18" s="1" t="s">
        <v>41</v>
      </c>
      <c r="B18" s="1">
        <f>STDEV(B13:B15)</f>
        <v>1.1187641991650132</v>
      </c>
      <c r="C18" s="1"/>
      <c r="D18" s="1"/>
      <c r="E18" s="1"/>
      <c r="F18" s="1"/>
      <c r="G18" s="1"/>
      <c r="H18" s="1"/>
      <c r="I18" s="1"/>
      <c r="J18" s="1"/>
      <c r="K18" s="1"/>
      <c r="O18" s="1"/>
      <c r="P18" s="1"/>
      <c r="Q18" s="1"/>
      <c r="R18" s="1"/>
      <c r="S18" s="1"/>
    </row>
    <row r="19" spans="1:19" x14ac:dyDescent="0.2">
      <c r="A19" s="1" t="s">
        <v>88</v>
      </c>
      <c r="B19" s="19">
        <f>_xlfn.T.TEST(B4:B6, B13:B15, 2,2)</f>
        <v>4.8187286091726358E-2</v>
      </c>
      <c r="C19" s="1"/>
      <c r="D19" s="19"/>
      <c r="E19" s="19"/>
      <c r="H19" s="1"/>
      <c r="I19" s="1"/>
      <c r="J19" s="1"/>
      <c r="K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H20" s="1"/>
      <c r="I20" s="1"/>
      <c r="J20" s="1"/>
      <c r="K20" s="1"/>
      <c r="O20" s="1"/>
      <c r="P20" s="1"/>
      <c r="Q20" s="1"/>
      <c r="R20" s="1"/>
      <c r="S20" s="1"/>
    </row>
    <row r="21" spans="1:19" x14ac:dyDescent="0.2">
      <c r="A21" s="1" t="s">
        <v>89</v>
      </c>
      <c r="B21" s="1" t="s">
        <v>75</v>
      </c>
      <c r="C21" s="1" t="s">
        <v>76</v>
      </c>
      <c r="D21" s="1"/>
      <c r="E21" s="1"/>
      <c r="F21" s="1"/>
      <c r="H21" s="1"/>
      <c r="I21" s="1"/>
      <c r="J21" s="1"/>
      <c r="K21" s="1"/>
      <c r="O21" s="1"/>
      <c r="P21" s="1"/>
      <c r="Q21" s="1"/>
      <c r="R21" s="1"/>
      <c r="S21" s="1"/>
    </row>
    <row r="22" spans="1:19" x14ac:dyDescent="0.2">
      <c r="A22" s="1" t="s">
        <v>90</v>
      </c>
      <c r="B22" s="1">
        <v>64.819999999999993</v>
      </c>
      <c r="C22" s="1">
        <v>4</v>
      </c>
      <c r="D22" s="1"/>
      <c r="E22" s="1"/>
      <c r="F22" s="1"/>
      <c r="G22" s="1"/>
      <c r="H22" s="1"/>
      <c r="I22" s="1"/>
      <c r="J22" s="1"/>
      <c r="K22" s="1"/>
      <c r="O22" s="1"/>
      <c r="P22" s="1"/>
      <c r="Q22" s="1"/>
      <c r="R22" s="1"/>
      <c r="S22" s="1"/>
    </row>
    <row r="23" spans="1:19" x14ac:dyDescent="0.2">
      <c r="A23" s="1" t="s">
        <v>91</v>
      </c>
      <c r="B23" s="1">
        <v>69.09</v>
      </c>
      <c r="C23" s="1">
        <v>4.3</v>
      </c>
      <c r="D23" s="1"/>
      <c r="E23" s="1"/>
      <c r="F23" s="1"/>
      <c r="G23" s="1"/>
      <c r="H23" s="1"/>
      <c r="I23" s="1"/>
      <c r="J23" s="1"/>
      <c r="K23" s="1"/>
      <c r="O23" s="1"/>
      <c r="P23" s="1"/>
      <c r="Q23" s="1"/>
      <c r="R23" s="1"/>
      <c r="S23" s="1"/>
    </row>
    <row r="24" spans="1:19" x14ac:dyDescent="0.2">
      <c r="A24" s="1" t="s">
        <v>92</v>
      </c>
      <c r="B24" s="1">
        <v>70.67</v>
      </c>
      <c r="C24" s="1">
        <v>3.7</v>
      </c>
      <c r="D24" s="1"/>
      <c r="E24" s="1"/>
      <c r="F24" s="1"/>
      <c r="G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E25" s="1"/>
      <c r="F25" s="1"/>
      <c r="G25" s="1"/>
      <c r="O25" s="1"/>
      <c r="P25" s="1"/>
      <c r="Q25" s="1"/>
      <c r="R25" s="1"/>
      <c r="S25" s="1"/>
    </row>
    <row r="26" spans="1:19" x14ac:dyDescent="0.2">
      <c r="A26" s="1" t="s">
        <v>40</v>
      </c>
      <c r="B26" s="1">
        <f>AVERAGE(B22:B24)</f>
        <v>68.193333333333328</v>
      </c>
      <c r="C26" s="1"/>
      <c r="D26" s="1"/>
      <c r="E26" s="1"/>
      <c r="F26" s="1"/>
      <c r="G26" s="1"/>
      <c r="O26" s="1"/>
      <c r="P26" s="1"/>
      <c r="Q26" s="1"/>
      <c r="R26" s="1"/>
      <c r="S26" s="1"/>
    </row>
    <row r="27" spans="1:19" x14ac:dyDescent="0.2">
      <c r="A27" s="1" t="s">
        <v>41</v>
      </c>
      <c r="B27" s="1">
        <f>STDEV(B22:B24)</f>
        <v>3.0263234019736496</v>
      </c>
      <c r="C27" s="1"/>
      <c r="D27" s="1"/>
      <c r="E27" s="1"/>
      <c r="F27" s="1"/>
      <c r="G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 t="s">
        <v>93</v>
      </c>
      <c r="B29" s="1" t="s">
        <v>75</v>
      </c>
      <c r="C29" s="1"/>
      <c r="D29" s="1"/>
      <c r="E29" s="1"/>
      <c r="F29" s="1"/>
      <c r="G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1" t="s">
        <v>94</v>
      </c>
      <c r="B30" s="1">
        <v>62.88</v>
      </c>
      <c r="C30" s="1">
        <v>5</v>
      </c>
      <c r="D30" s="1"/>
      <c r="E30" s="1"/>
      <c r="F30" s="1"/>
      <c r="G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1" t="s">
        <v>95</v>
      </c>
      <c r="B31" s="1">
        <v>51.59</v>
      </c>
      <c r="C31" s="1">
        <v>5</v>
      </c>
      <c r="D31" s="1"/>
      <c r="E31" s="1"/>
      <c r="F31" s="1"/>
      <c r="G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1" t="s">
        <v>96</v>
      </c>
      <c r="B32" s="1">
        <v>57.02</v>
      </c>
      <c r="C32" s="1">
        <v>5</v>
      </c>
      <c r="D32" s="1"/>
      <c r="E32" s="1"/>
      <c r="F32" s="1"/>
      <c r="G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">
      <c r="A33" s="1"/>
      <c r="B33" s="6"/>
      <c r="C33" s="1"/>
      <c r="D33" s="1"/>
      <c r="E33" s="1"/>
      <c r="F33" s="1"/>
      <c r="G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E34" s="1"/>
      <c r="F34" s="1"/>
      <c r="G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 t="s">
        <v>40</v>
      </c>
      <c r="B35" s="1">
        <f>AVERAGE(B30:B32)</f>
        <v>57.163333333333334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 t="s">
        <v>41</v>
      </c>
      <c r="B36" s="1">
        <f>STDEV(B30:B32)</f>
        <v>5.6463646121494255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 t="s">
        <v>88</v>
      </c>
      <c r="B37" s="19">
        <f>_xlfn.T.TEST(B22:B24, B30:B33, 2,2)</f>
        <v>4.0651596475106015E-2</v>
      </c>
      <c r="C37" s="1"/>
      <c r="D37" s="20"/>
      <c r="E37" s="2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8" spans="1:19" x14ac:dyDescent="0.2">
      <c r="B48" s="1"/>
      <c r="C48" s="1"/>
      <c r="D48" s="1"/>
      <c r="E48" s="1"/>
    </row>
    <row r="49" spans="2:5" x14ac:dyDescent="0.2">
      <c r="B49" s="1"/>
      <c r="C49" s="1"/>
      <c r="D49" s="1"/>
      <c r="E49" s="1"/>
    </row>
    <row r="57" spans="2:5" x14ac:dyDescent="0.2">
      <c r="B57" s="1"/>
      <c r="C57" s="1"/>
      <c r="D57" s="1"/>
      <c r="E57" s="1"/>
    </row>
    <row r="58" spans="2:5" x14ac:dyDescent="0.2">
      <c r="B58" s="1"/>
      <c r="C58" s="1"/>
      <c r="D58" s="1"/>
      <c r="E58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70" spans="2:5" x14ac:dyDescent="0.2">
      <c r="B70" s="1"/>
    </row>
    <row r="71" spans="2:5" x14ac:dyDescent="0.2">
      <c r="B71" s="1"/>
    </row>
    <row r="72" spans="2:5" x14ac:dyDescent="0.2">
      <c r="B72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486D-FAB2-AF4F-B77F-DC9D7A3CB920}">
  <dimension ref="A1:K37"/>
  <sheetViews>
    <sheetView zoomScaleNormal="100" workbookViewId="0">
      <pane ySplit="3" topLeftCell="A10" activePane="bottomLeft" state="frozen"/>
      <selection pane="bottomLeft" activeCell="A36" sqref="A36"/>
    </sheetView>
  </sheetViews>
  <sheetFormatPr baseColWidth="10" defaultRowHeight="16" x14ac:dyDescent="0.2"/>
  <cols>
    <col min="1" max="2" width="10.83203125" style="8"/>
    <col min="3" max="16384" width="10.83203125" style="9"/>
  </cols>
  <sheetData>
    <row r="1" spans="1:11" x14ac:dyDescent="0.2">
      <c r="A1" s="8" t="s">
        <v>54</v>
      </c>
    </row>
    <row r="2" spans="1:11" x14ac:dyDescent="0.2">
      <c r="A2" s="8" t="s">
        <v>55</v>
      </c>
    </row>
    <row r="3" spans="1:11" ht="34" x14ac:dyDescent="0.2">
      <c r="A3" s="10" t="s">
        <v>0</v>
      </c>
      <c r="B3" s="10" t="s">
        <v>1</v>
      </c>
      <c r="C3" s="11" t="s">
        <v>56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63</v>
      </c>
      <c r="J3" s="11" t="s">
        <v>62</v>
      </c>
    </row>
    <row r="4" spans="1:11" x14ac:dyDescent="0.2">
      <c r="A4" s="12">
        <v>2</v>
      </c>
      <c r="B4" s="12">
        <v>1</v>
      </c>
      <c r="C4" s="13">
        <v>34714</v>
      </c>
      <c r="D4" s="13"/>
      <c r="E4" s="13"/>
      <c r="F4" s="13">
        <v>798</v>
      </c>
      <c r="G4" s="13">
        <v>89.909000000000006</v>
      </c>
      <c r="H4" s="13">
        <v>71747</v>
      </c>
      <c r="I4" s="13">
        <f>H4-(F4*D5)</f>
        <v>68874.2</v>
      </c>
      <c r="J4" s="13">
        <f>I4/F4</f>
        <v>86.308521303258146</v>
      </c>
      <c r="K4" s="13"/>
    </row>
    <row r="5" spans="1:11" x14ac:dyDescent="0.2">
      <c r="A5" s="12"/>
      <c r="B5" s="12" t="s">
        <v>8</v>
      </c>
      <c r="C5" s="13"/>
      <c r="D5" s="13">
        <v>3.6</v>
      </c>
      <c r="E5" s="13"/>
      <c r="F5" s="13"/>
      <c r="G5" s="13"/>
      <c r="H5" s="13"/>
      <c r="I5" s="13"/>
      <c r="J5" s="13"/>
      <c r="K5" s="13"/>
    </row>
    <row r="6" spans="1:11" x14ac:dyDescent="0.2">
      <c r="A6" s="12" t="s">
        <v>64</v>
      </c>
      <c r="B6" s="12">
        <v>1</v>
      </c>
      <c r="C6" s="13">
        <v>27102</v>
      </c>
      <c r="D6" s="13"/>
      <c r="E6" s="13"/>
      <c r="F6" s="13">
        <v>757</v>
      </c>
      <c r="G6" s="13">
        <v>87.575999999999993</v>
      </c>
      <c r="H6" s="13">
        <v>66295</v>
      </c>
      <c r="I6" s="13">
        <f>H6-(F6*D10)</f>
        <v>63150.421999999999</v>
      </c>
      <c r="J6" s="13">
        <f t="shared" ref="J6:J32" si="0">I6/F6</f>
        <v>83.421957727873178</v>
      </c>
      <c r="K6" s="13"/>
    </row>
    <row r="7" spans="1:11" x14ac:dyDescent="0.2">
      <c r="A7" s="12"/>
      <c r="B7" s="12">
        <v>2</v>
      </c>
      <c r="C7" s="13">
        <v>39429</v>
      </c>
      <c r="D7" s="13"/>
      <c r="E7" s="13"/>
      <c r="F7" s="13">
        <v>1120</v>
      </c>
      <c r="G7" s="13">
        <v>49.311999999999998</v>
      </c>
      <c r="H7" s="13">
        <v>55229</v>
      </c>
      <c r="I7" s="13">
        <f>H7-(F7*D10)</f>
        <v>50576.520000000004</v>
      </c>
      <c r="J7" s="13">
        <f t="shared" si="0"/>
        <v>45.157607142857145</v>
      </c>
      <c r="K7" s="13"/>
    </row>
    <row r="8" spans="1:11" x14ac:dyDescent="0.2">
      <c r="A8" s="12"/>
      <c r="B8" s="12">
        <v>3</v>
      </c>
      <c r="C8" s="13">
        <v>38116</v>
      </c>
      <c r="D8" s="13"/>
      <c r="E8" s="13"/>
      <c r="F8" s="13">
        <v>995</v>
      </c>
      <c r="G8" s="13">
        <v>41</v>
      </c>
      <c r="H8" s="13">
        <v>40795</v>
      </c>
      <c r="I8" s="13">
        <f>H8-(F8*D10)</f>
        <v>36661.770000000004</v>
      </c>
      <c r="J8" s="13">
        <f t="shared" si="0"/>
        <v>36.846000000000004</v>
      </c>
      <c r="K8" s="13"/>
    </row>
    <row r="9" spans="1:11" x14ac:dyDescent="0.2">
      <c r="A9" s="12"/>
      <c r="B9" s="12">
        <v>4</v>
      </c>
      <c r="C9" s="13">
        <v>34577</v>
      </c>
      <c r="D9" s="13"/>
      <c r="E9" s="13"/>
      <c r="F9" s="13">
        <v>942</v>
      </c>
      <c r="G9" s="13">
        <v>38.545999999999999</v>
      </c>
      <c r="H9" s="13">
        <v>36310</v>
      </c>
      <c r="I9" s="13">
        <f>H9-(F9*D10)</f>
        <v>32396.932000000001</v>
      </c>
      <c r="J9" s="13">
        <f t="shared" si="0"/>
        <v>34.39164755838641</v>
      </c>
      <c r="K9" s="13"/>
    </row>
    <row r="10" spans="1:11" x14ac:dyDescent="0.2">
      <c r="A10" s="12"/>
      <c r="B10" s="12" t="s">
        <v>8</v>
      </c>
      <c r="C10" s="13"/>
      <c r="D10" s="13">
        <v>4.1539999999999999</v>
      </c>
      <c r="E10" s="13"/>
      <c r="F10" s="13"/>
      <c r="G10" s="13"/>
      <c r="H10" s="13"/>
      <c r="I10" s="13"/>
      <c r="J10" s="13"/>
      <c r="K10" s="13"/>
    </row>
    <row r="11" spans="1:11" x14ac:dyDescent="0.2">
      <c r="A11" s="12" t="s">
        <v>65</v>
      </c>
      <c r="B11" s="12">
        <v>1</v>
      </c>
      <c r="C11" s="13">
        <v>40808</v>
      </c>
      <c r="D11" s="13"/>
      <c r="E11" s="13"/>
      <c r="F11" s="13">
        <v>1074</v>
      </c>
      <c r="G11" s="13">
        <v>61.512999999999998</v>
      </c>
      <c r="H11" s="13">
        <v>66065</v>
      </c>
      <c r="I11" s="13">
        <f>H11-(F11*D13)</f>
        <v>64233.83</v>
      </c>
      <c r="J11" s="13">
        <f t="shared" si="0"/>
        <v>59.808035381750464</v>
      </c>
      <c r="K11" s="13"/>
    </row>
    <row r="12" spans="1:11" x14ac:dyDescent="0.2">
      <c r="A12" s="12"/>
      <c r="B12" s="12">
        <v>2</v>
      </c>
      <c r="C12" s="13">
        <v>46302</v>
      </c>
      <c r="D12" s="13"/>
      <c r="E12" s="13"/>
      <c r="F12" s="13">
        <v>1124</v>
      </c>
      <c r="G12" s="13">
        <v>65.363</v>
      </c>
      <c r="H12" s="13">
        <v>73468</v>
      </c>
      <c r="I12" s="13">
        <f>H12-(F12*D13)</f>
        <v>71551.58</v>
      </c>
      <c r="J12" s="13">
        <f t="shared" si="0"/>
        <v>63.657989323843417</v>
      </c>
      <c r="K12" s="13"/>
    </row>
    <row r="13" spans="1:11" x14ac:dyDescent="0.2">
      <c r="A13" s="12"/>
      <c r="B13" s="12" t="s">
        <v>8</v>
      </c>
      <c r="C13" s="13"/>
      <c r="D13" s="13">
        <v>1.7050000000000001</v>
      </c>
      <c r="E13" s="13"/>
      <c r="F13" s="13"/>
      <c r="G13" s="13"/>
      <c r="H13" s="13"/>
      <c r="I13" s="13"/>
      <c r="J13" s="13"/>
      <c r="K13" s="13"/>
    </row>
    <row r="14" spans="1:11" x14ac:dyDescent="0.2">
      <c r="A14" s="12">
        <v>12</v>
      </c>
      <c r="B14" s="12">
        <v>1</v>
      </c>
      <c r="C14" s="13">
        <v>56502</v>
      </c>
      <c r="D14" s="13"/>
      <c r="E14" s="13"/>
      <c r="F14" s="13">
        <v>1025</v>
      </c>
      <c r="G14" s="13">
        <v>31.920999999999999</v>
      </c>
      <c r="H14" s="13">
        <v>32719</v>
      </c>
      <c r="I14" s="13">
        <f>H14-(F14*D15)</f>
        <v>26910.325000000001</v>
      </c>
      <c r="J14" s="13">
        <f t="shared" si="0"/>
        <v>26.253975609756097</v>
      </c>
      <c r="K14" s="13"/>
    </row>
    <row r="15" spans="1:11" x14ac:dyDescent="0.2">
      <c r="A15" s="12"/>
      <c r="B15" s="12" t="s">
        <v>8</v>
      </c>
      <c r="C15" s="13"/>
      <c r="D15" s="13">
        <v>5.6669999999999998</v>
      </c>
      <c r="E15" s="13"/>
      <c r="F15" s="13"/>
      <c r="G15" s="13"/>
      <c r="H15" s="13"/>
      <c r="I15" s="13"/>
      <c r="J15" s="13"/>
      <c r="K15" s="13"/>
    </row>
    <row r="16" spans="1:11" x14ac:dyDescent="0.2">
      <c r="A16" s="12" t="s">
        <v>66</v>
      </c>
      <c r="B16" s="12">
        <v>1</v>
      </c>
      <c r="C16" s="13">
        <v>35276</v>
      </c>
      <c r="D16" s="13"/>
      <c r="E16" s="13"/>
      <c r="F16" s="13">
        <v>1198</v>
      </c>
      <c r="G16" s="13">
        <v>49.374000000000002</v>
      </c>
      <c r="H16" s="13">
        <v>59150</v>
      </c>
      <c r="I16" s="13">
        <f>H16-(F16*D19)</f>
        <v>56155</v>
      </c>
      <c r="J16" s="13">
        <f t="shared" si="0"/>
        <v>46.873956594323872</v>
      </c>
      <c r="K16" s="13"/>
    </row>
    <row r="17" spans="1:11" x14ac:dyDescent="0.2">
      <c r="A17" s="12"/>
      <c r="B17" s="12">
        <v>2</v>
      </c>
      <c r="C17" s="13">
        <v>44713</v>
      </c>
      <c r="D17" s="13"/>
      <c r="E17" s="13"/>
      <c r="F17" s="13">
        <v>1185</v>
      </c>
      <c r="G17" s="13">
        <v>69.159000000000006</v>
      </c>
      <c r="H17" s="13">
        <v>81953</v>
      </c>
      <c r="I17" s="13">
        <f>H17-(F17*D19)</f>
        <v>78990.5</v>
      </c>
      <c r="J17" s="13">
        <f t="shared" si="0"/>
        <v>66.658649789029539</v>
      </c>
      <c r="K17" s="13"/>
    </row>
    <row r="18" spans="1:11" x14ac:dyDescent="0.2">
      <c r="A18" s="12"/>
      <c r="B18" s="12">
        <v>3</v>
      </c>
      <c r="C18" s="13">
        <v>44204</v>
      </c>
      <c r="D18" s="13"/>
      <c r="E18" s="13"/>
      <c r="F18" s="13">
        <v>909</v>
      </c>
      <c r="G18" s="13">
        <v>66.046000000000006</v>
      </c>
      <c r="H18" s="13">
        <v>60036</v>
      </c>
      <c r="I18" s="13">
        <f>H18-(F18*D19)</f>
        <v>57763.5</v>
      </c>
      <c r="J18" s="13">
        <f t="shared" si="0"/>
        <v>63.546204620462049</v>
      </c>
      <c r="K18" s="13"/>
    </row>
    <row r="19" spans="1:11" x14ac:dyDescent="0.2">
      <c r="A19" s="12"/>
      <c r="B19" s="12" t="s">
        <v>8</v>
      </c>
      <c r="C19" s="13"/>
      <c r="D19" s="13">
        <v>2.5</v>
      </c>
      <c r="E19" s="13"/>
      <c r="F19" s="13"/>
      <c r="G19" s="13"/>
      <c r="H19" s="13"/>
      <c r="I19" s="13"/>
      <c r="J19" s="13"/>
      <c r="K19" s="13"/>
    </row>
    <row r="20" spans="1:11" x14ac:dyDescent="0.2">
      <c r="A20" s="12" t="s">
        <v>67</v>
      </c>
      <c r="B20" s="12">
        <v>1</v>
      </c>
      <c r="C20" s="13">
        <v>54366</v>
      </c>
      <c r="D20" s="13"/>
      <c r="E20" s="13"/>
      <c r="F20" s="13">
        <v>1125</v>
      </c>
      <c r="G20" s="13">
        <v>66.066999999999993</v>
      </c>
      <c r="H20" s="13">
        <v>74325</v>
      </c>
      <c r="I20" s="13">
        <f>H20-(F20*D23)</f>
        <v>69694.5</v>
      </c>
      <c r="J20" s="13">
        <f t="shared" si="0"/>
        <v>61.950666666666663</v>
      </c>
      <c r="K20" s="13"/>
    </row>
    <row r="21" spans="1:11" x14ac:dyDescent="0.2">
      <c r="A21" s="12"/>
      <c r="B21" s="12">
        <v>2</v>
      </c>
      <c r="C21" s="13">
        <v>36312</v>
      </c>
      <c r="D21" s="13"/>
      <c r="E21" s="13"/>
      <c r="F21" s="13">
        <v>913</v>
      </c>
      <c r="G21" s="13">
        <v>47.347000000000001</v>
      </c>
      <c r="H21" s="13">
        <v>43228</v>
      </c>
      <c r="I21" s="13">
        <f>H21-(F21*D23)</f>
        <v>39470.091999999997</v>
      </c>
      <c r="J21" s="13">
        <f t="shared" si="0"/>
        <v>43.231207009857606</v>
      </c>
      <c r="K21" s="13"/>
    </row>
    <row r="22" spans="1:11" x14ac:dyDescent="0.2">
      <c r="A22" s="12"/>
      <c r="B22" s="12">
        <v>3</v>
      </c>
      <c r="C22" s="13">
        <v>46508</v>
      </c>
      <c r="D22" s="13"/>
      <c r="E22" s="13"/>
      <c r="F22" s="13">
        <v>994</v>
      </c>
      <c r="G22" s="13">
        <v>34.738999999999997</v>
      </c>
      <c r="H22" s="13">
        <v>34531</v>
      </c>
      <c r="I22" s="13">
        <f>H22-(F22*D23)</f>
        <v>30439.696</v>
      </c>
      <c r="J22" s="13">
        <f t="shared" si="0"/>
        <v>30.623436619718309</v>
      </c>
      <c r="K22" s="13"/>
    </row>
    <row r="23" spans="1:11" x14ac:dyDescent="0.2">
      <c r="A23" s="12"/>
      <c r="B23" s="12" t="s">
        <v>8</v>
      </c>
      <c r="C23" s="13"/>
      <c r="D23" s="13">
        <v>4.1159999999999997</v>
      </c>
      <c r="E23" s="13"/>
      <c r="F23" s="13"/>
      <c r="G23" s="13"/>
      <c r="H23" s="13"/>
      <c r="I23" s="13"/>
      <c r="J23" s="13"/>
      <c r="K23" s="13"/>
    </row>
    <row r="24" spans="1:11" x14ac:dyDescent="0.2">
      <c r="A24" s="12">
        <v>22</v>
      </c>
      <c r="B24" s="12">
        <v>1</v>
      </c>
      <c r="C24" s="13">
        <v>43575</v>
      </c>
      <c r="D24" s="13"/>
      <c r="E24" s="13"/>
      <c r="F24" s="13">
        <v>1127</v>
      </c>
      <c r="G24" s="13">
        <v>64.296999999999997</v>
      </c>
      <c r="H24" s="13">
        <v>72463</v>
      </c>
      <c r="I24" s="13">
        <f>H24-(F24*D27)</f>
        <v>68731.502999999997</v>
      </c>
      <c r="J24" s="13">
        <f t="shared" si="0"/>
        <v>60.986249334516415</v>
      </c>
      <c r="K24" s="13"/>
    </row>
    <row r="25" spans="1:11" x14ac:dyDescent="0.2">
      <c r="A25" s="12"/>
      <c r="B25" s="12">
        <v>2</v>
      </c>
      <c r="C25" s="13">
        <v>59272</v>
      </c>
      <c r="D25" s="13"/>
      <c r="E25" s="13"/>
      <c r="F25" s="13">
        <v>1357</v>
      </c>
      <c r="G25" s="13">
        <v>56.177</v>
      </c>
      <c r="H25" s="13">
        <v>76232</v>
      </c>
      <c r="I25" s="13">
        <f>H25-(F25*D27)</f>
        <v>71738.972999999998</v>
      </c>
      <c r="J25" s="13">
        <f t="shared" si="0"/>
        <v>52.865860722181282</v>
      </c>
      <c r="K25" s="13"/>
    </row>
    <row r="26" spans="1:11" x14ac:dyDescent="0.2">
      <c r="A26" s="12"/>
      <c r="B26" s="12">
        <v>3</v>
      </c>
      <c r="C26" s="13">
        <v>45927</v>
      </c>
      <c r="D26" s="13"/>
      <c r="E26" s="13"/>
      <c r="F26" s="13">
        <v>900</v>
      </c>
      <c r="G26" s="13">
        <v>84.736999999999995</v>
      </c>
      <c r="H26" s="13">
        <v>76263</v>
      </c>
      <c r="I26" s="13">
        <f>H26-(F26*D27)</f>
        <v>73283.100000000006</v>
      </c>
      <c r="J26" s="13">
        <f t="shared" si="0"/>
        <v>81.425666666666672</v>
      </c>
      <c r="K26" s="13"/>
    </row>
    <row r="27" spans="1:11" x14ac:dyDescent="0.2">
      <c r="A27" s="12"/>
      <c r="B27" s="12" t="s">
        <v>8</v>
      </c>
      <c r="C27" s="13"/>
      <c r="D27" s="13">
        <v>3.3109999999999999</v>
      </c>
      <c r="E27" s="13"/>
      <c r="F27" s="13"/>
      <c r="G27" s="13"/>
      <c r="H27" s="13"/>
      <c r="I27" s="13"/>
      <c r="J27" s="13"/>
      <c r="K27" s="13"/>
    </row>
    <row r="28" spans="1:11" x14ac:dyDescent="0.2">
      <c r="A28" s="12">
        <v>26</v>
      </c>
      <c r="B28" s="12">
        <v>1</v>
      </c>
      <c r="C28" s="13">
        <v>30790</v>
      </c>
      <c r="D28" s="13"/>
      <c r="E28" s="13"/>
      <c r="F28" s="13">
        <v>1016</v>
      </c>
      <c r="G28" s="13">
        <v>55.145000000000003</v>
      </c>
      <c r="H28" s="13">
        <v>56027</v>
      </c>
      <c r="I28" s="13">
        <f>H28-(F28*D29)</f>
        <v>52944.455999999998</v>
      </c>
      <c r="J28" s="13">
        <f t="shared" si="0"/>
        <v>52.110685039370075</v>
      </c>
      <c r="K28" s="13"/>
    </row>
    <row r="29" spans="1:11" x14ac:dyDescent="0.2">
      <c r="A29" s="12"/>
      <c r="B29" s="12" t="s">
        <v>8</v>
      </c>
      <c r="C29" s="13"/>
      <c r="D29" s="13">
        <v>3.0339999999999998</v>
      </c>
      <c r="E29" s="13"/>
      <c r="F29" s="13"/>
      <c r="G29" s="13"/>
      <c r="H29" s="13"/>
      <c r="I29" s="13"/>
      <c r="J29" s="13"/>
      <c r="K29" s="13"/>
    </row>
    <row r="30" spans="1:11" x14ac:dyDescent="0.2">
      <c r="A30" s="12">
        <v>31</v>
      </c>
      <c r="B30" s="12">
        <v>1</v>
      </c>
      <c r="C30" s="13">
        <v>47178</v>
      </c>
      <c r="D30" s="13"/>
      <c r="E30" s="13"/>
      <c r="F30" s="13">
        <v>1145</v>
      </c>
      <c r="G30" s="13">
        <v>47.381999999999998</v>
      </c>
      <c r="H30" s="13">
        <v>54252</v>
      </c>
      <c r="I30" s="13">
        <f>H30-(F30*D31)</f>
        <v>48703.33</v>
      </c>
      <c r="J30" s="13">
        <f t="shared" si="0"/>
        <v>42.535659388646287</v>
      </c>
      <c r="K30" s="13"/>
    </row>
    <row r="31" spans="1:11" x14ac:dyDescent="0.2">
      <c r="A31" s="12"/>
      <c r="B31" s="12" t="s">
        <v>8</v>
      </c>
      <c r="C31" s="13"/>
      <c r="D31" s="13">
        <v>4.8460000000000001</v>
      </c>
      <c r="E31" s="13"/>
      <c r="F31" s="13"/>
      <c r="G31" s="13"/>
      <c r="H31" s="13"/>
      <c r="I31" s="13"/>
      <c r="J31" s="13"/>
      <c r="K31" s="13"/>
    </row>
    <row r="32" spans="1:11" x14ac:dyDescent="0.2">
      <c r="A32" s="12">
        <v>35</v>
      </c>
      <c r="B32" s="12">
        <v>1</v>
      </c>
      <c r="C32" s="13">
        <v>38239</v>
      </c>
      <c r="D32" s="13"/>
      <c r="E32" s="13"/>
      <c r="F32" s="13">
        <v>880</v>
      </c>
      <c r="G32" s="13">
        <v>66.569999999999993</v>
      </c>
      <c r="H32" s="13">
        <v>58582</v>
      </c>
      <c r="I32" s="13">
        <f>H32-(F32*D33)</f>
        <v>56931.12</v>
      </c>
      <c r="J32" s="13">
        <f t="shared" si="0"/>
        <v>64.694454545454548</v>
      </c>
      <c r="K32" s="13"/>
    </row>
    <row r="33" spans="1:11" x14ac:dyDescent="0.2">
      <c r="A33" s="12"/>
      <c r="B33" s="12" t="s">
        <v>8</v>
      </c>
      <c r="C33" s="13"/>
      <c r="D33" s="13">
        <v>1.8759999999999999</v>
      </c>
      <c r="E33" s="13"/>
      <c r="F33" s="13"/>
      <c r="G33" s="13"/>
      <c r="H33" s="13"/>
      <c r="I33" s="13"/>
      <c r="J33" s="13"/>
      <c r="K33" s="13"/>
    </row>
    <row r="34" spans="1:11" x14ac:dyDescent="0.2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">
      <c r="A35" t="s">
        <v>40</v>
      </c>
      <c r="B35" s="12"/>
      <c r="C35" s="22">
        <f>AVERAGE(C4:C32)</f>
        <v>42195.5</v>
      </c>
      <c r="D35" s="22"/>
      <c r="E35" s="22"/>
      <c r="F35" s="22">
        <f>AVERAGE(F4:F34)</f>
        <v>1029.2</v>
      </c>
      <c r="G35" s="22"/>
      <c r="H35" s="22"/>
      <c r="I35" s="22">
        <f t="shared" ref="I35:J35" si="1">AVERAGE(I4:I34)</f>
        <v>55960.06745000001</v>
      </c>
      <c r="J35" s="22">
        <f t="shared" si="1"/>
        <v>55.167421552230905</v>
      </c>
      <c r="K35" s="13"/>
    </row>
    <row r="36" spans="1:11" x14ac:dyDescent="0.2">
      <c r="A36" s="24" t="s">
        <v>99</v>
      </c>
      <c r="B36" s="12"/>
      <c r="C36" s="22">
        <f>STDEV(C4:C32)</f>
        <v>8357.7025960613446</v>
      </c>
      <c r="D36" s="22"/>
      <c r="E36" s="22"/>
      <c r="F36" s="22">
        <f t="shared" ref="D36:J36" si="2">STDEV(F4:F32)</f>
        <v>148.0158597476705</v>
      </c>
      <c r="G36" s="22"/>
      <c r="H36" s="22"/>
      <c r="I36" s="22">
        <f t="shared" si="2"/>
        <v>15812.960439741517</v>
      </c>
      <c r="J36" s="22">
        <f t="shared" si="2"/>
        <v>17.191568416092</v>
      </c>
      <c r="K36" s="13"/>
    </row>
    <row r="37" spans="1:11" x14ac:dyDescent="0.2">
      <c r="A37" s="12"/>
      <c r="B37" s="12"/>
      <c r="C37" s="22"/>
      <c r="D37" s="22"/>
      <c r="E37" s="22"/>
      <c r="F37" s="22"/>
      <c r="G37" s="22"/>
      <c r="H37" s="22"/>
      <c r="I37" s="22"/>
      <c r="J37" s="22"/>
      <c r="K37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7F0E-9945-B346-8C6C-3605D0D889CC}">
  <dimension ref="A1:M41"/>
  <sheetViews>
    <sheetView zoomScaleNormal="100" workbookViewId="0">
      <pane ySplit="3" topLeftCell="A5" activePane="bottomLeft" state="frozen"/>
      <selection pane="bottomLeft" activeCell="A40" sqref="A40"/>
    </sheetView>
  </sheetViews>
  <sheetFormatPr baseColWidth="10" defaultRowHeight="16" x14ac:dyDescent="0.2"/>
  <cols>
    <col min="1" max="2" width="10.83203125" style="8"/>
    <col min="3" max="16384" width="10.83203125" style="9"/>
  </cols>
  <sheetData>
    <row r="1" spans="1:13" x14ac:dyDescent="0.2">
      <c r="A1" s="8" t="s">
        <v>54</v>
      </c>
    </row>
    <row r="2" spans="1:13" x14ac:dyDescent="0.2">
      <c r="A2" s="8" t="s">
        <v>55</v>
      </c>
    </row>
    <row r="3" spans="1:13" ht="34" x14ac:dyDescent="0.2">
      <c r="A3" s="10" t="s">
        <v>0</v>
      </c>
      <c r="B3" s="10" t="s">
        <v>1</v>
      </c>
      <c r="C3" s="11" t="s">
        <v>56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3" x14ac:dyDescent="0.2">
      <c r="A4" s="12">
        <v>8</v>
      </c>
      <c r="B4" s="12">
        <v>1</v>
      </c>
      <c r="C4" s="13">
        <v>39927</v>
      </c>
      <c r="D4" s="13"/>
      <c r="E4" s="13"/>
      <c r="F4" s="13">
        <v>920</v>
      </c>
      <c r="G4" s="13">
        <v>71.117999999999995</v>
      </c>
      <c r="H4" s="13">
        <v>65429</v>
      </c>
      <c r="I4" s="13">
        <f>H4-(F4*D5)</f>
        <v>63417.88</v>
      </c>
      <c r="J4" s="13">
        <f>I4/F4</f>
        <v>68.932478260869559</v>
      </c>
      <c r="K4" s="13"/>
      <c r="L4" s="13"/>
      <c r="M4" s="13"/>
    </row>
    <row r="5" spans="1:13" x14ac:dyDescent="0.2">
      <c r="A5" s="12"/>
      <c r="B5" s="12" t="s">
        <v>8</v>
      </c>
      <c r="C5" s="13"/>
      <c r="D5" s="13">
        <v>2.1859999999999999</v>
      </c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">
      <c r="A6" s="12">
        <v>12</v>
      </c>
      <c r="B6" s="12">
        <v>1</v>
      </c>
      <c r="C6" s="13">
        <v>57500</v>
      </c>
      <c r="D6" s="13"/>
      <c r="E6" s="13"/>
      <c r="F6" s="13">
        <v>1005</v>
      </c>
      <c r="G6" s="13">
        <v>50.665999999999997</v>
      </c>
      <c r="H6" s="13">
        <v>50919</v>
      </c>
      <c r="I6" s="13">
        <f>H6-(F6*D7)</f>
        <v>49914</v>
      </c>
      <c r="J6" s="13">
        <f t="shared" ref="J6:J36" si="0">I6/F6</f>
        <v>49.665671641791043</v>
      </c>
      <c r="K6" s="13"/>
      <c r="L6" s="13"/>
      <c r="M6" s="13"/>
    </row>
    <row r="7" spans="1:13" x14ac:dyDescent="0.2">
      <c r="A7" s="12"/>
      <c r="B7" s="12" t="s">
        <v>8</v>
      </c>
      <c r="C7" s="13"/>
      <c r="D7" s="13">
        <v>1</v>
      </c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">
      <c r="A8" s="12">
        <v>15</v>
      </c>
      <c r="B8" s="12">
        <v>1</v>
      </c>
      <c r="C8" s="13">
        <v>40403</v>
      </c>
      <c r="D8" s="13"/>
      <c r="E8" s="13"/>
      <c r="F8" s="13">
        <v>682</v>
      </c>
      <c r="G8" s="13">
        <v>54.04</v>
      </c>
      <c r="H8" s="13">
        <v>36855</v>
      </c>
      <c r="I8" s="13">
        <f>H8-(F8*D9)</f>
        <v>35035.423999999999</v>
      </c>
      <c r="J8" s="13">
        <f t="shared" si="0"/>
        <v>51.37158944281525</v>
      </c>
      <c r="K8" s="13"/>
      <c r="L8" s="13"/>
      <c r="M8" s="13"/>
    </row>
    <row r="9" spans="1:13" x14ac:dyDescent="0.2">
      <c r="A9" s="12"/>
      <c r="B9" s="12" t="s">
        <v>8</v>
      </c>
      <c r="C9" s="13"/>
      <c r="D9" s="13">
        <v>2.6680000000000001</v>
      </c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2">
      <c r="A10" s="12">
        <v>18</v>
      </c>
      <c r="B10" s="12">
        <v>1</v>
      </c>
      <c r="C10" s="13">
        <v>48673</v>
      </c>
      <c r="D10" s="13"/>
      <c r="E10" s="13"/>
      <c r="F10" s="13">
        <v>963</v>
      </c>
      <c r="G10" s="13">
        <v>50.784999999999997</v>
      </c>
      <c r="H10" s="13">
        <v>48906</v>
      </c>
      <c r="I10" s="13">
        <f>H10-(F10*D11)</f>
        <v>45289.934999999998</v>
      </c>
      <c r="J10" s="13">
        <f t="shared" si="0"/>
        <v>47.030046728971961</v>
      </c>
      <c r="K10" s="13"/>
      <c r="L10" s="13"/>
      <c r="M10" s="13"/>
    </row>
    <row r="11" spans="1:13" x14ac:dyDescent="0.2">
      <c r="A11" s="12"/>
      <c r="B11" s="12" t="s">
        <v>8</v>
      </c>
      <c r="C11" s="13"/>
      <c r="D11" s="13">
        <v>3.7549999999999999</v>
      </c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2">
      <c r="A12" s="12">
        <v>21</v>
      </c>
      <c r="B12" s="12">
        <v>1</v>
      </c>
      <c r="C12" s="13">
        <v>41292</v>
      </c>
      <c r="D12" s="13"/>
      <c r="E12" s="13"/>
      <c r="F12" s="13">
        <v>885</v>
      </c>
      <c r="G12" s="13">
        <v>48.155000000000001</v>
      </c>
      <c r="H12" s="13">
        <v>42617</v>
      </c>
      <c r="I12" s="13">
        <f>H12-(F12*D13)</f>
        <v>41059.4</v>
      </c>
      <c r="J12" s="13">
        <f t="shared" si="0"/>
        <v>46.394802259887008</v>
      </c>
      <c r="K12" s="13"/>
      <c r="L12" s="13"/>
      <c r="M12" s="13"/>
    </row>
    <row r="13" spans="1:13" x14ac:dyDescent="0.2">
      <c r="A13" s="12"/>
      <c r="B13" s="12" t="s">
        <v>8</v>
      </c>
      <c r="C13" s="13"/>
      <c r="D13" s="13">
        <v>1.76</v>
      </c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">
      <c r="A14" s="12">
        <v>23</v>
      </c>
      <c r="B14" s="12">
        <v>1</v>
      </c>
      <c r="C14" s="13">
        <v>41369</v>
      </c>
      <c r="D14" s="13"/>
      <c r="E14" s="13"/>
      <c r="F14" s="13">
        <v>873</v>
      </c>
      <c r="G14" s="13">
        <v>58.305</v>
      </c>
      <c r="H14" s="13">
        <v>50900</v>
      </c>
      <c r="I14" s="13">
        <f>H14-(F14*D15)</f>
        <v>48887.735000000001</v>
      </c>
      <c r="J14" s="13">
        <f t="shared" si="0"/>
        <v>55.999696449026345</v>
      </c>
      <c r="K14" s="13"/>
      <c r="L14" s="13"/>
      <c r="M14" s="13"/>
    </row>
    <row r="15" spans="1:13" x14ac:dyDescent="0.2">
      <c r="A15" s="12"/>
      <c r="B15" s="12" t="s">
        <v>8</v>
      </c>
      <c r="C15" s="13"/>
      <c r="D15" s="13">
        <v>2.3050000000000002</v>
      </c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12">
        <v>27</v>
      </c>
      <c r="B16" s="12">
        <v>1</v>
      </c>
      <c r="C16" s="13">
        <v>54554</v>
      </c>
      <c r="D16" s="13"/>
      <c r="E16" s="13"/>
      <c r="F16" s="13">
        <v>1122</v>
      </c>
      <c r="G16" s="13">
        <v>39.909999999999997</v>
      </c>
      <c r="H16" s="13">
        <v>44779</v>
      </c>
      <c r="I16" s="13">
        <f>H16-(F16*D17)</f>
        <v>43434.843999999997</v>
      </c>
      <c r="J16" s="13">
        <f t="shared" si="0"/>
        <v>38.711982174688053</v>
      </c>
      <c r="K16" s="13"/>
      <c r="L16" s="13"/>
      <c r="M16" s="13"/>
    </row>
    <row r="17" spans="1:13" x14ac:dyDescent="0.2">
      <c r="A17" s="12"/>
      <c r="B17" s="12" t="s">
        <v>8</v>
      </c>
      <c r="C17" s="13"/>
      <c r="D17" s="13">
        <v>1.198</v>
      </c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2">
        <v>34</v>
      </c>
      <c r="B18" s="12">
        <v>1</v>
      </c>
      <c r="C18" s="13">
        <v>58528</v>
      </c>
      <c r="D18" s="13"/>
      <c r="E18" s="13"/>
      <c r="F18" s="13">
        <v>1002</v>
      </c>
      <c r="G18" s="13">
        <v>60.603000000000002</v>
      </c>
      <c r="H18" s="13">
        <v>60724</v>
      </c>
      <c r="I18" s="13">
        <f>H18-(F18*D19)</f>
        <v>59129.817999999999</v>
      </c>
      <c r="J18" s="13">
        <f t="shared" si="0"/>
        <v>59.011794411177647</v>
      </c>
      <c r="K18" s="13"/>
      <c r="L18" s="13"/>
      <c r="M18" s="13"/>
    </row>
    <row r="19" spans="1:13" x14ac:dyDescent="0.2">
      <c r="A19" s="12"/>
      <c r="B19" s="12" t="s">
        <v>8</v>
      </c>
      <c r="C19" s="13"/>
      <c r="D19" s="13">
        <v>1.591</v>
      </c>
      <c r="E19" s="13"/>
      <c r="F19" s="13"/>
      <c r="G19" s="13"/>
      <c r="H19" s="13"/>
      <c r="I19" s="13"/>
      <c r="J19" s="13"/>
      <c r="K19" s="13"/>
    </row>
    <row r="20" spans="1:13" x14ac:dyDescent="0.2">
      <c r="A20" s="12">
        <v>39</v>
      </c>
      <c r="B20" s="12">
        <v>1</v>
      </c>
      <c r="C20" s="13">
        <v>43188</v>
      </c>
      <c r="D20" s="13"/>
      <c r="E20" s="13"/>
      <c r="F20" s="13">
        <v>966</v>
      </c>
      <c r="G20" s="13">
        <v>48.238</v>
      </c>
      <c r="H20" s="13">
        <v>46598</v>
      </c>
      <c r="I20" s="13">
        <f>H20-(F20*D21)</f>
        <v>45054.332000000002</v>
      </c>
      <c r="J20" s="13">
        <f t="shared" si="0"/>
        <v>46.640095238095242</v>
      </c>
      <c r="K20" s="13"/>
    </row>
    <row r="21" spans="1:13" x14ac:dyDescent="0.2">
      <c r="A21" s="12"/>
      <c r="B21" s="12" t="s">
        <v>8</v>
      </c>
      <c r="C21" s="13"/>
      <c r="D21" s="13">
        <v>1.5980000000000001</v>
      </c>
      <c r="E21" s="13"/>
      <c r="F21" s="13"/>
      <c r="G21" s="13"/>
      <c r="H21" s="13"/>
      <c r="I21" s="13"/>
      <c r="J21" s="13"/>
      <c r="K21" s="13"/>
    </row>
    <row r="22" spans="1:13" x14ac:dyDescent="0.2">
      <c r="A22" s="12">
        <v>44</v>
      </c>
      <c r="B22" s="12">
        <v>1</v>
      </c>
      <c r="C22" s="13">
        <v>61335</v>
      </c>
      <c r="D22" s="13"/>
      <c r="E22" s="13"/>
      <c r="F22" s="13">
        <v>998</v>
      </c>
      <c r="G22" s="13">
        <v>50.188000000000002</v>
      </c>
      <c r="H22" s="13">
        <v>50088</v>
      </c>
      <c r="I22" s="13">
        <f>H22-(F22*D23)</f>
        <v>47740.703999999998</v>
      </c>
      <c r="J22" s="13">
        <f t="shared" si="0"/>
        <v>47.836376753507011</v>
      </c>
      <c r="K22" s="13"/>
    </row>
    <row r="23" spans="1:13" x14ac:dyDescent="0.2">
      <c r="A23" s="12"/>
      <c r="B23" s="12" t="s">
        <v>8</v>
      </c>
      <c r="C23" s="13"/>
      <c r="D23" s="13">
        <v>2.3519999999999999</v>
      </c>
      <c r="E23" s="13"/>
      <c r="F23" s="13"/>
      <c r="G23" s="13"/>
      <c r="H23" s="13"/>
      <c r="I23" s="13"/>
      <c r="J23" s="13"/>
      <c r="K23" s="13"/>
    </row>
    <row r="24" spans="1:13" x14ac:dyDescent="0.2">
      <c r="A24" s="12">
        <v>49</v>
      </c>
      <c r="B24" s="12">
        <v>1</v>
      </c>
      <c r="C24" s="13">
        <v>67692</v>
      </c>
      <c r="D24" s="13"/>
      <c r="E24" s="13"/>
      <c r="F24" s="13">
        <v>883</v>
      </c>
      <c r="G24" s="13">
        <v>52.72</v>
      </c>
      <c r="H24" s="13">
        <v>46552</v>
      </c>
      <c r="I24" s="13">
        <f>H24-(F24*D25)</f>
        <v>44497.258999999998</v>
      </c>
      <c r="J24" s="13">
        <f t="shared" si="0"/>
        <v>50.3932718006795</v>
      </c>
      <c r="K24" s="13"/>
    </row>
    <row r="25" spans="1:13" x14ac:dyDescent="0.2">
      <c r="A25" s="12"/>
      <c r="B25" s="12" t="s">
        <v>8</v>
      </c>
      <c r="C25" s="13"/>
      <c r="D25" s="13">
        <v>2.327</v>
      </c>
      <c r="E25" s="13"/>
      <c r="F25" s="13"/>
      <c r="G25" s="13"/>
      <c r="H25" s="13"/>
      <c r="I25" s="13"/>
      <c r="J25" s="13"/>
      <c r="K25" s="13"/>
    </row>
    <row r="26" spans="1:13" x14ac:dyDescent="0.2">
      <c r="A26" s="12">
        <v>54</v>
      </c>
      <c r="B26" s="12">
        <v>1</v>
      </c>
      <c r="C26" s="13">
        <v>40350</v>
      </c>
      <c r="D26" s="13"/>
      <c r="E26" s="13"/>
      <c r="F26" s="13">
        <v>842</v>
      </c>
      <c r="G26" s="13">
        <v>53.433</v>
      </c>
      <c r="H26" s="13">
        <v>44991</v>
      </c>
      <c r="I26" s="13">
        <f>H26-(F26*D27)</f>
        <v>43818.093999999997</v>
      </c>
      <c r="J26" s="13">
        <f t="shared" si="0"/>
        <v>52.040491686460804</v>
      </c>
      <c r="K26" s="13"/>
    </row>
    <row r="27" spans="1:13" x14ac:dyDescent="0.2">
      <c r="A27" s="12"/>
      <c r="B27" s="12" t="s">
        <v>8</v>
      </c>
      <c r="C27" s="13"/>
      <c r="D27" s="13">
        <v>1.393</v>
      </c>
      <c r="E27" s="13"/>
      <c r="F27" s="13"/>
      <c r="G27" s="13"/>
      <c r="H27" s="13"/>
      <c r="I27" s="13"/>
      <c r="J27" s="13"/>
      <c r="K27" s="13"/>
    </row>
    <row r="28" spans="1:13" x14ac:dyDescent="0.2">
      <c r="A28" s="12">
        <v>57</v>
      </c>
      <c r="B28" s="12">
        <v>1</v>
      </c>
      <c r="C28" s="13">
        <v>71438</v>
      </c>
      <c r="D28" s="13"/>
      <c r="E28" s="13"/>
      <c r="F28" s="13">
        <v>1088</v>
      </c>
      <c r="G28" s="13">
        <v>39.823999999999998</v>
      </c>
      <c r="H28" s="13">
        <v>43329</v>
      </c>
      <c r="I28" s="13">
        <f>H28-(F28*D31)</f>
        <v>41080.103999999999</v>
      </c>
      <c r="J28" s="13">
        <f t="shared" si="0"/>
        <v>37.757448529411761</v>
      </c>
      <c r="K28" s="13"/>
    </row>
    <row r="29" spans="1:13" x14ac:dyDescent="0.2">
      <c r="A29" s="12"/>
      <c r="B29" s="12">
        <v>2</v>
      </c>
      <c r="C29" s="13">
        <v>75372</v>
      </c>
      <c r="D29" s="13"/>
      <c r="E29" s="13"/>
      <c r="F29" s="13">
        <v>891</v>
      </c>
      <c r="G29" s="13">
        <v>54.746000000000002</v>
      </c>
      <c r="H29" s="13">
        <v>48779</v>
      </c>
      <c r="I29" s="13">
        <f>H29-(F29*D31)</f>
        <v>46937.303</v>
      </c>
      <c r="J29" s="13">
        <f t="shared" si="0"/>
        <v>52.679352413019082</v>
      </c>
      <c r="K29" s="13"/>
    </row>
    <row r="30" spans="1:13" x14ac:dyDescent="0.2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</row>
    <row r="31" spans="1:13" x14ac:dyDescent="0.2">
      <c r="A31" s="12"/>
      <c r="B31" s="12" t="s">
        <v>8</v>
      </c>
      <c r="C31" s="13"/>
      <c r="D31" s="13">
        <v>2.0670000000000002</v>
      </c>
      <c r="E31" s="13"/>
      <c r="F31" s="13"/>
      <c r="G31" s="13"/>
      <c r="H31" s="13"/>
      <c r="I31" s="13"/>
      <c r="J31" s="13"/>
      <c r="K31" s="13"/>
    </row>
    <row r="32" spans="1:13" x14ac:dyDescent="0.2">
      <c r="A32" s="12">
        <v>61</v>
      </c>
      <c r="B32" s="12">
        <v>1</v>
      </c>
      <c r="C32" s="13">
        <v>46133</v>
      </c>
      <c r="D32" s="13"/>
      <c r="E32" s="13"/>
      <c r="F32" s="13">
        <v>1047</v>
      </c>
      <c r="G32" s="13">
        <v>48.466999999999999</v>
      </c>
      <c r="H32" s="13">
        <v>50745</v>
      </c>
      <c r="I32" s="13">
        <f>H32-(F32*D34)</f>
        <v>48722.196000000004</v>
      </c>
      <c r="J32" s="13">
        <f t="shared" si="0"/>
        <v>46.535048710601721</v>
      </c>
      <c r="K32" s="13"/>
    </row>
    <row r="33" spans="1:11" x14ac:dyDescent="0.2">
      <c r="A33" s="12"/>
      <c r="B33" s="12">
        <v>2</v>
      </c>
      <c r="C33" s="13">
        <v>31318</v>
      </c>
      <c r="D33" s="13"/>
      <c r="E33" s="13"/>
      <c r="F33" s="13">
        <v>959</v>
      </c>
      <c r="G33" s="13">
        <v>49.747999999999998</v>
      </c>
      <c r="H33" s="13">
        <v>47708</v>
      </c>
      <c r="I33" s="13">
        <f>H33-(F33*D34)</f>
        <v>45855.212</v>
      </c>
      <c r="J33" s="13">
        <f t="shared" si="0"/>
        <v>47.815653806047969</v>
      </c>
      <c r="K33" s="13"/>
    </row>
    <row r="34" spans="1:11" x14ac:dyDescent="0.2">
      <c r="A34" s="12"/>
      <c r="B34" s="12" t="s">
        <v>8</v>
      </c>
      <c r="C34" s="13"/>
      <c r="D34" s="13">
        <v>1.9319999999999999</v>
      </c>
      <c r="E34" s="13"/>
      <c r="F34" s="13"/>
      <c r="G34" s="13"/>
      <c r="H34" s="13"/>
      <c r="I34" s="13"/>
      <c r="J34" s="13"/>
      <c r="K34" s="13"/>
    </row>
    <row r="35" spans="1:11" x14ac:dyDescent="0.2">
      <c r="A35" s="12">
        <v>63</v>
      </c>
      <c r="B35" s="12">
        <v>1</v>
      </c>
      <c r="C35" s="13">
        <v>37770</v>
      </c>
      <c r="D35" s="13"/>
      <c r="E35" s="13"/>
      <c r="F35" s="13">
        <v>1054</v>
      </c>
      <c r="G35" s="13">
        <v>44.865000000000002</v>
      </c>
      <c r="H35" s="13">
        <v>47288</v>
      </c>
      <c r="I35" s="13">
        <f>H35-(F35*D37)</f>
        <v>45856.667999999998</v>
      </c>
      <c r="J35" s="13">
        <f t="shared" si="0"/>
        <v>43.507275142314988</v>
      </c>
      <c r="K35" s="13"/>
    </row>
    <row r="36" spans="1:11" x14ac:dyDescent="0.2">
      <c r="A36" s="12"/>
      <c r="B36" s="12">
        <v>2</v>
      </c>
      <c r="C36" s="13">
        <v>35050</v>
      </c>
      <c r="D36" s="13"/>
      <c r="E36" s="13"/>
      <c r="F36" s="13">
        <v>1153</v>
      </c>
      <c r="G36" s="13">
        <v>41.283999999999999</v>
      </c>
      <c r="H36" s="13">
        <v>47600</v>
      </c>
      <c r="I36" s="13">
        <f>H36-(F36*D37)</f>
        <v>46034.226000000002</v>
      </c>
      <c r="J36" s="13">
        <f t="shared" si="0"/>
        <v>39.92560797918474</v>
      </c>
      <c r="K36" s="13"/>
    </row>
    <row r="37" spans="1:11" x14ac:dyDescent="0.2">
      <c r="A37" s="12"/>
      <c r="B37" s="12" t="s">
        <v>8</v>
      </c>
      <c r="C37" s="13"/>
      <c r="D37" s="13">
        <v>1.3580000000000001</v>
      </c>
      <c r="E37" s="13"/>
      <c r="F37" s="13"/>
      <c r="G37" s="13"/>
      <c r="H37" s="13"/>
      <c r="I37" s="13"/>
      <c r="J37" s="13"/>
      <c r="K37" s="13"/>
    </row>
    <row r="38" spans="1:11" x14ac:dyDescent="0.2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">
      <c r="A39" t="s">
        <v>40</v>
      </c>
      <c r="B39" s="12"/>
      <c r="C39" s="23">
        <f>AVERAGE(C4:C36)</f>
        <v>49549.555555555555</v>
      </c>
      <c r="D39" s="23"/>
      <c r="E39" s="23"/>
      <c r="F39" s="23">
        <f>AVERAGE(F4:F36)</f>
        <v>962.94444444444446</v>
      </c>
      <c r="G39" s="23"/>
      <c r="H39" s="23"/>
      <c r="I39" s="23">
        <f>AVERAGE(I4:I36)</f>
        <v>46764.729666666666</v>
      </c>
      <c r="J39" s="23">
        <f>AVERAGE(J4:J36)</f>
        <v>49.013815746030531</v>
      </c>
      <c r="K39" s="13"/>
    </row>
    <row r="40" spans="1:11" x14ac:dyDescent="0.2">
      <c r="A40" s="24" t="s">
        <v>41</v>
      </c>
      <c r="B40" s="12"/>
      <c r="C40" s="23">
        <f>STDEV(C4:C36)</f>
        <v>13090.416257355973</v>
      </c>
      <c r="D40" s="23"/>
      <c r="E40" s="23"/>
      <c r="F40" s="23">
        <f t="shared" ref="D40:J40" si="1">STDEV(F4:F36)</f>
        <v>113.26619983977466</v>
      </c>
      <c r="G40" s="23"/>
      <c r="H40" s="23"/>
      <c r="I40" s="23">
        <f t="shared" si="1"/>
        <v>6343.6043136175222</v>
      </c>
      <c r="J40" s="23">
        <f t="shared" si="1"/>
        <v>7.4642107250183596</v>
      </c>
      <c r="K40" s="13"/>
    </row>
    <row r="41" spans="1:11" x14ac:dyDescent="0.2">
      <c r="A41" s="12"/>
      <c r="B41" s="12"/>
      <c r="C41" s="13"/>
      <c r="D41" s="13"/>
      <c r="E41" s="13"/>
      <c r="F41" s="13"/>
      <c r="G41" s="13"/>
      <c r="H41" s="13"/>
      <c r="I41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393F-4A8F-0843-8731-18B28D72C19A}">
  <dimension ref="A1:K40"/>
  <sheetViews>
    <sheetView zoomScaleNormal="100" workbookViewId="0">
      <pane ySplit="3" topLeftCell="A6" activePane="bottomLeft" state="frozen"/>
      <selection pane="bottomLeft" activeCell="A39" sqref="A39"/>
    </sheetView>
  </sheetViews>
  <sheetFormatPr baseColWidth="10" defaultRowHeight="16" x14ac:dyDescent="0.2"/>
  <cols>
    <col min="1" max="1" width="10.83203125" style="15"/>
    <col min="2" max="2" width="10.83203125" style="8"/>
    <col min="3" max="16384" width="10.83203125" style="9"/>
  </cols>
  <sheetData>
    <row r="1" spans="1:11" x14ac:dyDescent="0.2">
      <c r="A1" s="15" t="s">
        <v>54</v>
      </c>
    </row>
    <row r="2" spans="1:11" x14ac:dyDescent="0.2">
      <c r="A2" s="15" t="s">
        <v>55</v>
      </c>
    </row>
    <row r="3" spans="1:11" ht="34" x14ac:dyDescent="0.2">
      <c r="A3" s="17" t="s">
        <v>0</v>
      </c>
      <c r="B3" s="10" t="s">
        <v>1</v>
      </c>
      <c r="C3" s="11" t="s">
        <v>56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1" x14ac:dyDescent="0.2">
      <c r="A4" s="16" t="s">
        <v>68</v>
      </c>
      <c r="B4" s="12">
        <v>1</v>
      </c>
      <c r="C4" s="13">
        <v>28802</v>
      </c>
      <c r="D4" s="13"/>
      <c r="E4" s="13"/>
      <c r="F4" s="13">
        <v>599</v>
      </c>
      <c r="G4" s="13">
        <v>59.209000000000003</v>
      </c>
      <c r="H4" s="13">
        <v>35466</v>
      </c>
      <c r="I4" s="13">
        <f>H4-(F4*D5)</f>
        <v>33202.978000000003</v>
      </c>
      <c r="J4" s="13">
        <f>I4/F4</f>
        <v>55.430681135225377</v>
      </c>
      <c r="K4" s="13"/>
    </row>
    <row r="5" spans="1:11" x14ac:dyDescent="0.2">
      <c r="A5" s="16"/>
      <c r="B5" s="12" t="s">
        <v>8</v>
      </c>
      <c r="C5" s="13"/>
      <c r="D5" s="13">
        <v>3.778</v>
      </c>
      <c r="E5" s="13"/>
      <c r="F5" s="13"/>
      <c r="G5" s="13"/>
      <c r="H5" s="13"/>
      <c r="I5" s="13"/>
      <c r="J5" s="13"/>
      <c r="K5" s="13"/>
    </row>
    <row r="6" spans="1:11" x14ac:dyDescent="0.2">
      <c r="A6" s="16" t="s">
        <v>17</v>
      </c>
      <c r="B6" s="12">
        <v>1</v>
      </c>
      <c r="C6" s="13">
        <v>30706</v>
      </c>
      <c r="D6" s="13"/>
      <c r="E6" s="13"/>
      <c r="F6" s="13">
        <v>747</v>
      </c>
      <c r="G6" s="13">
        <v>40.835000000000001</v>
      </c>
      <c r="H6" s="13">
        <v>30504</v>
      </c>
      <c r="I6" s="13">
        <f>H6-(F6*D8)</f>
        <v>28754.525999999998</v>
      </c>
      <c r="J6" s="13">
        <f>I6/F6</f>
        <v>38.493341365461845</v>
      </c>
      <c r="K6" s="13"/>
    </row>
    <row r="7" spans="1:11" x14ac:dyDescent="0.2">
      <c r="A7" s="16"/>
      <c r="B7" s="12">
        <v>2</v>
      </c>
      <c r="C7" s="13">
        <v>50733</v>
      </c>
      <c r="D7" s="13"/>
      <c r="E7" s="13"/>
      <c r="F7" s="13">
        <v>908</v>
      </c>
      <c r="G7" s="13">
        <v>43.533000000000001</v>
      </c>
      <c r="H7" s="13">
        <v>39528</v>
      </c>
      <c r="I7" s="13">
        <f>H7-(F7*D8)</f>
        <v>37401.464</v>
      </c>
      <c r="J7" s="13">
        <f>I7/F7</f>
        <v>41.191039647577092</v>
      </c>
      <c r="K7" s="13"/>
    </row>
    <row r="8" spans="1:11" x14ac:dyDescent="0.2">
      <c r="A8" s="16"/>
      <c r="B8" s="12" t="s">
        <v>8</v>
      </c>
      <c r="C8" s="13"/>
      <c r="D8" s="13">
        <v>2.3420000000000001</v>
      </c>
      <c r="E8" s="13"/>
      <c r="F8" s="13"/>
      <c r="G8" s="13"/>
      <c r="H8" s="13"/>
      <c r="I8" s="13"/>
      <c r="J8" s="13"/>
      <c r="K8" s="13"/>
    </row>
    <row r="9" spans="1:11" x14ac:dyDescent="0.2">
      <c r="A9" s="16" t="s">
        <v>65</v>
      </c>
      <c r="B9" s="12">
        <v>1</v>
      </c>
      <c r="C9" s="13">
        <v>58257</v>
      </c>
      <c r="D9" s="13"/>
      <c r="E9" s="13"/>
      <c r="F9" s="13">
        <v>1178</v>
      </c>
      <c r="G9" s="13">
        <v>33.048999999999999</v>
      </c>
      <c r="H9" s="13">
        <v>38932</v>
      </c>
      <c r="I9" s="13">
        <f>H9-(F9*D11)</f>
        <v>35982.288</v>
      </c>
      <c r="J9" s="13">
        <f>I9/F9</f>
        <v>30.545235993208831</v>
      </c>
      <c r="K9" s="13"/>
    </row>
    <row r="10" spans="1:11" x14ac:dyDescent="0.2">
      <c r="A10" s="16"/>
      <c r="B10" s="12">
        <v>2</v>
      </c>
      <c r="C10" s="13">
        <v>47048</v>
      </c>
      <c r="D10" s="13"/>
      <c r="E10" s="13"/>
      <c r="F10" s="13">
        <v>640</v>
      </c>
      <c r="G10" s="13">
        <v>30.780999999999999</v>
      </c>
      <c r="H10" s="13">
        <v>19700</v>
      </c>
      <c r="I10" s="13">
        <f>H10-(F10*D11)</f>
        <v>18097.439999999999</v>
      </c>
      <c r="J10" s="13">
        <f>I10/F10</f>
        <v>28.277249999999999</v>
      </c>
      <c r="K10" s="13"/>
    </row>
    <row r="11" spans="1:11" x14ac:dyDescent="0.2">
      <c r="A11" s="16"/>
      <c r="B11" s="12" t="s">
        <v>8</v>
      </c>
      <c r="C11" s="13"/>
      <c r="D11" s="13">
        <v>2.504</v>
      </c>
      <c r="E11" s="13"/>
      <c r="F11" s="13"/>
      <c r="G11" s="13"/>
      <c r="H11" s="13"/>
      <c r="I11" s="13"/>
      <c r="J11" s="13"/>
      <c r="K11" s="13"/>
    </row>
    <row r="12" spans="1:11" x14ac:dyDescent="0.2">
      <c r="A12" s="16" t="s">
        <v>66</v>
      </c>
      <c r="B12" s="12">
        <v>1</v>
      </c>
      <c r="C12" s="13">
        <v>31341</v>
      </c>
      <c r="D12" s="13"/>
      <c r="E12" s="13"/>
      <c r="F12" s="13">
        <v>796</v>
      </c>
      <c r="G12" s="13">
        <v>42.209000000000003</v>
      </c>
      <c r="H12" s="13">
        <v>33598</v>
      </c>
      <c r="I12" s="13">
        <f>H12-(F12*D14)</f>
        <v>32109.48</v>
      </c>
      <c r="J12" s="13">
        <f>I12/F12</f>
        <v>40.33854271356784</v>
      </c>
      <c r="K12" s="13"/>
    </row>
    <row r="13" spans="1:11" x14ac:dyDescent="0.2">
      <c r="A13" s="16"/>
      <c r="B13" s="12">
        <v>2</v>
      </c>
      <c r="C13" s="13">
        <v>35241</v>
      </c>
      <c r="D13" s="13"/>
      <c r="E13" s="13"/>
      <c r="F13" s="13">
        <v>845</v>
      </c>
      <c r="G13" s="13">
        <v>34.037999999999997</v>
      </c>
      <c r="H13" s="13">
        <v>28762</v>
      </c>
      <c r="I13" s="13">
        <f>H13-(F13*D14)</f>
        <v>27181.85</v>
      </c>
      <c r="J13" s="13">
        <f>I13/F13</f>
        <v>32.167869822485208</v>
      </c>
      <c r="K13" s="13"/>
    </row>
    <row r="14" spans="1:11" x14ac:dyDescent="0.2">
      <c r="A14" s="16"/>
      <c r="B14" s="12" t="s">
        <v>8</v>
      </c>
      <c r="C14" s="13"/>
      <c r="D14" s="13">
        <v>1.87</v>
      </c>
      <c r="E14" s="13"/>
      <c r="F14" s="13"/>
      <c r="G14" s="13"/>
      <c r="H14" s="13"/>
      <c r="I14" s="13"/>
      <c r="J14" s="13"/>
      <c r="K14" s="13"/>
    </row>
    <row r="15" spans="1:11" x14ac:dyDescent="0.2">
      <c r="A15" s="16">
        <v>19</v>
      </c>
      <c r="B15" s="12">
        <v>1</v>
      </c>
      <c r="C15" s="13">
        <v>37458</v>
      </c>
      <c r="D15" s="13"/>
      <c r="E15" s="13"/>
      <c r="F15" s="13">
        <v>706</v>
      </c>
      <c r="G15" s="13">
        <v>56.750999999999998</v>
      </c>
      <c r="H15" s="13">
        <v>40066</v>
      </c>
      <c r="I15" s="13">
        <f>H15-(F15*D17)</f>
        <v>37100.800000000003</v>
      </c>
      <c r="J15" s="13">
        <f>I15/F15</f>
        <v>52.550708215297455</v>
      </c>
      <c r="K15" s="13"/>
    </row>
    <row r="16" spans="1:11" x14ac:dyDescent="0.2">
      <c r="A16" s="16"/>
      <c r="B16" s="12">
        <v>2</v>
      </c>
      <c r="C16" s="13">
        <v>36105</v>
      </c>
      <c r="D16" s="13"/>
      <c r="E16" s="13"/>
      <c r="F16" s="13">
        <v>951</v>
      </c>
      <c r="G16" s="13">
        <v>51.286999999999999</v>
      </c>
      <c r="H16" s="13">
        <v>48774</v>
      </c>
      <c r="I16" s="13">
        <f>H16-(F16*D17)</f>
        <v>44779.8</v>
      </c>
      <c r="J16" s="13">
        <f>I16/F16</f>
        <v>47.087066246056786</v>
      </c>
      <c r="K16" s="13"/>
    </row>
    <row r="17" spans="1:11" x14ac:dyDescent="0.2">
      <c r="A17" s="16"/>
      <c r="B17" s="12" t="s">
        <v>8</v>
      </c>
      <c r="C17" s="13"/>
      <c r="D17" s="13">
        <v>4.2</v>
      </c>
      <c r="E17" s="13"/>
      <c r="F17" s="13"/>
      <c r="G17" s="13"/>
      <c r="H17" s="13"/>
      <c r="I17" s="13"/>
      <c r="J17" s="13"/>
      <c r="K17" s="13"/>
    </row>
    <row r="18" spans="1:11" x14ac:dyDescent="0.2">
      <c r="A18" s="16">
        <v>21</v>
      </c>
      <c r="B18" s="12">
        <v>1</v>
      </c>
      <c r="C18" s="13">
        <v>52806</v>
      </c>
      <c r="D18" s="13"/>
      <c r="E18" s="13"/>
      <c r="F18" s="13">
        <v>980</v>
      </c>
      <c r="G18" s="13">
        <v>52.45</v>
      </c>
      <c r="H18" s="13">
        <v>51401</v>
      </c>
      <c r="I18" s="13">
        <f>H18-(F18*D20)</f>
        <v>49559.58</v>
      </c>
      <c r="J18" s="13">
        <f>I18/F18</f>
        <v>50.571000000000005</v>
      </c>
      <c r="K18" s="13"/>
    </row>
    <row r="19" spans="1:11" x14ac:dyDescent="0.2">
      <c r="A19" s="16"/>
      <c r="B19" s="12">
        <v>2</v>
      </c>
      <c r="C19" s="13">
        <v>37003</v>
      </c>
      <c r="D19" s="13"/>
      <c r="E19" s="13"/>
      <c r="F19" s="13">
        <v>632</v>
      </c>
      <c r="G19" s="13">
        <v>44.468000000000004</v>
      </c>
      <c r="H19" s="13">
        <v>28104</v>
      </c>
      <c r="I19" s="13">
        <f>H19-(F19*D20)</f>
        <v>26916.472000000002</v>
      </c>
      <c r="J19" s="13">
        <f>I19/F19</f>
        <v>42.58935443037975</v>
      </c>
      <c r="K19" s="13"/>
    </row>
    <row r="20" spans="1:11" x14ac:dyDescent="0.2">
      <c r="A20" s="16"/>
      <c r="B20" s="12" t="s">
        <v>8</v>
      </c>
      <c r="C20" s="13"/>
      <c r="D20" s="13">
        <v>1.879</v>
      </c>
      <c r="E20" s="13"/>
      <c r="F20" s="13"/>
      <c r="G20" s="13"/>
      <c r="H20" s="13"/>
      <c r="I20" s="13"/>
      <c r="J20" s="13"/>
      <c r="K20" s="13"/>
    </row>
    <row r="21" spans="1:11" x14ac:dyDescent="0.2">
      <c r="A21" s="16">
        <v>23</v>
      </c>
      <c r="B21" s="12">
        <v>1</v>
      </c>
      <c r="C21" s="13">
        <v>32535</v>
      </c>
      <c r="D21" s="13"/>
      <c r="E21" s="13"/>
      <c r="F21" s="13">
        <v>714</v>
      </c>
      <c r="G21" s="13">
        <v>45.713999999999999</v>
      </c>
      <c r="H21" s="13">
        <v>32640</v>
      </c>
      <c r="I21" s="13">
        <f>H21-(F21*D23)</f>
        <v>30320.928</v>
      </c>
      <c r="J21" s="13">
        <f>I21/F21</f>
        <v>42.466285714285711</v>
      </c>
      <c r="K21" s="13"/>
    </row>
    <row r="22" spans="1:11" x14ac:dyDescent="0.2">
      <c r="A22" s="16"/>
      <c r="B22" s="12">
        <v>2</v>
      </c>
      <c r="C22" s="13">
        <v>31474</v>
      </c>
      <c r="D22" s="13"/>
      <c r="E22" s="13"/>
      <c r="F22" s="13">
        <v>836</v>
      </c>
      <c r="G22" s="13">
        <v>45.598999999999997</v>
      </c>
      <c r="H22" s="13">
        <v>38121</v>
      </c>
      <c r="I22" s="13">
        <f>H22-(F22*D23)</f>
        <v>35405.671999999999</v>
      </c>
      <c r="J22" s="13">
        <f>I22/F22</f>
        <v>42.351282296650716</v>
      </c>
      <c r="K22" s="13"/>
    </row>
    <row r="23" spans="1:11" x14ac:dyDescent="0.2">
      <c r="A23" s="16"/>
      <c r="B23" s="12" t="s">
        <v>8</v>
      </c>
      <c r="C23" s="13"/>
      <c r="D23" s="13">
        <v>3.2480000000000002</v>
      </c>
      <c r="E23" s="13"/>
      <c r="F23" s="13"/>
      <c r="G23" s="13"/>
      <c r="H23" s="13"/>
      <c r="I23" s="13"/>
      <c r="J23" s="13"/>
      <c r="K23" s="13"/>
    </row>
    <row r="24" spans="1:11" x14ac:dyDescent="0.2">
      <c r="A24" s="16">
        <v>25</v>
      </c>
      <c r="B24" s="12">
        <v>1</v>
      </c>
      <c r="C24" s="13">
        <v>49761</v>
      </c>
      <c r="D24" s="13"/>
      <c r="E24" s="13"/>
      <c r="F24" s="13">
        <v>1199</v>
      </c>
      <c r="G24" s="13">
        <v>48.55</v>
      </c>
      <c r="H24" s="13">
        <v>58211</v>
      </c>
      <c r="I24" s="13">
        <f>H24-(F24*D25)</f>
        <v>54534.866000000002</v>
      </c>
      <c r="J24" s="13">
        <f>I24/F24</f>
        <v>45.48362468723937</v>
      </c>
      <c r="K24" s="13"/>
    </row>
    <row r="25" spans="1:11" x14ac:dyDescent="0.2">
      <c r="A25" s="16"/>
      <c r="B25" s="12" t="s">
        <v>8</v>
      </c>
      <c r="C25" s="13"/>
      <c r="D25" s="13">
        <v>3.0659999999999998</v>
      </c>
      <c r="E25" s="13"/>
      <c r="F25" s="13"/>
      <c r="G25" s="13"/>
      <c r="H25" s="13"/>
      <c r="I25" s="13"/>
      <c r="J25" s="13"/>
      <c r="K25" s="13"/>
    </row>
    <row r="26" spans="1:11" x14ac:dyDescent="0.2">
      <c r="A26" s="16">
        <v>33</v>
      </c>
      <c r="B26" s="12">
        <v>1</v>
      </c>
      <c r="C26" s="13">
        <v>52712</v>
      </c>
      <c r="D26" s="13"/>
      <c r="E26" s="13"/>
      <c r="F26" s="13">
        <v>747</v>
      </c>
      <c r="G26" s="13">
        <v>31.779</v>
      </c>
      <c r="H26" s="13">
        <v>23739</v>
      </c>
      <c r="I26" s="13">
        <f>H26-(F26*D27)</f>
        <v>19739.561999999998</v>
      </c>
      <c r="J26" s="13">
        <f>I26/F26</f>
        <v>26.42511646586345</v>
      </c>
      <c r="K26" s="13"/>
    </row>
    <row r="27" spans="1:11" x14ac:dyDescent="0.2">
      <c r="A27" s="16"/>
      <c r="B27" s="12" t="s">
        <v>8</v>
      </c>
      <c r="C27" s="13"/>
      <c r="D27" s="13">
        <v>5.3540000000000001</v>
      </c>
      <c r="E27" s="13"/>
      <c r="F27" s="13"/>
      <c r="G27" s="13"/>
      <c r="H27" s="13"/>
      <c r="I27" s="13"/>
      <c r="J27" s="13"/>
      <c r="K27" s="13"/>
    </row>
    <row r="28" spans="1:11" x14ac:dyDescent="0.2">
      <c r="A28" s="16">
        <v>35</v>
      </c>
      <c r="B28" s="12">
        <v>1</v>
      </c>
      <c r="C28" s="13">
        <v>66240</v>
      </c>
      <c r="D28" s="13"/>
      <c r="E28" s="13"/>
      <c r="F28" s="13">
        <v>789</v>
      </c>
      <c r="G28" s="13">
        <v>56.768999999999998</v>
      </c>
      <c r="H28" s="13">
        <v>44791</v>
      </c>
      <c r="I28" s="13">
        <f>H28-(F28*D29)</f>
        <v>43321.093000000001</v>
      </c>
      <c r="J28" s="13">
        <f>I28/F28</f>
        <v>54.906328263624843</v>
      </c>
      <c r="K28" s="13"/>
    </row>
    <row r="29" spans="1:11" x14ac:dyDescent="0.2">
      <c r="A29" s="16"/>
      <c r="B29" s="12" t="s">
        <v>8</v>
      </c>
      <c r="C29" s="13"/>
      <c r="D29" s="13">
        <v>1.863</v>
      </c>
      <c r="E29" s="13"/>
      <c r="F29" s="13"/>
      <c r="G29" s="13"/>
      <c r="H29" s="13"/>
      <c r="I29" s="13"/>
      <c r="J29" s="13"/>
      <c r="K29" s="13"/>
    </row>
    <row r="30" spans="1:11" x14ac:dyDescent="0.2">
      <c r="A30" s="16">
        <v>37</v>
      </c>
      <c r="B30" s="12">
        <v>1</v>
      </c>
      <c r="C30" s="13">
        <v>46975</v>
      </c>
      <c r="D30" s="13"/>
      <c r="E30" s="13"/>
      <c r="F30" s="13">
        <v>1110</v>
      </c>
      <c r="G30" s="13">
        <v>61.768000000000001</v>
      </c>
      <c r="H30" s="13">
        <v>68563</v>
      </c>
      <c r="I30" s="13">
        <f>H30-(F30*D31)</f>
        <v>63707.86</v>
      </c>
      <c r="J30" s="13">
        <f>I30/F30</f>
        <v>57.394468468468467</v>
      </c>
      <c r="K30" s="13"/>
    </row>
    <row r="31" spans="1:11" x14ac:dyDescent="0.2">
      <c r="A31" s="16"/>
      <c r="B31" s="12" t="s">
        <v>8</v>
      </c>
      <c r="C31" s="13"/>
      <c r="D31" s="13">
        <v>4.3739999999999997</v>
      </c>
      <c r="E31" s="13"/>
      <c r="F31" s="13"/>
      <c r="G31" s="13"/>
      <c r="H31" s="13"/>
      <c r="I31" s="13"/>
      <c r="J31" s="13"/>
      <c r="K31" s="13"/>
    </row>
    <row r="32" spans="1:11" x14ac:dyDescent="0.2">
      <c r="A32" s="16">
        <v>41</v>
      </c>
      <c r="B32" s="12">
        <v>1</v>
      </c>
      <c r="C32" s="13">
        <v>64252</v>
      </c>
      <c r="D32" s="13"/>
      <c r="E32" s="13"/>
      <c r="F32" s="13">
        <v>773</v>
      </c>
      <c r="G32" s="13">
        <v>43.89</v>
      </c>
      <c r="H32" s="13">
        <v>33927</v>
      </c>
      <c r="I32" s="13">
        <f>H32-(F32*D33)</f>
        <v>31264.788</v>
      </c>
      <c r="J32" s="13">
        <f>I32/F32</f>
        <v>40.446038809831826</v>
      </c>
      <c r="K32" s="13"/>
    </row>
    <row r="33" spans="1:11" x14ac:dyDescent="0.2">
      <c r="A33" s="16"/>
      <c r="B33" s="12" t="s">
        <v>8</v>
      </c>
      <c r="C33" s="13"/>
      <c r="D33" s="13">
        <v>3.444</v>
      </c>
      <c r="E33" s="13"/>
      <c r="F33" s="13"/>
      <c r="G33" s="13"/>
      <c r="H33" s="13"/>
      <c r="I33" s="13"/>
      <c r="J33" s="13"/>
      <c r="K33" s="13"/>
    </row>
    <row r="34" spans="1:11" x14ac:dyDescent="0.2">
      <c r="A34" s="16">
        <v>43</v>
      </c>
      <c r="B34" s="12">
        <v>1</v>
      </c>
      <c r="C34" s="13">
        <v>64981</v>
      </c>
      <c r="D34" s="13"/>
      <c r="E34" s="13"/>
      <c r="F34" s="13">
        <v>1181</v>
      </c>
      <c r="G34" s="13">
        <v>60.198999999999998</v>
      </c>
      <c r="H34" s="13">
        <v>71095</v>
      </c>
      <c r="I34" s="13">
        <f>H34-(F34*D36)</f>
        <v>69060.137000000002</v>
      </c>
      <c r="J34" s="13">
        <f>I34/F34</f>
        <v>58.475983911939039</v>
      </c>
      <c r="K34" s="13"/>
    </row>
    <row r="35" spans="1:11" x14ac:dyDescent="0.2">
      <c r="A35" s="16"/>
      <c r="B35" s="12">
        <v>2</v>
      </c>
      <c r="C35" s="13">
        <v>46318</v>
      </c>
      <c r="D35" s="13"/>
      <c r="E35" s="13"/>
      <c r="F35" s="13">
        <v>799</v>
      </c>
      <c r="G35" s="13">
        <v>66.941000000000003</v>
      </c>
      <c r="H35" s="13">
        <v>53486</v>
      </c>
      <c r="I35" s="13">
        <f>H35-(F35*D36)</f>
        <v>52109.322999999997</v>
      </c>
      <c r="J35" s="13">
        <f>I35/F35</f>
        <v>65.218176470588233</v>
      </c>
      <c r="K35" s="13"/>
    </row>
    <row r="36" spans="1:11" x14ac:dyDescent="0.2">
      <c r="A36" s="16"/>
      <c r="B36" s="12" t="s">
        <v>8</v>
      </c>
      <c r="C36" s="13"/>
      <c r="D36" s="13">
        <v>1.7230000000000001</v>
      </c>
      <c r="E36" s="13"/>
      <c r="F36" s="13"/>
      <c r="G36" s="13"/>
      <c r="H36" s="13"/>
      <c r="I36" s="13"/>
      <c r="J36" s="13"/>
      <c r="K36" s="13"/>
    </row>
    <row r="37" spans="1:11" x14ac:dyDescent="0.2">
      <c r="A37" s="16"/>
      <c r="B37" s="12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">
      <c r="A38" t="s">
        <v>40</v>
      </c>
      <c r="B38" s="12"/>
      <c r="C38" s="13">
        <f>AVERAGE(C4:C35)</f>
        <v>45037.4</v>
      </c>
      <c r="D38" s="13"/>
      <c r="E38" s="13"/>
      <c r="F38" s="13">
        <f>AVERAGE(F4:F35)</f>
        <v>856.5</v>
      </c>
      <c r="G38" s="13"/>
      <c r="H38" s="13"/>
      <c r="I38" s="13">
        <f>AVERAGE(I4:I35)</f>
        <v>38527.545349999993</v>
      </c>
      <c r="J38" s="13">
        <f>AVERAGE(J4:J35)</f>
        <v>44.620469732887599</v>
      </c>
      <c r="K38" s="13"/>
    </row>
    <row r="39" spans="1:11" x14ac:dyDescent="0.2">
      <c r="A39" s="25" t="s">
        <v>41</v>
      </c>
      <c r="B39" s="12"/>
      <c r="C39" s="13">
        <f>STDEV(C4:C35)</f>
        <v>12288.840215072338</v>
      </c>
      <c r="D39" s="13"/>
      <c r="E39" s="13"/>
      <c r="F39" s="13">
        <f>STDEV(F4:F35)</f>
        <v>187.31187053175583</v>
      </c>
      <c r="G39" s="13"/>
      <c r="H39" s="13"/>
      <c r="I39" s="13">
        <f>STDEV(I4:I35)</f>
        <v>13629.223851735918</v>
      </c>
      <c r="J39" s="13">
        <f>STDEV(J4:J35)</f>
        <v>10.656186243404823</v>
      </c>
      <c r="K39" s="13"/>
    </row>
    <row r="40" spans="1:11" x14ac:dyDescent="0.2">
      <c r="A40" s="16"/>
      <c r="B40" s="12"/>
      <c r="C40" s="13"/>
      <c r="D40" s="13"/>
      <c r="E40" s="13"/>
      <c r="F40" s="13"/>
      <c r="G40" s="13"/>
      <c r="H40" s="13"/>
      <c r="I40" s="13"/>
      <c r="J40" s="13"/>
      <c r="K40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01D5-AA5F-B04A-A313-89C5D4E81290}">
  <dimension ref="A1:J37"/>
  <sheetViews>
    <sheetView zoomScaleNormal="100" workbookViewId="0">
      <pane ySplit="2" topLeftCell="A3" activePane="bottomLeft" state="frozen"/>
      <selection pane="bottomLeft" activeCell="A36" sqref="A36"/>
    </sheetView>
  </sheetViews>
  <sheetFormatPr baseColWidth="10" defaultRowHeight="16" x14ac:dyDescent="0.2"/>
  <cols>
    <col min="1" max="2" width="10.83203125" style="8"/>
    <col min="3" max="16384" width="10.83203125" style="9"/>
  </cols>
  <sheetData>
    <row r="1" spans="1:10" x14ac:dyDescent="0.2">
      <c r="A1" s="8" t="s">
        <v>54</v>
      </c>
    </row>
    <row r="2" spans="1:10" x14ac:dyDescent="0.2">
      <c r="A2" s="8" t="s">
        <v>55</v>
      </c>
    </row>
    <row r="3" spans="1:10" ht="34" x14ac:dyDescent="0.2">
      <c r="A3" s="10" t="s">
        <v>0</v>
      </c>
      <c r="B3" s="10" t="s">
        <v>1</v>
      </c>
      <c r="C3" s="11" t="s">
        <v>5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0" x14ac:dyDescent="0.2">
      <c r="A4" s="12">
        <v>2</v>
      </c>
      <c r="B4" s="12">
        <v>1</v>
      </c>
      <c r="C4" s="13">
        <v>51655</v>
      </c>
      <c r="D4" s="13"/>
      <c r="E4" s="13"/>
      <c r="F4" s="13">
        <v>1253</v>
      </c>
      <c r="G4" s="13">
        <v>35.302999999999997</v>
      </c>
      <c r="H4" s="13">
        <v>44235</v>
      </c>
      <c r="I4" s="13">
        <f>H4-(F4*D6)</f>
        <v>41127.56</v>
      </c>
      <c r="J4" s="9">
        <f>I4/F4</f>
        <v>32.823272146847565</v>
      </c>
    </row>
    <row r="5" spans="1:10" x14ac:dyDescent="0.2">
      <c r="A5" s="12"/>
      <c r="B5" s="12">
        <v>2</v>
      </c>
      <c r="C5" s="13">
        <v>36260</v>
      </c>
      <c r="D5" s="13"/>
      <c r="E5" s="13"/>
      <c r="F5" s="13">
        <v>770</v>
      </c>
      <c r="G5" s="13">
        <v>43.433999999999997</v>
      </c>
      <c r="H5" s="13">
        <v>33444</v>
      </c>
      <c r="I5" s="13">
        <f>H5-(F5*D6)</f>
        <v>31534.400000000001</v>
      </c>
      <c r="J5" s="9">
        <f t="shared" ref="J5:J32" si="0">I5/F5</f>
        <v>40.953766233766238</v>
      </c>
    </row>
    <row r="6" spans="1:10" x14ac:dyDescent="0.2">
      <c r="A6" s="12"/>
      <c r="B6" s="12" t="s">
        <v>8</v>
      </c>
      <c r="C6" s="13"/>
      <c r="D6" s="13">
        <v>2.48</v>
      </c>
      <c r="E6" s="13"/>
      <c r="F6" s="13"/>
      <c r="G6" s="13"/>
      <c r="H6" s="13"/>
      <c r="I6" s="13"/>
    </row>
    <row r="7" spans="1:10" x14ac:dyDescent="0.2">
      <c r="A7" s="12">
        <v>4</v>
      </c>
      <c r="B7" s="12">
        <v>1</v>
      </c>
      <c r="C7" s="13">
        <v>45551</v>
      </c>
      <c r="D7" s="13"/>
      <c r="E7" s="13"/>
      <c r="F7" s="13">
        <v>1009</v>
      </c>
      <c r="G7" s="13">
        <v>51.094000000000001</v>
      </c>
      <c r="H7" s="13">
        <v>51554</v>
      </c>
      <c r="I7" s="13">
        <f>H7-(F7*D8)</f>
        <v>47389.857000000004</v>
      </c>
      <c r="J7" s="9">
        <f t="shared" si="0"/>
        <v>46.96715262636274</v>
      </c>
    </row>
    <row r="8" spans="1:10" x14ac:dyDescent="0.2">
      <c r="A8" s="12"/>
      <c r="B8" s="12" t="s">
        <v>8</v>
      </c>
      <c r="C8" s="13"/>
      <c r="D8" s="13">
        <v>4.1269999999999998</v>
      </c>
      <c r="E8" s="13"/>
      <c r="F8" s="13"/>
      <c r="G8" s="13"/>
      <c r="H8" s="13"/>
      <c r="I8" s="13"/>
    </row>
    <row r="9" spans="1:10" x14ac:dyDescent="0.2">
      <c r="A9" s="12" t="s">
        <v>69</v>
      </c>
      <c r="B9" s="12">
        <v>1</v>
      </c>
      <c r="C9" s="13">
        <v>27907</v>
      </c>
      <c r="D9" s="13"/>
      <c r="E9" s="13"/>
      <c r="F9" s="13">
        <v>346</v>
      </c>
      <c r="G9" s="13">
        <v>44.476999999999997</v>
      </c>
      <c r="H9" s="13">
        <v>15389</v>
      </c>
      <c r="I9" s="13">
        <f>H9-(F9*D13)</f>
        <v>14505.316000000001</v>
      </c>
      <c r="J9" s="9">
        <f t="shared" si="0"/>
        <v>41.922878612716765</v>
      </c>
    </row>
    <row r="10" spans="1:10" x14ac:dyDescent="0.2">
      <c r="A10" s="12"/>
      <c r="B10" s="12">
        <v>2</v>
      </c>
      <c r="C10" s="13">
        <v>30875</v>
      </c>
      <c r="D10" s="13"/>
      <c r="E10" s="13"/>
      <c r="F10" s="13">
        <v>750</v>
      </c>
      <c r="G10" s="13">
        <v>52.003999999999998</v>
      </c>
      <c r="H10" s="13">
        <v>39003</v>
      </c>
      <c r="I10" s="13">
        <f>H10-(F10*D13)</f>
        <v>37087.5</v>
      </c>
      <c r="J10" s="9">
        <f t="shared" si="0"/>
        <v>49.45</v>
      </c>
    </row>
    <row r="11" spans="1:10" x14ac:dyDescent="0.2">
      <c r="A11" s="12"/>
      <c r="B11" s="12">
        <v>3</v>
      </c>
      <c r="C11" s="13">
        <v>28679</v>
      </c>
      <c r="D11" s="13"/>
      <c r="E11" s="13"/>
      <c r="F11" s="13">
        <v>628</v>
      </c>
      <c r="G11" s="13">
        <v>44.914000000000001</v>
      </c>
      <c r="H11" s="13">
        <v>28206</v>
      </c>
      <c r="I11" s="13">
        <f>H11-(F11*D13)</f>
        <v>26602.088</v>
      </c>
      <c r="J11" s="9">
        <f t="shared" si="0"/>
        <v>42.360012738853506</v>
      </c>
    </row>
    <row r="12" spans="1:10" x14ac:dyDescent="0.2">
      <c r="A12" s="12"/>
      <c r="B12" s="12">
        <v>4</v>
      </c>
      <c r="C12" s="13">
        <v>26113</v>
      </c>
      <c r="D12" s="13"/>
      <c r="E12" s="13"/>
      <c r="F12" s="13">
        <v>700</v>
      </c>
      <c r="G12" s="13">
        <v>31.963999999999999</v>
      </c>
      <c r="H12" s="13">
        <v>22375</v>
      </c>
      <c r="I12" s="13">
        <f>H12-(F12*D13)</f>
        <v>20587.2</v>
      </c>
      <c r="J12" s="9">
        <f t="shared" si="0"/>
        <v>29.410285714285717</v>
      </c>
    </row>
    <row r="13" spans="1:10" x14ac:dyDescent="0.2">
      <c r="A13" s="12"/>
      <c r="B13" s="12" t="s">
        <v>8</v>
      </c>
      <c r="C13" s="13"/>
      <c r="D13" s="13">
        <v>2.5539999999999998</v>
      </c>
      <c r="E13" s="13"/>
      <c r="F13" s="13"/>
      <c r="G13" s="13"/>
      <c r="H13" s="13"/>
      <c r="I13" s="13"/>
    </row>
    <row r="14" spans="1:10" x14ac:dyDescent="0.2">
      <c r="A14" s="12" t="s">
        <v>70</v>
      </c>
      <c r="B14" s="12">
        <v>1</v>
      </c>
      <c r="C14" s="13">
        <v>25925</v>
      </c>
      <c r="D14" s="13"/>
      <c r="E14" s="13"/>
      <c r="F14" s="13">
        <v>1033</v>
      </c>
      <c r="G14" s="13">
        <v>59.277999999999999</v>
      </c>
      <c r="H14" s="13">
        <v>61234</v>
      </c>
      <c r="I14" s="13">
        <f>H14-(F14*D17)</f>
        <v>56318.985999999997</v>
      </c>
      <c r="J14" s="9">
        <f t="shared" si="0"/>
        <v>54.519831558567276</v>
      </c>
    </row>
    <row r="15" spans="1:10" x14ac:dyDescent="0.2">
      <c r="A15" s="12"/>
      <c r="B15" s="12">
        <v>2</v>
      </c>
      <c r="C15" s="13">
        <v>29755</v>
      </c>
      <c r="D15" s="13"/>
      <c r="E15" s="13"/>
      <c r="F15" s="13">
        <v>967</v>
      </c>
      <c r="G15" s="13">
        <v>53.023000000000003</v>
      </c>
      <c r="H15" s="13">
        <v>51273</v>
      </c>
      <c r="I15" s="13">
        <f>H15-(F15*D17)</f>
        <v>46672.014000000003</v>
      </c>
      <c r="J15" s="9">
        <f t="shared" si="0"/>
        <v>48.264750775594628</v>
      </c>
    </row>
    <row r="16" spans="1:10" x14ac:dyDescent="0.2">
      <c r="A16" s="12"/>
      <c r="B16" s="12">
        <v>3</v>
      </c>
      <c r="C16" s="13">
        <v>50284</v>
      </c>
      <c r="D16" s="13"/>
      <c r="E16" s="13"/>
      <c r="F16" s="13">
        <v>1148</v>
      </c>
      <c r="G16" s="13">
        <v>44.835999999999999</v>
      </c>
      <c r="H16" s="13">
        <v>51472</v>
      </c>
      <c r="I16" s="13">
        <f>H16-(F16*D17)</f>
        <v>46009.815999999999</v>
      </c>
      <c r="J16" s="9">
        <f t="shared" si="0"/>
        <v>40.078236933797911</v>
      </c>
    </row>
    <row r="17" spans="1:10" x14ac:dyDescent="0.2">
      <c r="A17" s="12"/>
      <c r="B17" s="12" t="s">
        <v>8</v>
      </c>
      <c r="C17" s="13"/>
      <c r="D17" s="13">
        <v>4.758</v>
      </c>
      <c r="E17" s="13"/>
      <c r="F17" s="13"/>
      <c r="G17" s="13"/>
      <c r="H17" s="13"/>
      <c r="I17" s="13"/>
    </row>
    <row r="18" spans="1:10" x14ac:dyDescent="0.2">
      <c r="A18" s="12" t="s">
        <v>71</v>
      </c>
      <c r="B18" s="12">
        <v>1</v>
      </c>
      <c r="C18" s="13">
        <v>22609</v>
      </c>
      <c r="D18" s="13"/>
      <c r="E18" s="13"/>
      <c r="F18" s="13">
        <v>870</v>
      </c>
      <c r="G18" s="13">
        <v>66.466999999999999</v>
      </c>
      <c r="H18" s="13">
        <v>57826</v>
      </c>
      <c r="I18" s="13">
        <f>H18-(F18*D20)</f>
        <v>54442.57</v>
      </c>
      <c r="J18" s="9">
        <f t="shared" si="0"/>
        <v>62.577666666666666</v>
      </c>
    </row>
    <row r="19" spans="1:10" x14ac:dyDescent="0.2">
      <c r="A19" s="12"/>
      <c r="B19" s="12">
        <v>2</v>
      </c>
      <c r="C19" s="13">
        <v>29432</v>
      </c>
      <c r="D19" s="13"/>
      <c r="E19" s="13"/>
      <c r="F19" s="13">
        <v>777</v>
      </c>
      <c r="G19" s="13">
        <v>43.48</v>
      </c>
      <c r="H19" s="13">
        <v>33784</v>
      </c>
      <c r="I19" s="13">
        <f>H19-(F19*D20)</f>
        <v>30762.246999999999</v>
      </c>
      <c r="J19" s="9">
        <f t="shared" si="0"/>
        <v>39.591051480051476</v>
      </c>
    </row>
    <row r="20" spans="1:10" x14ac:dyDescent="0.2">
      <c r="A20" s="12"/>
      <c r="B20" s="12" t="s">
        <v>8</v>
      </c>
      <c r="C20" s="13"/>
      <c r="D20" s="13">
        <v>3.8889999999999998</v>
      </c>
      <c r="E20" s="13"/>
      <c r="F20" s="13"/>
      <c r="G20" s="13"/>
      <c r="H20" s="13"/>
      <c r="I20" s="13"/>
    </row>
    <row r="21" spans="1:10" x14ac:dyDescent="0.2">
      <c r="A21" s="12">
        <v>17</v>
      </c>
      <c r="B21" s="12">
        <v>1</v>
      </c>
      <c r="C21" s="13">
        <v>25997</v>
      </c>
      <c r="D21" s="13"/>
      <c r="E21" s="13"/>
      <c r="F21" s="13">
        <v>641</v>
      </c>
      <c r="G21" s="13">
        <v>56.441000000000003</v>
      </c>
      <c r="H21" s="13">
        <v>36179</v>
      </c>
      <c r="I21" s="13">
        <f>H21-(F21*D23)</f>
        <v>34179.08</v>
      </c>
      <c r="J21" s="9">
        <f t="shared" si="0"/>
        <v>53.321497659906399</v>
      </c>
    </row>
    <row r="22" spans="1:10" x14ac:dyDescent="0.2">
      <c r="A22" s="12"/>
      <c r="B22" s="12">
        <v>2</v>
      </c>
      <c r="C22" s="13">
        <v>47978</v>
      </c>
      <c r="D22" s="13"/>
      <c r="E22" s="13"/>
      <c r="F22" s="13">
        <v>900</v>
      </c>
      <c r="G22" s="13">
        <v>42.558</v>
      </c>
      <c r="H22" s="13">
        <v>38302</v>
      </c>
      <c r="I22" s="13">
        <f>H22-(F22*D23)</f>
        <v>35494</v>
      </c>
      <c r="J22" s="9">
        <f t="shared" si="0"/>
        <v>39.437777777777775</v>
      </c>
    </row>
    <row r="23" spans="1:10" x14ac:dyDescent="0.2">
      <c r="A23" s="12"/>
      <c r="B23" s="12" t="s">
        <v>8</v>
      </c>
      <c r="C23" s="13"/>
      <c r="D23" s="13">
        <v>3.12</v>
      </c>
      <c r="E23" s="13"/>
      <c r="F23" s="13"/>
      <c r="G23" s="13"/>
      <c r="H23" s="13"/>
      <c r="I23" s="13"/>
    </row>
    <row r="24" spans="1:10" x14ac:dyDescent="0.2">
      <c r="A24" s="12">
        <v>19</v>
      </c>
      <c r="B24" s="12">
        <v>1</v>
      </c>
      <c r="C24" s="13">
        <v>60736</v>
      </c>
      <c r="D24" s="13"/>
      <c r="E24" s="13"/>
      <c r="F24" s="13">
        <v>1057</v>
      </c>
      <c r="G24" s="13">
        <v>53.723999999999997</v>
      </c>
      <c r="H24" s="13">
        <v>56786</v>
      </c>
      <c r="I24" s="13">
        <f>H24-(F24*D26)</f>
        <v>54300.993000000002</v>
      </c>
      <c r="J24" s="9">
        <f t="shared" si="0"/>
        <v>51.372746452223275</v>
      </c>
    </row>
    <row r="25" spans="1:10" x14ac:dyDescent="0.2">
      <c r="A25" s="12"/>
      <c r="B25" s="12">
        <v>2</v>
      </c>
      <c r="C25" s="13">
        <v>34806</v>
      </c>
      <c r="D25" s="13"/>
      <c r="E25" s="13"/>
      <c r="F25" s="13">
        <v>586</v>
      </c>
      <c r="G25" s="13">
        <v>73.474000000000004</v>
      </c>
      <c r="H25" s="13">
        <v>43056</v>
      </c>
      <c r="I25" s="13">
        <f>H25-(F25*D26)</f>
        <v>41678.313999999998</v>
      </c>
      <c r="J25" s="9">
        <f t="shared" si="0"/>
        <v>71.123402730375417</v>
      </c>
    </row>
    <row r="26" spans="1:10" x14ac:dyDescent="0.2">
      <c r="A26" s="12"/>
      <c r="B26" s="12" t="s">
        <v>8</v>
      </c>
      <c r="C26" s="13"/>
      <c r="D26" s="13">
        <v>2.351</v>
      </c>
      <c r="E26" s="13"/>
      <c r="F26" s="13"/>
      <c r="G26" s="13"/>
      <c r="H26" s="13"/>
      <c r="I26" s="13"/>
    </row>
    <row r="27" spans="1:10" x14ac:dyDescent="0.2">
      <c r="A27" s="12" t="s">
        <v>72</v>
      </c>
      <c r="B27" s="12">
        <v>1</v>
      </c>
      <c r="C27" s="13">
        <v>40754</v>
      </c>
      <c r="D27" s="13"/>
      <c r="E27" s="13"/>
      <c r="F27" s="13">
        <v>1228</v>
      </c>
      <c r="G27" s="13">
        <v>28.635999999999999</v>
      </c>
      <c r="H27" s="13">
        <v>35165</v>
      </c>
      <c r="I27" s="13">
        <f>H27-(F27*D29)</f>
        <v>32130.612000000001</v>
      </c>
      <c r="J27" s="9">
        <f t="shared" si="0"/>
        <v>26.16499348534202</v>
      </c>
    </row>
    <row r="28" spans="1:10" x14ac:dyDescent="0.2">
      <c r="A28" s="12"/>
      <c r="B28" s="12">
        <v>2</v>
      </c>
      <c r="C28" s="13">
        <v>39451</v>
      </c>
      <c r="D28" s="13"/>
      <c r="E28" s="13"/>
      <c r="F28" s="13">
        <v>961</v>
      </c>
      <c r="G28" s="13">
        <v>37.045000000000002</v>
      </c>
      <c r="H28" s="13">
        <v>35600</v>
      </c>
      <c r="I28" s="13">
        <f>H28-(F28*D29)</f>
        <v>33225.368999999999</v>
      </c>
      <c r="J28" s="9">
        <f t="shared" si="0"/>
        <v>34.573745057232045</v>
      </c>
    </row>
    <row r="29" spans="1:10" x14ac:dyDescent="0.2">
      <c r="A29" s="12"/>
      <c r="B29" s="12" t="s">
        <v>8</v>
      </c>
      <c r="C29" s="13"/>
      <c r="D29" s="13">
        <v>2.4710000000000001</v>
      </c>
      <c r="E29" s="13"/>
      <c r="F29" s="13"/>
      <c r="G29" s="13"/>
      <c r="H29" s="13"/>
      <c r="I29" s="13"/>
    </row>
    <row r="30" spans="1:10" x14ac:dyDescent="0.2">
      <c r="A30" s="12">
        <v>24</v>
      </c>
      <c r="B30" s="12">
        <v>1</v>
      </c>
      <c r="C30" s="13">
        <v>60591</v>
      </c>
      <c r="D30" s="13"/>
      <c r="E30" s="13"/>
      <c r="F30" s="13">
        <v>1018</v>
      </c>
      <c r="G30" s="13">
        <v>73.367000000000004</v>
      </c>
      <c r="H30" s="13">
        <v>74688</v>
      </c>
      <c r="I30" s="13">
        <f>H30-(F30*D31)</f>
        <v>71827.42</v>
      </c>
      <c r="J30" s="9">
        <f t="shared" si="0"/>
        <v>70.557387033398825</v>
      </c>
    </row>
    <row r="31" spans="1:10" x14ac:dyDescent="0.2">
      <c r="A31" s="12"/>
      <c r="B31" s="12" t="s">
        <v>8</v>
      </c>
      <c r="C31" s="13"/>
      <c r="D31" s="13">
        <v>2.81</v>
      </c>
      <c r="E31" s="13"/>
      <c r="F31" s="13"/>
      <c r="G31" s="13"/>
      <c r="H31" s="13"/>
      <c r="I31" s="13"/>
    </row>
    <row r="32" spans="1:10" x14ac:dyDescent="0.2">
      <c r="A32" s="12">
        <v>26</v>
      </c>
      <c r="B32" s="12">
        <v>1</v>
      </c>
      <c r="C32" s="13">
        <v>74689</v>
      </c>
      <c r="D32" s="13"/>
      <c r="E32" s="13"/>
      <c r="F32" s="13">
        <v>1317</v>
      </c>
      <c r="G32" s="13">
        <v>60.649000000000001</v>
      </c>
      <c r="H32" s="13">
        <v>79875</v>
      </c>
      <c r="I32" s="13">
        <f>H32-(F32*D33)</f>
        <v>75852.881999999998</v>
      </c>
      <c r="J32" s="9">
        <f t="shared" si="0"/>
        <v>57.595202733485195</v>
      </c>
    </row>
    <row r="33" spans="1:10" x14ac:dyDescent="0.2">
      <c r="A33" s="12"/>
      <c r="B33" s="12" t="s">
        <v>8</v>
      </c>
      <c r="C33" s="13"/>
      <c r="D33" s="13">
        <v>3.0539999999999998</v>
      </c>
      <c r="E33" s="13"/>
      <c r="F33" s="13"/>
      <c r="G33" s="13"/>
      <c r="H33" s="13"/>
      <c r="I33" s="13"/>
    </row>
    <row r="34" spans="1:10" x14ac:dyDescent="0.2">
      <c r="A34" s="12"/>
      <c r="B34" s="12"/>
      <c r="C34" s="13"/>
      <c r="D34" s="13"/>
      <c r="E34" s="13"/>
      <c r="F34" s="13"/>
      <c r="G34" s="13"/>
      <c r="H34" s="13"/>
      <c r="I34" s="13"/>
    </row>
    <row r="35" spans="1:10" x14ac:dyDescent="0.2">
      <c r="A35" t="s">
        <v>40</v>
      </c>
      <c r="B35" s="12"/>
      <c r="C35" s="13">
        <f>AVERAGE(C4:C33)</f>
        <v>39502.35</v>
      </c>
      <c r="D35" s="13"/>
      <c r="E35" s="13"/>
      <c r="F35" s="13">
        <f t="shared" ref="F35:J35" si="1">AVERAGE(F4:F33)</f>
        <v>897.95</v>
      </c>
      <c r="G35" s="13"/>
      <c r="H35" s="13"/>
      <c r="I35" s="13">
        <f t="shared" si="1"/>
        <v>41586.411199999995</v>
      </c>
      <c r="J35" s="13">
        <f t="shared" si="1"/>
        <v>46.65328292086258</v>
      </c>
    </row>
    <row r="36" spans="1:10" x14ac:dyDescent="0.2">
      <c r="A36" s="24" t="s">
        <v>41</v>
      </c>
      <c r="B36" s="12"/>
      <c r="C36" s="13">
        <f>STDEV(C4:C32)</f>
        <v>14316.057886072142</v>
      </c>
      <c r="D36" s="13"/>
      <c r="E36" s="13"/>
      <c r="F36" s="13">
        <f t="shared" ref="D36:J36" si="2">STDEV(F4:F32)</f>
        <v>249.82740884563944</v>
      </c>
      <c r="G36" s="13"/>
      <c r="H36" s="13"/>
      <c r="I36" s="13">
        <f t="shared" si="2"/>
        <v>15560.851739447353</v>
      </c>
      <c r="J36" s="13">
        <f t="shared" si="2"/>
        <v>12.471823349111363</v>
      </c>
    </row>
    <row r="37" spans="1:10" x14ac:dyDescent="0.2">
      <c r="A37" s="12"/>
      <c r="B37" s="12"/>
      <c r="C37" s="13"/>
      <c r="D37" s="13"/>
      <c r="E37" s="13"/>
      <c r="F37" s="13"/>
      <c r="G37" s="13"/>
      <c r="H37" s="13"/>
      <c r="I3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6A94-AB0A-CB49-BA54-37A6305F7D41}">
  <dimension ref="A1:J44"/>
  <sheetViews>
    <sheetView zoomScaleNormal="100" workbookViewId="0">
      <pane ySplit="3" topLeftCell="A4" activePane="bottomLeft" state="frozen"/>
      <selection pane="bottomLeft"/>
    </sheetView>
  </sheetViews>
  <sheetFormatPr baseColWidth="10" defaultRowHeight="16" x14ac:dyDescent="0.2"/>
  <cols>
    <col min="1" max="2" width="10.83203125" style="8"/>
    <col min="3" max="16384" width="10.83203125" style="9"/>
  </cols>
  <sheetData>
    <row r="1" spans="1:10" x14ac:dyDescent="0.2">
      <c r="A1" s="29" t="s">
        <v>54</v>
      </c>
    </row>
    <row r="2" spans="1:10" x14ac:dyDescent="0.2">
      <c r="A2" s="8" t="s">
        <v>55</v>
      </c>
    </row>
    <row r="3" spans="1:10" ht="34" x14ac:dyDescent="0.2">
      <c r="A3" s="10" t="s">
        <v>0</v>
      </c>
      <c r="B3" s="10" t="s">
        <v>1</v>
      </c>
      <c r="C3" s="11" t="s">
        <v>5</v>
      </c>
      <c r="D3" s="11" t="s">
        <v>57</v>
      </c>
      <c r="E3" s="11"/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0" x14ac:dyDescent="0.2">
      <c r="A4" s="12">
        <v>2</v>
      </c>
      <c r="B4" s="12">
        <v>1</v>
      </c>
      <c r="C4" s="13">
        <v>39812</v>
      </c>
      <c r="D4" s="13"/>
      <c r="E4" s="13"/>
      <c r="F4" s="13">
        <v>808</v>
      </c>
      <c r="G4" s="13">
        <v>43.671999999999997</v>
      </c>
      <c r="H4" s="13">
        <v>35287</v>
      </c>
      <c r="I4" s="13">
        <f>H4-(F4*D5)</f>
        <v>33640.296000000002</v>
      </c>
      <c r="J4" s="13">
        <f>I4/F4</f>
        <v>41.634029702970302</v>
      </c>
    </row>
    <row r="5" spans="1:10" x14ac:dyDescent="0.2">
      <c r="A5" s="12"/>
      <c r="B5" s="12" t="s">
        <v>8</v>
      </c>
      <c r="C5" s="13"/>
      <c r="D5" s="13">
        <v>2.0379999999999998</v>
      </c>
      <c r="E5" s="13"/>
      <c r="F5" s="13"/>
      <c r="G5" s="13"/>
      <c r="H5" s="13"/>
      <c r="I5" s="13"/>
      <c r="J5" s="13"/>
    </row>
    <row r="6" spans="1:10" x14ac:dyDescent="0.2">
      <c r="A6" s="12">
        <v>6</v>
      </c>
      <c r="B6" s="12">
        <v>1</v>
      </c>
      <c r="C6" s="13">
        <v>39875</v>
      </c>
      <c r="D6" s="13"/>
      <c r="E6" s="13"/>
      <c r="F6" s="13">
        <v>876</v>
      </c>
      <c r="G6" s="13">
        <v>48.414000000000001</v>
      </c>
      <c r="H6" s="13">
        <v>42411</v>
      </c>
      <c r="I6" s="13">
        <f>H6-(F6*D7)</f>
        <v>41480.688000000002</v>
      </c>
      <c r="J6" s="13">
        <f t="shared" ref="J6:J37" si="0">I6/F6</f>
        <v>47.35238356164384</v>
      </c>
    </row>
    <row r="7" spans="1:10" x14ac:dyDescent="0.2">
      <c r="A7" s="12"/>
      <c r="B7" s="12" t="s">
        <v>8</v>
      </c>
      <c r="C7" s="13"/>
      <c r="D7" s="13">
        <v>1.0620000000000001</v>
      </c>
      <c r="E7" s="13"/>
      <c r="F7" s="13"/>
      <c r="G7" s="13"/>
      <c r="H7" s="13"/>
      <c r="I7" s="13"/>
      <c r="J7" s="13"/>
    </row>
    <row r="8" spans="1:10" x14ac:dyDescent="0.2">
      <c r="A8" s="12">
        <v>9</v>
      </c>
      <c r="B8" s="12">
        <v>1</v>
      </c>
      <c r="C8" s="13">
        <v>51159</v>
      </c>
      <c r="D8" s="13"/>
      <c r="E8" s="13"/>
      <c r="F8" s="13">
        <v>910</v>
      </c>
      <c r="G8" s="13">
        <v>49.725000000000001</v>
      </c>
      <c r="H8" s="13">
        <v>45250</v>
      </c>
      <c r="I8" s="13">
        <f>H8-(F8*D9)</f>
        <v>43898.65</v>
      </c>
      <c r="J8" s="13">
        <f t="shared" si="0"/>
        <v>48.24027472527473</v>
      </c>
    </row>
    <row r="9" spans="1:10" x14ac:dyDescent="0.2">
      <c r="A9" s="12"/>
      <c r="B9" s="12" t="s">
        <v>8</v>
      </c>
      <c r="C9" s="13"/>
      <c r="D9" s="13">
        <v>1.4850000000000001</v>
      </c>
      <c r="E9" s="13"/>
      <c r="F9" s="13"/>
      <c r="G9" s="13"/>
      <c r="H9" s="13"/>
      <c r="I9" s="13"/>
      <c r="J9" s="13"/>
    </row>
    <row r="10" spans="1:10" x14ac:dyDescent="0.2">
      <c r="A10" s="12">
        <v>11</v>
      </c>
      <c r="B10" s="12">
        <v>1</v>
      </c>
      <c r="C10" s="13">
        <v>46738</v>
      </c>
      <c r="D10" s="13"/>
      <c r="E10" s="13"/>
      <c r="F10" s="13">
        <v>879</v>
      </c>
      <c r="G10" s="13">
        <v>72.125</v>
      </c>
      <c r="H10" s="13">
        <v>63398</v>
      </c>
      <c r="I10" s="13">
        <f>H10-(F10*D11)</f>
        <v>61586.381000000001</v>
      </c>
      <c r="J10" s="13">
        <f t="shared" si="0"/>
        <v>70.064142207053465</v>
      </c>
    </row>
    <row r="11" spans="1:10" x14ac:dyDescent="0.2">
      <c r="A11" s="12"/>
      <c r="B11" s="12" t="s">
        <v>8</v>
      </c>
      <c r="C11" s="13"/>
      <c r="D11" s="13">
        <v>2.0609999999999999</v>
      </c>
      <c r="E11" s="13"/>
      <c r="F11" s="13"/>
      <c r="G11" s="13"/>
      <c r="H11" s="13"/>
      <c r="I11" s="13"/>
      <c r="J11" s="13"/>
    </row>
    <row r="12" spans="1:10" x14ac:dyDescent="0.2">
      <c r="A12" s="12">
        <v>13</v>
      </c>
      <c r="B12" s="12">
        <v>1</v>
      </c>
      <c r="C12" s="13">
        <v>50845</v>
      </c>
      <c r="D12" s="13"/>
      <c r="E12" s="13"/>
      <c r="F12" s="13">
        <v>660</v>
      </c>
      <c r="G12" s="13">
        <v>39.127000000000002</v>
      </c>
      <c r="H12" s="13">
        <v>25824</v>
      </c>
      <c r="I12" s="13">
        <f>H12-(F12*D13)</f>
        <v>24467.7</v>
      </c>
      <c r="J12" s="13">
        <f t="shared" si="0"/>
        <v>37.072272727272725</v>
      </c>
    </row>
    <row r="13" spans="1:10" x14ac:dyDescent="0.2">
      <c r="A13" s="12"/>
      <c r="B13" s="12" t="s">
        <v>8</v>
      </c>
      <c r="C13" s="13"/>
      <c r="D13" s="13">
        <v>2.0550000000000002</v>
      </c>
      <c r="E13" s="13"/>
      <c r="F13" s="13"/>
      <c r="G13" s="13"/>
      <c r="H13" s="13"/>
      <c r="I13" s="13"/>
      <c r="J13" s="13"/>
    </row>
    <row r="14" spans="1:10" x14ac:dyDescent="0.2">
      <c r="A14" s="12">
        <v>16</v>
      </c>
      <c r="B14" s="12">
        <v>1</v>
      </c>
      <c r="C14" s="13">
        <v>38779</v>
      </c>
      <c r="D14" s="13"/>
      <c r="E14" s="13"/>
      <c r="F14" s="13">
        <v>761</v>
      </c>
      <c r="G14" s="13">
        <v>72.256</v>
      </c>
      <c r="H14" s="13">
        <v>54987</v>
      </c>
      <c r="I14" s="13">
        <f>H14-(F14*D15)</f>
        <v>53802.123</v>
      </c>
      <c r="J14" s="13">
        <f t="shared" si="0"/>
        <v>70.699241787122205</v>
      </c>
    </row>
    <row r="15" spans="1:10" x14ac:dyDescent="0.2">
      <c r="A15" s="12"/>
      <c r="B15" s="12" t="s">
        <v>8</v>
      </c>
      <c r="C15" s="13"/>
      <c r="D15" s="13">
        <v>1.5569999999999999</v>
      </c>
      <c r="E15" s="13"/>
      <c r="F15" s="13"/>
      <c r="G15" s="13"/>
      <c r="H15" s="13"/>
      <c r="I15" s="13"/>
      <c r="J15" s="13"/>
    </row>
    <row r="16" spans="1:10" x14ac:dyDescent="0.2">
      <c r="A16" s="12">
        <v>19</v>
      </c>
      <c r="B16" s="12">
        <v>1</v>
      </c>
      <c r="C16" s="13">
        <v>36889</v>
      </c>
      <c r="D16" s="13"/>
      <c r="E16" s="13"/>
      <c r="F16" s="13">
        <v>892</v>
      </c>
      <c r="G16" s="13">
        <v>25.611999999999998</v>
      </c>
      <c r="H16" s="13">
        <v>22846</v>
      </c>
      <c r="I16" s="13">
        <f>H16-(F16*D17)</f>
        <v>19334.196</v>
      </c>
      <c r="J16" s="13">
        <f t="shared" si="0"/>
        <v>21.675107623318386</v>
      </c>
    </row>
    <row r="17" spans="1:10" x14ac:dyDescent="0.2">
      <c r="A17" s="12"/>
      <c r="B17" s="12" t="s">
        <v>8</v>
      </c>
      <c r="C17" s="13"/>
      <c r="D17" s="13">
        <v>3.9369999999999998</v>
      </c>
      <c r="E17" s="13"/>
      <c r="F17" s="13"/>
      <c r="G17" s="13"/>
      <c r="H17" s="13"/>
      <c r="I17" s="13"/>
      <c r="J17" s="13"/>
    </row>
    <row r="18" spans="1:10" x14ac:dyDescent="0.2">
      <c r="A18" s="12">
        <v>21</v>
      </c>
      <c r="B18" s="12">
        <v>1</v>
      </c>
      <c r="C18" s="13">
        <v>46323</v>
      </c>
      <c r="D18" s="13"/>
      <c r="E18" s="13"/>
      <c r="F18" s="13">
        <v>884</v>
      </c>
      <c r="G18" s="13">
        <v>50.929000000000002</v>
      </c>
      <c r="H18" s="13">
        <v>45021</v>
      </c>
      <c r="I18" s="13">
        <f>H18-(F18*D19)</f>
        <v>42316.843999999997</v>
      </c>
      <c r="J18" s="13">
        <f t="shared" si="0"/>
        <v>47.869733031674208</v>
      </c>
    </row>
    <row r="19" spans="1:10" x14ac:dyDescent="0.2">
      <c r="A19" s="12"/>
      <c r="B19" s="12" t="s">
        <v>8</v>
      </c>
      <c r="C19" s="13"/>
      <c r="D19" s="13">
        <v>3.0590000000000002</v>
      </c>
      <c r="E19" s="13"/>
      <c r="F19" s="13"/>
      <c r="G19" s="13"/>
      <c r="H19" s="13"/>
      <c r="I19" s="13"/>
      <c r="J19" s="13"/>
    </row>
    <row r="20" spans="1:10" x14ac:dyDescent="0.2">
      <c r="A20" s="12">
        <v>25</v>
      </c>
      <c r="B20" s="12">
        <v>1</v>
      </c>
      <c r="C20" s="13">
        <v>28154</v>
      </c>
      <c r="D20" s="13"/>
      <c r="E20" s="13"/>
      <c r="F20" s="13">
        <v>679</v>
      </c>
      <c r="G20" s="13">
        <v>49.639000000000003</v>
      </c>
      <c r="H20" s="13">
        <v>33705</v>
      </c>
      <c r="I20" s="13">
        <f>H20-(F20*D21)</f>
        <v>32579.897000000001</v>
      </c>
      <c r="J20" s="13">
        <f t="shared" si="0"/>
        <v>47.98217525773196</v>
      </c>
    </row>
    <row r="21" spans="1:10" x14ac:dyDescent="0.2">
      <c r="A21" s="12"/>
      <c r="B21" s="12" t="s">
        <v>8</v>
      </c>
      <c r="C21" s="13"/>
      <c r="D21" s="13">
        <v>1.657</v>
      </c>
      <c r="E21" s="13"/>
      <c r="F21" s="13"/>
      <c r="G21" s="13"/>
      <c r="H21" s="13"/>
      <c r="I21" s="13"/>
      <c r="J21" s="13"/>
    </row>
    <row r="22" spans="1:10" x14ac:dyDescent="0.2">
      <c r="A22" s="12">
        <v>29</v>
      </c>
      <c r="B22" s="12">
        <v>1</v>
      </c>
      <c r="C22" s="13">
        <v>41261</v>
      </c>
      <c r="D22" s="13"/>
      <c r="E22" s="13"/>
      <c r="F22" s="13">
        <v>1295</v>
      </c>
      <c r="G22" s="13">
        <v>35.887999999999998</v>
      </c>
      <c r="H22" s="13">
        <v>46475</v>
      </c>
      <c r="I22" s="13">
        <f>H22-(F22*D23)</f>
        <v>43685.57</v>
      </c>
      <c r="J22" s="13">
        <f t="shared" si="0"/>
        <v>33.734030888030887</v>
      </c>
    </row>
    <row r="23" spans="1:10" x14ac:dyDescent="0.2">
      <c r="A23" s="12"/>
      <c r="B23" s="12" t="s">
        <v>8</v>
      </c>
      <c r="C23" s="13"/>
      <c r="D23" s="13">
        <v>2.1539999999999999</v>
      </c>
      <c r="E23" s="13"/>
      <c r="F23" s="13"/>
      <c r="G23" s="13"/>
      <c r="H23" s="13"/>
      <c r="I23" s="13"/>
      <c r="J23" s="13"/>
    </row>
    <row r="24" spans="1:10" x14ac:dyDescent="0.2">
      <c r="A24" s="12">
        <v>31</v>
      </c>
      <c r="B24" s="12">
        <v>1</v>
      </c>
      <c r="C24" s="13">
        <v>41030</v>
      </c>
      <c r="D24" s="13"/>
      <c r="E24" s="13"/>
      <c r="F24" s="13">
        <v>957</v>
      </c>
      <c r="G24" s="13">
        <v>48.993000000000002</v>
      </c>
      <c r="H24" s="13">
        <v>46886</v>
      </c>
      <c r="I24" s="13">
        <f>H24-(F24*D25)</f>
        <v>45003.580999999998</v>
      </c>
      <c r="J24" s="13">
        <f t="shared" si="0"/>
        <v>47.025685475444092</v>
      </c>
    </row>
    <row r="25" spans="1:10" x14ac:dyDescent="0.2">
      <c r="A25" s="12"/>
      <c r="B25" s="12" t="s">
        <v>8</v>
      </c>
      <c r="C25" s="13"/>
      <c r="D25" s="13">
        <v>1.9670000000000001</v>
      </c>
      <c r="E25" s="13"/>
      <c r="F25" s="13"/>
      <c r="G25" s="13"/>
      <c r="H25" s="13"/>
      <c r="I25" s="13"/>
      <c r="J25" s="13"/>
    </row>
    <row r="26" spans="1:10" x14ac:dyDescent="0.2">
      <c r="A26" s="12">
        <v>34</v>
      </c>
      <c r="B26" s="12">
        <v>1</v>
      </c>
      <c r="C26" s="13">
        <v>46134</v>
      </c>
      <c r="D26" s="13"/>
      <c r="E26" s="13"/>
      <c r="F26" s="13">
        <v>718</v>
      </c>
      <c r="G26" s="13">
        <v>42.232999999999997</v>
      </c>
      <c r="H26" s="13">
        <v>30323</v>
      </c>
      <c r="I26" s="13">
        <f>H26-(F26*D27)</f>
        <v>28829.56</v>
      </c>
      <c r="J26" s="13">
        <f t="shared" si="0"/>
        <v>40.15259052924791</v>
      </c>
    </row>
    <row r="27" spans="1:10" x14ac:dyDescent="0.2">
      <c r="A27" s="12"/>
      <c r="B27" s="12" t="s">
        <v>8</v>
      </c>
      <c r="C27" s="13"/>
      <c r="D27" s="13">
        <v>2.08</v>
      </c>
      <c r="E27" s="13"/>
      <c r="F27" s="13"/>
      <c r="G27" s="13"/>
      <c r="H27" s="13"/>
      <c r="I27" s="13"/>
      <c r="J27" s="13"/>
    </row>
    <row r="28" spans="1:10" x14ac:dyDescent="0.2">
      <c r="A28" s="12">
        <v>38</v>
      </c>
      <c r="B28" s="12">
        <v>1</v>
      </c>
      <c r="C28" s="13">
        <v>46395</v>
      </c>
      <c r="D28" s="13"/>
      <c r="E28" s="13"/>
      <c r="F28" s="13">
        <v>970</v>
      </c>
      <c r="G28" s="13">
        <v>25.001000000000001</v>
      </c>
      <c r="H28" s="13">
        <v>24251</v>
      </c>
      <c r="I28" s="13">
        <f>H28-(F28*D29)</f>
        <v>22002.54</v>
      </c>
      <c r="J28" s="13">
        <f t="shared" si="0"/>
        <v>22.683030927835052</v>
      </c>
    </row>
    <row r="29" spans="1:10" x14ac:dyDescent="0.2">
      <c r="A29" s="12"/>
      <c r="B29" s="12" t="s">
        <v>8</v>
      </c>
      <c r="C29" s="13"/>
      <c r="D29" s="13">
        <v>2.3180000000000001</v>
      </c>
      <c r="E29" s="13"/>
      <c r="F29" s="13"/>
      <c r="G29" s="13"/>
      <c r="H29" s="13"/>
      <c r="I29" s="13"/>
      <c r="J29" s="13"/>
    </row>
    <row r="30" spans="1:10" x14ac:dyDescent="0.2">
      <c r="A30" s="12">
        <v>40</v>
      </c>
      <c r="B30" s="12">
        <v>1</v>
      </c>
      <c r="C30" s="13">
        <v>70887</v>
      </c>
      <c r="D30" s="13"/>
      <c r="E30" s="13"/>
      <c r="F30" s="13">
        <v>1099</v>
      </c>
      <c r="G30" s="13">
        <v>39.445999999999998</v>
      </c>
      <c r="H30" s="13">
        <v>43351</v>
      </c>
      <c r="I30" s="13">
        <f>H30-(F30*D33)</f>
        <v>41300.266000000003</v>
      </c>
      <c r="J30" s="13">
        <f t="shared" si="0"/>
        <v>37.579859872611465</v>
      </c>
    </row>
    <row r="31" spans="1:10" x14ac:dyDescent="0.2">
      <c r="A31" s="12"/>
      <c r="B31" s="12">
        <v>2</v>
      </c>
      <c r="C31" s="13">
        <v>32361</v>
      </c>
      <c r="D31" s="13"/>
      <c r="E31" s="13"/>
      <c r="F31" s="13">
        <v>797</v>
      </c>
      <c r="G31" s="13">
        <v>46.494</v>
      </c>
      <c r="H31" s="13">
        <v>37056</v>
      </c>
      <c r="I31" s="13">
        <f>H31-(F31*D33)</f>
        <v>35568.798000000003</v>
      </c>
      <c r="J31" s="13">
        <f t="shared" si="0"/>
        <v>44.628353826850692</v>
      </c>
    </row>
    <row r="32" spans="1:10" x14ac:dyDescent="0.2">
      <c r="A32" s="12"/>
      <c r="B32" s="12">
        <v>3</v>
      </c>
      <c r="C32" s="13">
        <v>30033</v>
      </c>
      <c r="D32" s="13"/>
      <c r="E32" s="13"/>
      <c r="F32" s="13">
        <v>384</v>
      </c>
      <c r="G32" s="13">
        <v>37.987000000000002</v>
      </c>
      <c r="H32" s="13">
        <v>14587</v>
      </c>
      <c r="I32" s="13">
        <f>H32-(F32*D33)</f>
        <v>13870.456</v>
      </c>
      <c r="J32" s="13">
        <f t="shared" si="0"/>
        <v>36.120979166666665</v>
      </c>
    </row>
    <row r="33" spans="1:10" x14ac:dyDescent="0.2">
      <c r="A33" s="12"/>
      <c r="B33" s="12" t="s">
        <v>8</v>
      </c>
      <c r="C33" s="13"/>
      <c r="D33" s="13">
        <v>1.8660000000000001</v>
      </c>
      <c r="E33" s="13"/>
      <c r="F33" s="13"/>
      <c r="G33" s="13"/>
      <c r="H33" s="13"/>
      <c r="I33" s="13"/>
      <c r="J33" s="13"/>
    </row>
    <row r="34" spans="1:10" x14ac:dyDescent="0.2">
      <c r="A34" s="12">
        <v>44</v>
      </c>
      <c r="B34" s="12">
        <v>1</v>
      </c>
      <c r="C34" s="13">
        <v>45739</v>
      </c>
      <c r="D34" s="13"/>
      <c r="E34" s="13"/>
      <c r="F34" s="13">
        <v>1141</v>
      </c>
      <c r="G34" s="13">
        <v>50.881999999999998</v>
      </c>
      <c r="H34" s="13">
        <v>58056</v>
      </c>
      <c r="I34" s="13">
        <f>H34-(F34*D38)</f>
        <v>55893.805</v>
      </c>
      <c r="J34" s="13">
        <f t="shared" si="0"/>
        <v>48.98668273444347</v>
      </c>
    </row>
    <row r="35" spans="1:10" x14ac:dyDescent="0.2">
      <c r="A35" s="12"/>
      <c r="B35" s="12">
        <v>2</v>
      </c>
      <c r="C35" s="13">
        <v>41220</v>
      </c>
      <c r="D35" s="13"/>
      <c r="E35" s="13"/>
      <c r="F35" s="13">
        <v>1174</v>
      </c>
      <c r="G35" s="13">
        <v>60.296999999999997</v>
      </c>
      <c r="H35" s="13">
        <v>70789</v>
      </c>
      <c r="I35" s="13">
        <f>H35-(F35*D38)</f>
        <v>68564.27</v>
      </c>
      <c r="J35" s="13">
        <f t="shared" si="0"/>
        <v>58.402274275979558</v>
      </c>
    </row>
    <row r="36" spans="1:10" x14ac:dyDescent="0.2">
      <c r="A36" s="12"/>
      <c r="B36" s="12">
        <v>3</v>
      </c>
      <c r="C36" s="13">
        <v>25483</v>
      </c>
      <c r="D36" s="13"/>
      <c r="E36" s="13"/>
      <c r="F36" s="13">
        <v>622</v>
      </c>
      <c r="G36" s="13">
        <v>49.74</v>
      </c>
      <c r="H36" s="13">
        <v>30938</v>
      </c>
      <c r="I36" s="13">
        <f>H36-(F36*D38)</f>
        <v>29759.31</v>
      </c>
      <c r="J36" s="13">
        <f t="shared" si="0"/>
        <v>47.8445498392283</v>
      </c>
    </row>
    <row r="37" spans="1:10" x14ac:dyDescent="0.2">
      <c r="A37" s="12"/>
      <c r="B37" s="12">
        <v>4</v>
      </c>
      <c r="C37" s="13">
        <v>37966</v>
      </c>
      <c r="D37" s="13"/>
      <c r="E37" s="13"/>
      <c r="F37" s="13">
        <v>968</v>
      </c>
      <c r="G37" s="13">
        <v>48.645000000000003</v>
      </c>
      <c r="H37" s="13">
        <v>47088</v>
      </c>
      <c r="I37" s="13">
        <f>H37-(F37*D38)</f>
        <v>45253.64</v>
      </c>
      <c r="J37" s="13">
        <f t="shared" si="0"/>
        <v>46.749628099173556</v>
      </c>
    </row>
    <row r="38" spans="1:10" x14ac:dyDescent="0.2">
      <c r="A38" s="12"/>
      <c r="B38" s="12" t="s">
        <v>8</v>
      </c>
      <c r="C38" s="13"/>
      <c r="D38" s="13">
        <v>1.895</v>
      </c>
      <c r="E38" s="13"/>
      <c r="F38" s="13"/>
      <c r="G38" s="13"/>
      <c r="H38" s="13"/>
      <c r="I38" s="13"/>
      <c r="J38" s="13"/>
    </row>
    <row r="39" spans="1:10" x14ac:dyDescent="0.2">
      <c r="A39" s="12"/>
      <c r="B39" s="12"/>
      <c r="C39" s="13"/>
      <c r="D39" s="13"/>
      <c r="E39" s="13"/>
      <c r="F39" s="13"/>
      <c r="G39" s="13"/>
      <c r="H39" s="13"/>
      <c r="I39" s="13"/>
      <c r="J39" s="13"/>
    </row>
    <row r="40" spans="1:10" x14ac:dyDescent="0.2">
      <c r="A40" t="s">
        <v>40</v>
      </c>
      <c r="B40" s="12"/>
      <c r="C40" s="13">
        <f>AVERAGE(C4:C37)</f>
        <v>41854.15</v>
      </c>
      <c r="D40" s="13"/>
      <c r="E40" s="13"/>
      <c r="F40" s="13">
        <f t="shared" ref="F40:J40" si="1">AVERAGE(F4:F37)</f>
        <v>873.7</v>
      </c>
      <c r="G40" s="13"/>
      <c r="H40" s="13"/>
      <c r="I40" s="13">
        <f t="shared" si="1"/>
        <v>39141.928549999997</v>
      </c>
      <c r="J40" s="13">
        <f t="shared" si="1"/>
        <v>44.82485131297868</v>
      </c>
    </row>
    <row r="41" spans="1:10" x14ac:dyDescent="0.2">
      <c r="A41" s="24" t="s">
        <v>41</v>
      </c>
      <c r="B41" s="12"/>
      <c r="C41" s="13">
        <f>STDEV(C4:C37)</f>
        <v>9874.1790559492856</v>
      </c>
      <c r="D41" s="13"/>
      <c r="E41" s="13"/>
      <c r="F41" s="13">
        <f t="shared" ref="D41:J41" si="2">STDEV(F4:F37)</f>
        <v>211.59273194163896</v>
      </c>
      <c r="G41" s="13"/>
      <c r="H41" s="13"/>
      <c r="I41" s="13">
        <f t="shared" si="2"/>
        <v>14180.648097955256</v>
      </c>
      <c r="J41" s="13">
        <f t="shared" si="2"/>
        <v>12.423895852635473</v>
      </c>
    </row>
    <row r="42" spans="1:10" x14ac:dyDescent="0.2">
      <c r="A42" s="12"/>
      <c r="B42" s="12"/>
      <c r="C42" s="13"/>
      <c r="D42" s="13"/>
      <c r="E42" s="13"/>
      <c r="F42" s="13"/>
      <c r="G42" s="13"/>
      <c r="H42" s="13"/>
      <c r="I42" s="13"/>
      <c r="J42" s="13"/>
    </row>
    <row r="43" spans="1:10" x14ac:dyDescent="0.2">
      <c r="A43" s="12"/>
      <c r="B43" s="12"/>
      <c r="C43" s="13"/>
      <c r="D43" s="13"/>
      <c r="E43" s="13"/>
      <c r="F43" s="13"/>
      <c r="G43" s="13"/>
      <c r="H43" s="13"/>
      <c r="I43" s="13"/>
      <c r="J43" s="13"/>
    </row>
    <row r="44" spans="1:10" x14ac:dyDescent="0.2">
      <c r="A44" s="12"/>
      <c r="B44" s="12"/>
      <c r="C44" s="13"/>
      <c r="D44" s="13"/>
      <c r="E44" s="13"/>
      <c r="F44" s="13"/>
      <c r="G44" s="13"/>
      <c r="H44" s="13"/>
      <c r="I44" s="13"/>
      <c r="J44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5EBA-8076-4644-A520-E9E143E1FC6A}">
  <dimension ref="A1:M258"/>
  <sheetViews>
    <sheetView zoomScaleNormal="100" workbookViewId="0">
      <pane ySplit="3" topLeftCell="A4" activePane="bottomLeft" state="frozen"/>
      <selection pane="bottomLeft" sqref="A1:A2"/>
    </sheetView>
  </sheetViews>
  <sheetFormatPr baseColWidth="10" defaultRowHeight="16" x14ac:dyDescent="0.2"/>
  <cols>
    <col min="1" max="1" width="10.83203125" style="27"/>
    <col min="4" max="4" width="12.1640625" customWidth="1"/>
    <col min="5" max="5" width="17.5" customWidth="1"/>
    <col min="9" max="10" width="15" customWidth="1"/>
    <col min="11" max="11" width="15.6640625" customWidth="1"/>
    <col min="12" max="12" width="14.1640625" customWidth="1"/>
    <col min="13" max="13" width="15.1640625" customWidth="1"/>
  </cols>
  <sheetData>
    <row r="1" spans="1:12" x14ac:dyDescent="0.2">
      <c r="A1" s="30" t="s">
        <v>54</v>
      </c>
    </row>
    <row r="2" spans="1:12" x14ac:dyDescent="0.2">
      <c r="A2" s="30" t="s">
        <v>55</v>
      </c>
    </row>
    <row r="3" spans="1:12" ht="51" x14ac:dyDescent="0.2">
      <c r="A3" s="27" t="s">
        <v>0</v>
      </c>
      <c r="B3" t="s">
        <v>1</v>
      </c>
      <c r="C3" t="s">
        <v>5</v>
      </c>
      <c r="D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</row>
    <row r="4" spans="1:12" x14ac:dyDescent="0.2">
      <c r="A4" s="26">
        <v>2</v>
      </c>
      <c r="B4" s="2">
        <v>1</v>
      </c>
      <c r="C4" s="1">
        <v>57584</v>
      </c>
      <c r="D4" s="2">
        <v>1</v>
      </c>
      <c r="E4" s="1">
        <v>1143</v>
      </c>
      <c r="F4" s="1">
        <v>1143</v>
      </c>
      <c r="G4" s="1">
        <v>102.547</v>
      </c>
      <c r="H4" s="1">
        <v>117211</v>
      </c>
      <c r="I4" s="1">
        <f>H4-(F4*$G$5)</f>
        <v>113581.97500000001</v>
      </c>
      <c r="J4" s="1">
        <v>113581.97500000001</v>
      </c>
      <c r="K4" s="1">
        <f>J4/E4</f>
        <v>99.37180664916886</v>
      </c>
      <c r="L4" s="1"/>
    </row>
    <row r="5" spans="1:12" x14ac:dyDescent="0.2">
      <c r="A5" s="26"/>
      <c r="B5" s="2" t="s">
        <v>8</v>
      </c>
      <c r="C5" s="1"/>
      <c r="D5" s="2"/>
      <c r="E5" s="1"/>
      <c r="F5" s="1">
        <v>1294</v>
      </c>
      <c r="G5" s="1">
        <v>3.1749999999999998</v>
      </c>
      <c r="H5" s="1">
        <v>4108</v>
      </c>
      <c r="I5" s="1"/>
      <c r="J5" s="1"/>
      <c r="K5" s="1"/>
      <c r="L5" s="1"/>
    </row>
    <row r="6" spans="1:12" x14ac:dyDescent="0.2">
      <c r="A6" s="26">
        <v>4</v>
      </c>
      <c r="B6" s="2">
        <v>1</v>
      </c>
      <c r="C6" s="1">
        <v>44197</v>
      </c>
      <c r="D6" s="2">
        <v>1</v>
      </c>
      <c r="E6" s="1">
        <v>1141</v>
      </c>
      <c r="F6" s="1">
        <v>1141</v>
      </c>
      <c r="G6" s="1">
        <v>78.62</v>
      </c>
      <c r="H6" s="1">
        <v>89705</v>
      </c>
      <c r="I6" s="1">
        <f>H6-(F6*$G$8)</f>
        <v>87280.375</v>
      </c>
      <c r="J6" s="1">
        <v>87280.375</v>
      </c>
      <c r="K6" s="1">
        <f t="shared" ref="K6:K68" si="0">J6/E6</f>
        <v>76.494631901840492</v>
      </c>
      <c r="L6" s="1"/>
    </row>
    <row r="7" spans="1:12" x14ac:dyDescent="0.2">
      <c r="A7" s="26"/>
      <c r="B7" s="2">
        <v>2</v>
      </c>
      <c r="C7" s="1">
        <v>38896</v>
      </c>
      <c r="D7" s="2">
        <v>1</v>
      </c>
      <c r="E7" s="1">
        <v>926</v>
      </c>
      <c r="F7" s="1">
        <v>926</v>
      </c>
      <c r="G7" s="1">
        <v>104.34</v>
      </c>
      <c r="H7" s="1">
        <v>96619</v>
      </c>
      <c r="I7" s="1">
        <f>H7-(F7*$G$8)</f>
        <v>94651.25</v>
      </c>
      <c r="J7" s="1">
        <v>94651.25</v>
      </c>
      <c r="K7" s="1">
        <f t="shared" si="0"/>
        <v>102.21517278617711</v>
      </c>
      <c r="L7" s="1"/>
    </row>
    <row r="8" spans="1:12" x14ac:dyDescent="0.2">
      <c r="A8" s="26"/>
      <c r="B8" s="2" t="s">
        <v>8</v>
      </c>
      <c r="C8" s="1"/>
      <c r="D8" s="2"/>
      <c r="E8" s="1"/>
      <c r="F8" s="1">
        <v>815</v>
      </c>
      <c r="G8" s="1">
        <v>2.125</v>
      </c>
      <c r="H8" s="1">
        <v>1732</v>
      </c>
      <c r="I8" s="1"/>
      <c r="J8" s="1"/>
      <c r="K8" s="1"/>
      <c r="L8" s="1"/>
    </row>
    <row r="9" spans="1:12" x14ac:dyDescent="0.2">
      <c r="A9" s="26">
        <v>6</v>
      </c>
      <c r="B9" s="2">
        <v>1</v>
      </c>
      <c r="C9" s="1">
        <v>70818</v>
      </c>
      <c r="D9" s="2">
        <v>1</v>
      </c>
      <c r="E9" s="1">
        <v>1078</v>
      </c>
      <c r="F9" s="1">
        <v>1078</v>
      </c>
      <c r="G9" s="1">
        <v>84.813000000000002</v>
      </c>
      <c r="H9" s="1">
        <v>91428</v>
      </c>
      <c r="I9" s="1">
        <f>H9-(F9*$G$11)</f>
        <v>88870.983999999997</v>
      </c>
      <c r="J9" s="1">
        <v>88870.983999999997</v>
      </c>
      <c r="K9" s="1">
        <f t="shared" si="0"/>
        <v>82.440615955473092</v>
      </c>
      <c r="L9" s="1"/>
    </row>
    <row r="10" spans="1:12" x14ac:dyDescent="0.2">
      <c r="A10" s="26"/>
      <c r="B10" s="2">
        <v>2</v>
      </c>
      <c r="C10" s="1">
        <v>43470</v>
      </c>
      <c r="D10" s="2">
        <v>1</v>
      </c>
      <c r="E10" s="1">
        <v>1387</v>
      </c>
      <c r="F10" s="1">
        <v>1387</v>
      </c>
      <c r="G10" s="1">
        <v>75.272999999999996</v>
      </c>
      <c r="H10" s="1">
        <v>104404</v>
      </c>
      <c r="I10" s="1">
        <f>H10-(F10*$G$11)</f>
        <v>101114.03599999999</v>
      </c>
      <c r="J10" s="1">
        <v>101114.03599999999</v>
      </c>
      <c r="K10" s="1">
        <f t="shared" si="0"/>
        <v>72.901251622206189</v>
      </c>
      <c r="L10" s="1"/>
    </row>
    <row r="11" spans="1:12" x14ac:dyDescent="0.2">
      <c r="A11" s="26"/>
      <c r="B11" s="2" t="s">
        <v>8</v>
      </c>
      <c r="C11" s="1"/>
      <c r="D11" s="2"/>
      <c r="E11" s="1"/>
      <c r="F11" s="1">
        <v>1976</v>
      </c>
      <c r="G11" s="1">
        <v>2.3719999999999999</v>
      </c>
      <c r="H11" s="1">
        <v>4687</v>
      </c>
      <c r="I11" s="1"/>
      <c r="J11" s="1"/>
      <c r="K11" s="1"/>
      <c r="L11" s="1"/>
    </row>
    <row r="12" spans="1:12" x14ac:dyDescent="0.2">
      <c r="A12" s="26">
        <v>8</v>
      </c>
      <c r="B12" s="2">
        <v>1</v>
      </c>
      <c r="C12" s="1">
        <v>49473</v>
      </c>
      <c r="D12" s="2">
        <v>1</v>
      </c>
      <c r="E12" s="1">
        <v>1282</v>
      </c>
      <c r="F12" s="1">
        <v>1282</v>
      </c>
      <c r="G12" s="1">
        <v>51.82</v>
      </c>
      <c r="H12" s="1">
        <v>66433</v>
      </c>
      <c r="I12" s="1">
        <f>H12-(F12*$G$17)</f>
        <v>63972.841999999997</v>
      </c>
      <c r="J12" s="1">
        <v>63972.841999999997</v>
      </c>
      <c r="K12" s="1">
        <f t="shared" si="0"/>
        <v>49.900812792511701</v>
      </c>
      <c r="L12" s="1"/>
    </row>
    <row r="13" spans="1:12" x14ac:dyDescent="0.2">
      <c r="A13" s="26"/>
      <c r="B13" s="2">
        <v>2</v>
      </c>
      <c r="C13" s="1">
        <v>42593</v>
      </c>
      <c r="D13" s="2">
        <v>1</v>
      </c>
      <c r="E13" s="1">
        <v>1082</v>
      </c>
      <c r="F13" s="1">
        <v>1082</v>
      </c>
      <c r="G13" s="1">
        <v>29.373999999999999</v>
      </c>
      <c r="H13" s="1">
        <v>31783</v>
      </c>
      <c r="I13" s="1">
        <f>H13-(F13*$G$17)</f>
        <v>29706.642</v>
      </c>
      <c r="J13" s="1">
        <v>29706.642</v>
      </c>
      <c r="K13" s="1">
        <f t="shared" si="0"/>
        <v>27.45530683918669</v>
      </c>
      <c r="L13" s="1"/>
    </row>
    <row r="14" spans="1:12" x14ac:dyDescent="0.2">
      <c r="A14" s="26"/>
      <c r="B14" s="2">
        <v>3</v>
      </c>
      <c r="C14" s="1">
        <v>48300</v>
      </c>
      <c r="D14" s="2">
        <v>1</v>
      </c>
      <c r="E14" s="1">
        <v>1002</v>
      </c>
      <c r="F14" s="1">
        <v>1002</v>
      </c>
      <c r="G14" s="1">
        <v>51.097999999999999</v>
      </c>
      <c r="H14" s="1">
        <v>51200</v>
      </c>
      <c r="I14" s="1">
        <f>H14-(F14*$G$17)</f>
        <v>49277.161999999997</v>
      </c>
      <c r="J14" s="1">
        <v>49277.161999999997</v>
      </c>
      <c r="K14" s="1">
        <f t="shared" si="0"/>
        <v>49.178804391217561</v>
      </c>
      <c r="L14" s="1"/>
    </row>
    <row r="15" spans="1:12" x14ac:dyDescent="0.2">
      <c r="A15" s="26"/>
      <c r="B15" s="2">
        <v>4</v>
      </c>
      <c r="C15" s="1">
        <v>49243</v>
      </c>
      <c r="D15" s="2">
        <v>1</v>
      </c>
      <c r="E15" s="1">
        <v>1248</v>
      </c>
      <c r="F15" s="1">
        <v>1248</v>
      </c>
      <c r="G15" s="1">
        <v>73.885000000000005</v>
      </c>
      <c r="H15" s="1">
        <v>92209</v>
      </c>
      <c r="I15" s="1">
        <f>H15-(F15*$G$17)</f>
        <v>89814.088000000003</v>
      </c>
      <c r="J15" s="1">
        <v>89814.088000000003</v>
      </c>
      <c r="K15" s="1">
        <f t="shared" si="0"/>
        <v>71.966416666666674</v>
      </c>
      <c r="L15" s="1"/>
    </row>
    <row r="16" spans="1:12" x14ac:dyDescent="0.2">
      <c r="A16" s="26"/>
      <c r="B16" s="2">
        <v>5</v>
      </c>
      <c r="C16" s="1">
        <v>22115</v>
      </c>
      <c r="D16" s="2">
        <v>1</v>
      </c>
      <c r="E16" s="1">
        <v>515</v>
      </c>
      <c r="F16" s="1">
        <v>515</v>
      </c>
      <c r="G16" s="1">
        <v>98.173000000000002</v>
      </c>
      <c r="H16" s="1">
        <v>50559</v>
      </c>
      <c r="I16" s="1">
        <f>H16-(F16*$G$17)</f>
        <v>49570.714999999997</v>
      </c>
      <c r="J16" s="1">
        <v>49570.714999999997</v>
      </c>
      <c r="K16" s="1">
        <f t="shared" si="0"/>
        <v>96.253815533980571</v>
      </c>
      <c r="L16" s="1"/>
    </row>
    <row r="17" spans="1:12" x14ac:dyDescent="0.2">
      <c r="A17" s="26"/>
      <c r="B17" s="5" t="s">
        <v>8</v>
      </c>
      <c r="C17" s="1"/>
      <c r="D17" s="2"/>
      <c r="E17" s="1"/>
      <c r="F17" s="1">
        <v>1658</v>
      </c>
      <c r="G17" s="1">
        <v>1.919</v>
      </c>
      <c r="H17" s="1">
        <v>3181</v>
      </c>
      <c r="I17" s="1"/>
      <c r="J17" s="1"/>
      <c r="K17" s="1"/>
      <c r="L17" s="1"/>
    </row>
    <row r="18" spans="1:12" x14ac:dyDescent="0.2">
      <c r="A18" s="26">
        <v>10</v>
      </c>
      <c r="B18" s="5">
        <v>1</v>
      </c>
      <c r="C18" s="1">
        <v>40502</v>
      </c>
      <c r="D18" s="2">
        <v>1</v>
      </c>
      <c r="E18" s="1">
        <v>499</v>
      </c>
      <c r="F18" s="1">
        <v>499</v>
      </c>
      <c r="G18" s="1">
        <v>29.957999999999998</v>
      </c>
      <c r="H18" s="1">
        <v>14949</v>
      </c>
      <c r="I18" s="1">
        <f>H18-(F18*$G$20)</f>
        <v>13520.362999999999</v>
      </c>
      <c r="J18" s="1">
        <v>13520.362999999999</v>
      </c>
      <c r="K18" s="1">
        <f t="shared" si="0"/>
        <v>27.094915831663325</v>
      </c>
      <c r="L18" s="1"/>
    </row>
    <row r="19" spans="1:12" x14ac:dyDescent="0.2">
      <c r="A19" s="26"/>
      <c r="B19" s="5">
        <v>2</v>
      </c>
      <c r="C19" s="1">
        <v>49853</v>
      </c>
      <c r="D19" s="2">
        <v>1</v>
      </c>
      <c r="E19" s="1">
        <v>1040</v>
      </c>
      <c r="F19" s="1">
        <v>1040</v>
      </c>
      <c r="G19" s="1">
        <v>43.74</v>
      </c>
      <c r="H19" s="1">
        <v>45490</v>
      </c>
      <c r="I19" s="1">
        <f>H19-(F19*$G$20)</f>
        <v>42512.480000000003</v>
      </c>
      <c r="J19" s="1">
        <v>42512.480000000003</v>
      </c>
      <c r="K19" s="1">
        <f t="shared" si="0"/>
        <v>40.877384615384621</v>
      </c>
      <c r="L19" s="1"/>
    </row>
    <row r="20" spans="1:12" x14ac:dyDescent="0.2">
      <c r="A20" s="26"/>
      <c r="B20" s="2" t="s">
        <v>8</v>
      </c>
      <c r="C20" s="1"/>
      <c r="D20" s="2"/>
      <c r="E20" s="1"/>
      <c r="F20" s="1">
        <v>773</v>
      </c>
      <c r="G20" s="1">
        <v>2.863</v>
      </c>
      <c r="H20" s="1">
        <v>2213</v>
      </c>
      <c r="I20" s="1"/>
      <c r="J20" s="1"/>
      <c r="K20" s="1"/>
      <c r="L20" s="1"/>
    </row>
    <row r="21" spans="1:12" x14ac:dyDescent="0.2">
      <c r="A21" s="26">
        <v>12</v>
      </c>
      <c r="B21" s="2">
        <v>1</v>
      </c>
      <c r="C21" s="1">
        <v>39066</v>
      </c>
      <c r="D21" s="2">
        <v>1</v>
      </c>
      <c r="E21" s="1">
        <v>1023</v>
      </c>
      <c r="F21" s="1">
        <v>1023</v>
      </c>
      <c r="G21" s="1">
        <v>93.891000000000005</v>
      </c>
      <c r="H21" s="1">
        <v>96050</v>
      </c>
      <c r="I21" s="1">
        <f>H21-(F21*$G$26)</f>
        <v>93842.365999999995</v>
      </c>
      <c r="J21" s="1">
        <v>93842.365999999995</v>
      </c>
      <c r="K21" s="1">
        <f t="shared" si="0"/>
        <v>91.73251808406647</v>
      </c>
      <c r="L21" s="1"/>
    </row>
    <row r="22" spans="1:12" x14ac:dyDescent="0.2">
      <c r="A22" s="26"/>
      <c r="B22" s="2">
        <v>2</v>
      </c>
      <c r="C22" s="1">
        <v>45965</v>
      </c>
      <c r="D22" s="2">
        <v>1</v>
      </c>
      <c r="E22" s="1">
        <v>754</v>
      </c>
      <c r="F22" s="1">
        <v>754</v>
      </c>
      <c r="G22" s="1">
        <v>89.531999999999996</v>
      </c>
      <c r="H22" s="1">
        <v>67507</v>
      </c>
      <c r="I22" s="1">
        <f>H22-(F22*$G$26)</f>
        <v>65879.868000000002</v>
      </c>
      <c r="J22" s="1">
        <v>65879.868000000002</v>
      </c>
      <c r="K22" s="1">
        <f t="shared" si="0"/>
        <v>87.373830238726796</v>
      </c>
      <c r="L22" s="1"/>
    </row>
    <row r="23" spans="1:12" x14ac:dyDescent="0.2">
      <c r="A23" s="26"/>
      <c r="B23" s="2">
        <v>3</v>
      </c>
      <c r="C23" s="1">
        <v>48161</v>
      </c>
      <c r="D23" s="2">
        <v>1</v>
      </c>
      <c r="E23" s="1">
        <v>1107</v>
      </c>
      <c r="F23" s="1">
        <v>1107</v>
      </c>
      <c r="G23" s="1">
        <v>81.962999999999994</v>
      </c>
      <c r="H23" s="1">
        <v>90733</v>
      </c>
      <c r="I23" s="1">
        <f>H23-(F23*$G$26)</f>
        <v>88344.093999999997</v>
      </c>
      <c r="J23" s="1">
        <v>88344.093999999997</v>
      </c>
      <c r="K23" s="1">
        <f t="shared" si="0"/>
        <v>79.804962962962961</v>
      </c>
      <c r="L23" s="1"/>
    </row>
    <row r="24" spans="1:12" x14ac:dyDescent="0.2">
      <c r="A24" s="26"/>
      <c r="B24" s="2">
        <v>4</v>
      </c>
      <c r="C24" s="1">
        <v>80505</v>
      </c>
      <c r="D24" s="2">
        <v>1</v>
      </c>
      <c r="E24" s="1">
        <v>981</v>
      </c>
      <c r="F24" s="1">
        <v>981</v>
      </c>
      <c r="G24" s="1">
        <v>91.533000000000001</v>
      </c>
      <c r="H24" s="1">
        <v>89794</v>
      </c>
      <c r="I24" s="1">
        <f>H24-(F24*$G$26)</f>
        <v>87677.001999999993</v>
      </c>
      <c r="J24" s="1">
        <v>87677.001999999993</v>
      </c>
      <c r="K24" s="1">
        <f t="shared" si="0"/>
        <v>89.375129459734964</v>
      </c>
      <c r="L24" s="1"/>
    </row>
    <row r="25" spans="1:12" x14ac:dyDescent="0.2">
      <c r="A25" s="26"/>
      <c r="B25" s="2">
        <v>5</v>
      </c>
      <c r="C25" s="1">
        <v>35355</v>
      </c>
      <c r="D25" s="2">
        <v>1</v>
      </c>
      <c r="E25" s="1">
        <v>960</v>
      </c>
      <c r="F25" s="1">
        <v>960</v>
      </c>
      <c r="G25" s="1">
        <v>60.420999999999999</v>
      </c>
      <c r="H25" s="1">
        <v>58004</v>
      </c>
      <c r="I25" s="1">
        <f t="shared" ref="I25" si="1">H25-(F25*$G$26)</f>
        <v>55932.32</v>
      </c>
      <c r="J25" s="1">
        <v>55932.32</v>
      </c>
      <c r="K25" s="1">
        <f t="shared" si="0"/>
        <v>58.262833333333333</v>
      </c>
      <c r="L25" s="1"/>
    </row>
    <row r="26" spans="1:12" x14ac:dyDescent="0.2">
      <c r="A26" s="26"/>
      <c r="B26" s="2" t="s">
        <v>8</v>
      </c>
      <c r="C26" s="1"/>
      <c r="D26" s="2"/>
      <c r="E26" s="1"/>
      <c r="F26" s="1">
        <v>1624</v>
      </c>
      <c r="G26" s="1">
        <v>2.1579999999999999</v>
      </c>
      <c r="H26" s="1">
        <v>3504</v>
      </c>
      <c r="I26" s="1"/>
      <c r="J26" s="1"/>
      <c r="K26" s="1"/>
      <c r="L26" s="1"/>
    </row>
    <row r="27" spans="1:12" x14ac:dyDescent="0.2">
      <c r="A27" s="26">
        <v>14</v>
      </c>
      <c r="B27" s="2">
        <v>1</v>
      </c>
      <c r="C27" s="1">
        <v>38412</v>
      </c>
      <c r="D27" s="2">
        <v>1</v>
      </c>
      <c r="E27" s="1">
        <v>799</v>
      </c>
      <c r="F27" s="1">
        <v>799</v>
      </c>
      <c r="G27" s="1">
        <v>79.503</v>
      </c>
      <c r="H27" s="1">
        <v>63523</v>
      </c>
      <c r="I27" s="1">
        <f>H27-(F27*$G$31)</f>
        <v>61845.898999999998</v>
      </c>
      <c r="J27" s="1">
        <v>61845.898999999998</v>
      </c>
      <c r="K27" s="1">
        <f t="shared" si="0"/>
        <v>77.404128911138926</v>
      </c>
      <c r="L27" s="1"/>
    </row>
    <row r="28" spans="1:12" x14ac:dyDescent="0.2">
      <c r="A28" s="26"/>
      <c r="B28" s="2">
        <v>2</v>
      </c>
      <c r="C28" s="1">
        <v>36950</v>
      </c>
      <c r="D28" s="2">
        <v>1</v>
      </c>
      <c r="E28" s="1">
        <v>862</v>
      </c>
      <c r="F28" s="1">
        <v>862</v>
      </c>
      <c r="G28" s="1">
        <v>48.524000000000001</v>
      </c>
      <c r="H28" s="1">
        <v>41828</v>
      </c>
      <c r="I28" s="1">
        <f>H28-(F28*$G$31)</f>
        <v>40018.661999999997</v>
      </c>
      <c r="J28" s="1">
        <v>40018.661999999997</v>
      </c>
      <c r="K28" s="1">
        <f t="shared" si="0"/>
        <v>46.42536194895591</v>
      </c>
      <c r="L28" s="1"/>
    </row>
    <row r="29" spans="1:12" x14ac:dyDescent="0.2">
      <c r="A29" s="26"/>
      <c r="B29" s="2">
        <v>3</v>
      </c>
      <c r="C29" s="1">
        <v>46450</v>
      </c>
      <c r="D29" s="2">
        <v>1</v>
      </c>
      <c r="E29" s="1">
        <v>1058</v>
      </c>
      <c r="F29" s="1">
        <v>1058</v>
      </c>
      <c r="G29" s="1">
        <v>65.182000000000002</v>
      </c>
      <c r="H29" s="1">
        <v>68963</v>
      </c>
      <c r="I29" s="1">
        <f>H29-(F29*$G$31)</f>
        <v>66742.258000000002</v>
      </c>
      <c r="J29" s="1">
        <v>66742.258000000002</v>
      </c>
      <c r="K29" s="1">
        <f t="shared" si="0"/>
        <v>63.083419659735348</v>
      </c>
      <c r="L29" s="1"/>
    </row>
    <row r="30" spans="1:12" x14ac:dyDescent="0.2">
      <c r="A30" s="26"/>
      <c r="B30" s="2">
        <v>4</v>
      </c>
      <c r="C30" s="1">
        <v>50328</v>
      </c>
      <c r="D30" s="2">
        <v>1</v>
      </c>
      <c r="E30" s="1">
        <v>970</v>
      </c>
      <c r="F30" s="1">
        <v>970</v>
      </c>
      <c r="G30" s="1">
        <v>89.382000000000005</v>
      </c>
      <c r="H30" s="1">
        <v>86701</v>
      </c>
      <c r="I30" s="1">
        <f t="shared" ref="I30" si="2">H30-(F30*$G$31)</f>
        <v>84664.97</v>
      </c>
      <c r="J30" s="1">
        <v>84664.97</v>
      </c>
      <c r="K30" s="1">
        <f t="shared" si="0"/>
        <v>87.283474226804131</v>
      </c>
      <c r="L30" s="1"/>
    </row>
    <row r="31" spans="1:12" x14ac:dyDescent="0.2">
      <c r="A31" s="26"/>
      <c r="B31" s="2" t="s">
        <v>8</v>
      </c>
      <c r="C31" s="1"/>
      <c r="D31" s="2"/>
      <c r="E31" s="1"/>
      <c r="F31" s="1">
        <v>1411</v>
      </c>
      <c r="G31" s="1">
        <v>2.0990000000000002</v>
      </c>
      <c r="H31" s="1">
        <v>2961</v>
      </c>
      <c r="I31" s="1"/>
      <c r="J31" s="1"/>
      <c r="K31" s="1"/>
      <c r="L31" s="1"/>
    </row>
    <row r="32" spans="1:12" x14ac:dyDescent="0.2">
      <c r="A32" s="26">
        <v>16</v>
      </c>
      <c r="B32" s="2">
        <v>1</v>
      </c>
      <c r="C32" s="1">
        <v>41593</v>
      </c>
      <c r="D32" s="2">
        <v>1</v>
      </c>
      <c r="E32" s="1">
        <v>990</v>
      </c>
      <c r="F32" s="1">
        <v>990</v>
      </c>
      <c r="G32" s="1">
        <v>96.942999999999998</v>
      </c>
      <c r="H32" s="1">
        <v>95974</v>
      </c>
      <c r="I32" s="1">
        <f>H32-(F32*$G$38)</f>
        <v>92862.43</v>
      </c>
      <c r="J32" s="1">
        <v>92862.43</v>
      </c>
      <c r="K32" s="1">
        <f t="shared" si="0"/>
        <v>93.800434343434333</v>
      </c>
      <c r="L32" s="1"/>
    </row>
    <row r="33" spans="1:12" x14ac:dyDescent="0.2">
      <c r="A33" s="26"/>
      <c r="B33" s="2">
        <v>2</v>
      </c>
      <c r="C33" s="1">
        <v>24024</v>
      </c>
      <c r="D33" s="2">
        <v>1</v>
      </c>
      <c r="E33" s="1">
        <v>1057</v>
      </c>
      <c r="F33" s="1">
        <v>1057</v>
      </c>
      <c r="G33" s="1">
        <v>36.143000000000001</v>
      </c>
      <c r="H33" s="1">
        <v>38203</v>
      </c>
      <c r="I33" s="1">
        <f>H33-(F33*$G$38)</f>
        <v>34880.849000000002</v>
      </c>
      <c r="J33" s="1">
        <v>34880.849000000002</v>
      </c>
      <c r="K33" s="1">
        <f t="shared" si="0"/>
        <v>32.999857142857145</v>
      </c>
      <c r="L33" s="1"/>
    </row>
    <row r="34" spans="1:12" x14ac:dyDescent="0.2">
      <c r="A34" s="26"/>
      <c r="B34" s="2">
        <v>3</v>
      </c>
      <c r="C34" s="1">
        <v>30526</v>
      </c>
      <c r="D34" s="2">
        <v>1</v>
      </c>
      <c r="E34" s="1">
        <v>706</v>
      </c>
      <c r="F34" s="1">
        <v>706</v>
      </c>
      <c r="G34" s="1">
        <v>42.158999999999999</v>
      </c>
      <c r="H34" s="1">
        <v>29764</v>
      </c>
      <c r="I34" s="1">
        <f>H34-(F34*$G$38)</f>
        <v>27545.042000000001</v>
      </c>
      <c r="J34" s="1">
        <v>27545.042000000001</v>
      </c>
      <c r="K34" s="1">
        <f t="shared" si="0"/>
        <v>39.015640226628896</v>
      </c>
      <c r="L34" s="1"/>
    </row>
    <row r="35" spans="1:12" x14ac:dyDescent="0.2">
      <c r="A35" s="26"/>
      <c r="B35" s="2">
        <v>4</v>
      </c>
      <c r="C35" s="1">
        <v>60867</v>
      </c>
      <c r="D35" s="2">
        <v>1</v>
      </c>
      <c r="E35" s="1">
        <v>1002</v>
      </c>
      <c r="F35" s="1">
        <v>1002</v>
      </c>
      <c r="G35" s="1">
        <v>54.694000000000003</v>
      </c>
      <c r="H35" s="1">
        <v>54803</v>
      </c>
      <c r="I35" s="1">
        <f t="shared" ref="I35:I37" si="3">H35-(F35*$G$38)</f>
        <v>51653.714</v>
      </c>
      <c r="J35" s="1">
        <v>51653.714</v>
      </c>
      <c r="K35" s="1">
        <f t="shared" si="0"/>
        <v>51.550612774451096</v>
      </c>
      <c r="L35" s="1"/>
    </row>
    <row r="36" spans="1:12" x14ac:dyDescent="0.2">
      <c r="A36" s="26"/>
      <c r="B36" s="2">
        <v>5</v>
      </c>
      <c r="C36" s="1">
        <v>32557</v>
      </c>
      <c r="D36" s="2">
        <v>1</v>
      </c>
      <c r="E36" s="1">
        <v>1006</v>
      </c>
      <c r="F36" s="1">
        <v>1006</v>
      </c>
      <c r="G36" s="1">
        <v>50.963000000000001</v>
      </c>
      <c r="H36" s="1">
        <v>51269</v>
      </c>
      <c r="I36" s="1">
        <f t="shared" si="3"/>
        <v>48107.142</v>
      </c>
      <c r="J36" s="1">
        <v>48107.142</v>
      </c>
      <c r="K36" s="1">
        <f t="shared" si="0"/>
        <v>47.820220675944334</v>
      </c>
      <c r="L36" s="1"/>
    </row>
    <row r="37" spans="1:12" x14ac:dyDescent="0.2">
      <c r="A37" s="26"/>
      <c r="B37" s="2">
        <v>6</v>
      </c>
      <c r="C37" s="1">
        <v>68017</v>
      </c>
      <c r="D37" s="2">
        <v>1</v>
      </c>
      <c r="E37" s="1">
        <v>1073</v>
      </c>
      <c r="F37" s="1">
        <v>1073</v>
      </c>
      <c r="G37" s="1">
        <v>75.39</v>
      </c>
      <c r="H37" s="1">
        <v>80894</v>
      </c>
      <c r="I37" s="1">
        <f t="shared" si="3"/>
        <v>77521.561000000002</v>
      </c>
      <c r="J37" s="1">
        <v>77521.561000000002</v>
      </c>
      <c r="K37" s="1">
        <f t="shared" si="0"/>
        <v>72.247493942218085</v>
      </c>
      <c r="L37" s="1"/>
    </row>
    <row r="38" spans="1:12" x14ac:dyDescent="0.2">
      <c r="A38" s="26"/>
      <c r="B38" s="2" t="s">
        <v>8</v>
      </c>
      <c r="C38" s="1"/>
      <c r="D38" s="2"/>
      <c r="E38" s="1"/>
      <c r="F38" s="1">
        <v>876</v>
      </c>
      <c r="G38" s="1">
        <v>3.1429999999999998</v>
      </c>
      <c r="H38" s="1">
        <v>2753</v>
      </c>
      <c r="I38" s="1"/>
      <c r="J38" s="1"/>
      <c r="K38" s="1"/>
      <c r="L38" s="1"/>
    </row>
    <row r="39" spans="1:12" x14ac:dyDescent="0.2">
      <c r="A39" s="26">
        <v>18</v>
      </c>
      <c r="B39" s="2">
        <v>1</v>
      </c>
      <c r="C39" s="1">
        <v>33324</v>
      </c>
      <c r="D39" s="2">
        <v>1</v>
      </c>
      <c r="E39" s="1">
        <v>610</v>
      </c>
      <c r="F39" s="1">
        <v>610</v>
      </c>
      <c r="G39" s="1">
        <v>136.96600000000001</v>
      </c>
      <c r="H39" s="1">
        <v>83549</v>
      </c>
      <c r="I39" s="1">
        <f>H39-(F39*$G$43)</f>
        <v>82069.75</v>
      </c>
      <c r="J39" s="1">
        <v>82069.75</v>
      </c>
      <c r="K39" s="1">
        <f t="shared" si="0"/>
        <v>134.54057377049179</v>
      </c>
      <c r="L39" s="1"/>
    </row>
    <row r="40" spans="1:12" x14ac:dyDescent="0.2">
      <c r="A40" s="26"/>
      <c r="B40" s="2">
        <v>2</v>
      </c>
      <c r="C40" s="1">
        <v>29875</v>
      </c>
      <c r="D40" s="2">
        <v>1</v>
      </c>
      <c r="E40" s="1">
        <v>782</v>
      </c>
      <c r="F40" s="1">
        <v>782</v>
      </c>
      <c r="G40" s="1">
        <v>66.283000000000001</v>
      </c>
      <c r="H40" s="1">
        <v>51833</v>
      </c>
      <c r="I40" s="1">
        <f>H40-(F40*$G$43)</f>
        <v>49936.65</v>
      </c>
      <c r="J40" s="1">
        <v>49936.65</v>
      </c>
      <c r="K40" s="1">
        <f t="shared" si="0"/>
        <v>63.857608695652175</v>
      </c>
      <c r="L40" s="1"/>
    </row>
    <row r="41" spans="1:12" x14ac:dyDescent="0.2">
      <c r="A41" s="26"/>
      <c r="B41" s="2">
        <v>3</v>
      </c>
      <c r="C41" s="1">
        <v>35227</v>
      </c>
      <c r="D41" s="2">
        <v>1</v>
      </c>
      <c r="E41" s="1">
        <v>871</v>
      </c>
      <c r="F41" s="1">
        <v>871</v>
      </c>
      <c r="G41" s="1">
        <v>89.602999999999994</v>
      </c>
      <c r="H41" s="1">
        <v>78044</v>
      </c>
      <c r="I41" s="1">
        <f>H41-(F41*$G$43)</f>
        <v>75931.824999999997</v>
      </c>
      <c r="J41" s="1">
        <v>75931.824999999997</v>
      </c>
      <c r="K41" s="1">
        <f t="shared" si="0"/>
        <v>87.177755453501717</v>
      </c>
      <c r="L41" s="1"/>
    </row>
    <row r="42" spans="1:12" x14ac:dyDescent="0.2">
      <c r="A42" s="26"/>
      <c r="B42" s="2">
        <v>4</v>
      </c>
      <c r="C42" s="1">
        <v>38760</v>
      </c>
      <c r="D42" s="2">
        <v>1</v>
      </c>
      <c r="E42" s="1">
        <v>828</v>
      </c>
      <c r="F42" s="1">
        <v>828</v>
      </c>
      <c r="G42" s="1">
        <v>94.992000000000004</v>
      </c>
      <c r="H42" s="1">
        <v>78653</v>
      </c>
      <c r="I42" s="1">
        <f t="shared" ref="I42" si="4">H42-(F42*$G$43)</f>
        <v>76645.100000000006</v>
      </c>
      <c r="J42" s="1">
        <v>76645.100000000006</v>
      </c>
      <c r="K42" s="1">
        <f t="shared" si="0"/>
        <v>92.56654589371982</v>
      </c>
      <c r="L42" s="1"/>
    </row>
    <row r="43" spans="1:12" x14ac:dyDescent="0.2">
      <c r="A43" s="26"/>
      <c r="B43" s="2" t="s">
        <v>8</v>
      </c>
      <c r="C43" s="1"/>
      <c r="D43" s="2"/>
      <c r="E43" s="1"/>
      <c r="F43" s="1">
        <v>1928</v>
      </c>
      <c r="G43" s="1">
        <v>2.4249999999999998</v>
      </c>
      <c r="H43" s="1">
        <v>4676</v>
      </c>
      <c r="I43" s="1"/>
      <c r="J43" s="1"/>
      <c r="K43" s="1"/>
      <c r="L43" s="1"/>
    </row>
    <row r="44" spans="1:12" x14ac:dyDescent="0.2">
      <c r="A44" s="26">
        <v>20</v>
      </c>
      <c r="B44" s="2">
        <v>1</v>
      </c>
      <c r="C44" s="1">
        <v>79268</v>
      </c>
      <c r="D44" s="2">
        <v>1</v>
      </c>
      <c r="E44" s="1">
        <v>1064</v>
      </c>
      <c r="F44" s="1">
        <v>1064</v>
      </c>
      <c r="G44" s="1">
        <v>81.441000000000003</v>
      </c>
      <c r="H44" s="1">
        <v>86653</v>
      </c>
      <c r="I44" s="1">
        <f>H44-(F44*$G$49)</f>
        <v>84126</v>
      </c>
      <c r="J44" s="1">
        <v>84126</v>
      </c>
      <c r="K44" s="1">
        <f t="shared" si="0"/>
        <v>79.065789473684205</v>
      </c>
      <c r="L44" s="1"/>
    </row>
    <row r="45" spans="1:12" x14ac:dyDescent="0.2">
      <c r="A45" s="26"/>
      <c r="B45" s="2">
        <v>2</v>
      </c>
      <c r="C45" s="1">
        <v>38496</v>
      </c>
      <c r="D45" s="2">
        <v>1</v>
      </c>
      <c r="E45" s="1">
        <v>1149</v>
      </c>
      <c r="F45" s="1">
        <v>954</v>
      </c>
      <c r="G45" s="1">
        <v>114.4</v>
      </c>
      <c r="H45" s="1">
        <v>109138</v>
      </c>
      <c r="I45" s="1">
        <f>H45-(F45*$G$49)</f>
        <v>106872.25</v>
      </c>
      <c r="J45" s="1">
        <v>106872.25</v>
      </c>
      <c r="K45" s="1">
        <f t="shared" si="0"/>
        <v>93.013272410791998</v>
      </c>
      <c r="L45" s="1"/>
    </row>
    <row r="46" spans="1:12" x14ac:dyDescent="0.2">
      <c r="A46" s="26"/>
      <c r="B46" s="2">
        <v>3</v>
      </c>
      <c r="C46" s="1">
        <v>34626</v>
      </c>
      <c r="D46" s="2">
        <v>1</v>
      </c>
      <c r="E46" s="1">
        <v>1149</v>
      </c>
      <c r="F46" s="1">
        <v>50</v>
      </c>
      <c r="G46" s="1">
        <v>28.84</v>
      </c>
      <c r="H46" s="1">
        <v>1442</v>
      </c>
      <c r="I46" s="1">
        <f>H46-(F46*$G$49)</f>
        <v>1323.25</v>
      </c>
      <c r="J46" s="1">
        <f>SUM(I46:I48)</f>
        <v>49693.125</v>
      </c>
      <c r="K46" s="1">
        <f t="shared" si="0"/>
        <v>43.249020887728463</v>
      </c>
      <c r="L46" s="1"/>
    </row>
    <row r="47" spans="1:12" x14ac:dyDescent="0.2">
      <c r="A47" s="26"/>
      <c r="B47" s="2"/>
      <c r="C47" s="1"/>
      <c r="D47" s="2">
        <v>2</v>
      </c>
      <c r="E47" s="1"/>
      <c r="F47" s="1">
        <v>382</v>
      </c>
      <c r="G47" s="1">
        <v>48.024000000000001</v>
      </c>
      <c r="H47" s="1">
        <v>18345</v>
      </c>
      <c r="I47" s="1">
        <f t="shared" ref="I47:I48" si="5">H47-(F47*$G$49)</f>
        <v>17437.75</v>
      </c>
      <c r="J47" s="1"/>
      <c r="K47" s="1"/>
      <c r="L47" s="1"/>
    </row>
    <row r="48" spans="1:12" x14ac:dyDescent="0.2">
      <c r="A48" s="26"/>
      <c r="B48" s="2"/>
      <c r="C48" s="1"/>
      <c r="D48" s="2">
        <v>3</v>
      </c>
      <c r="E48" s="1"/>
      <c r="F48" s="1">
        <v>717</v>
      </c>
      <c r="G48" s="1">
        <v>45.515999999999998</v>
      </c>
      <c r="H48" s="1">
        <v>32635</v>
      </c>
      <c r="I48" s="1">
        <f t="shared" si="5"/>
        <v>30932.125</v>
      </c>
      <c r="J48" s="1"/>
      <c r="K48" s="1"/>
      <c r="L48" s="1"/>
    </row>
    <row r="49" spans="1:12" x14ac:dyDescent="0.2">
      <c r="A49" s="26"/>
      <c r="B49" s="2" t="s">
        <v>8</v>
      </c>
      <c r="C49" s="1"/>
      <c r="D49" s="2"/>
      <c r="E49" s="1"/>
      <c r="F49" s="1">
        <v>1077</v>
      </c>
      <c r="G49" s="1">
        <v>2.375</v>
      </c>
      <c r="H49" s="1">
        <v>2558</v>
      </c>
      <c r="I49" s="1"/>
      <c r="J49" s="1"/>
      <c r="K49" s="1"/>
      <c r="L49" s="1"/>
    </row>
    <row r="50" spans="1:12" x14ac:dyDescent="0.2">
      <c r="A50" s="26">
        <v>22</v>
      </c>
      <c r="B50" s="2">
        <v>1</v>
      </c>
      <c r="C50" s="1">
        <v>61442</v>
      </c>
      <c r="D50" s="2">
        <v>1</v>
      </c>
      <c r="E50" s="1">
        <v>1193</v>
      </c>
      <c r="F50" s="1">
        <v>1193</v>
      </c>
      <c r="G50" s="1">
        <v>86.143000000000001</v>
      </c>
      <c r="H50" s="1">
        <v>102769</v>
      </c>
      <c r="I50" s="1">
        <f>H50-(F50*$G$55)</f>
        <v>100498.72100000001</v>
      </c>
      <c r="J50" s="1">
        <v>100498.72100000001</v>
      </c>
      <c r="K50" s="1">
        <f t="shared" si="0"/>
        <v>84.24033612740989</v>
      </c>
      <c r="L50" s="1"/>
    </row>
    <row r="51" spans="1:12" x14ac:dyDescent="0.2">
      <c r="A51" s="26"/>
      <c r="B51" s="2">
        <v>2</v>
      </c>
      <c r="C51" s="1">
        <v>35260</v>
      </c>
      <c r="D51" s="2">
        <v>1</v>
      </c>
      <c r="E51" s="1">
        <v>560</v>
      </c>
      <c r="F51" s="1">
        <v>560</v>
      </c>
      <c r="G51" s="1">
        <v>55.066000000000003</v>
      </c>
      <c r="H51" s="1">
        <v>30837</v>
      </c>
      <c r="I51" s="1">
        <f>H51-(F51*$G$55)</f>
        <v>29771.32</v>
      </c>
      <c r="J51" s="1">
        <v>29771.32</v>
      </c>
      <c r="K51" s="1">
        <f t="shared" si="0"/>
        <v>53.163071428571428</v>
      </c>
      <c r="L51" s="1"/>
    </row>
    <row r="52" spans="1:12" x14ac:dyDescent="0.2">
      <c r="A52" s="26"/>
      <c r="B52" s="2">
        <v>3</v>
      </c>
      <c r="C52" s="1">
        <v>23160</v>
      </c>
      <c r="D52" s="2">
        <v>1</v>
      </c>
      <c r="E52" s="1">
        <v>526</v>
      </c>
      <c r="F52" s="1">
        <v>87</v>
      </c>
      <c r="G52" s="1">
        <v>28.552</v>
      </c>
      <c r="H52" s="1">
        <v>2484</v>
      </c>
      <c r="I52" s="1">
        <f t="shared" ref="I52:I54" si="6">H52-(F52*$G$55)</f>
        <v>2318.4389999999999</v>
      </c>
      <c r="J52" s="1">
        <f>SUM(I52:I53)</f>
        <v>39499.021999999997</v>
      </c>
      <c r="K52" s="1">
        <f t="shared" si="0"/>
        <v>75.093197718631174</v>
      </c>
      <c r="L52" s="1"/>
    </row>
    <row r="53" spans="1:12" x14ac:dyDescent="0.2">
      <c r="A53" s="26"/>
      <c r="B53" s="2"/>
      <c r="C53" s="1"/>
      <c r="D53" s="2">
        <v>2</v>
      </c>
      <c r="E53" s="1"/>
      <c r="F53" s="1">
        <v>439</v>
      </c>
      <c r="G53" s="1">
        <v>86.596999999999994</v>
      </c>
      <c r="H53" s="1">
        <v>38016</v>
      </c>
      <c r="I53" s="1">
        <f t="shared" si="6"/>
        <v>37180.582999999999</v>
      </c>
      <c r="J53" s="1"/>
      <c r="K53" s="1"/>
      <c r="L53" s="1"/>
    </row>
    <row r="54" spans="1:12" x14ac:dyDescent="0.2">
      <c r="A54" s="26"/>
      <c r="B54" s="2">
        <v>4</v>
      </c>
      <c r="C54" s="1">
        <v>57842</v>
      </c>
      <c r="D54" s="2">
        <v>1</v>
      </c>
      <c r="E54" s="1">
        <v>1256</v>
      </c>
      <c r="F54" s="1">
        <v>1256</v>
      </c>
      <c r="G54" s="1">
        <v>78.052999999999997</v>
      </c>
      <c r="H54" s="1">
        <v>98035</v>
      </c>
      <c r="I54" s="1">
        <f t="shared" si="6"/>
        <v>95644.831999999995</v>
      </c>
      <c r="J54" s="1">
        <v>95644.831999999995</v>
      </c>
      <c r="K54" s="1">
        <f t="shared" si="0"/>
        <v>76.150343949044583</v>
      </c>
      <c r="L54" s="1"/>
    </row>
    <row r="55" spans="1:12" x14ac:dyDescent="0.2">
      <c r="A55" s="26"/>
      <c r="B55" s="2" t="s">
        <v>8</v>
      </c>
      <c r="C55" s="1"/>
      <c r="D55" s="2"/>
      <c r="E55" s="1"/>
      <c r="F55" s="1">
        <v>1334</v>
      </c>
      <c r="G55" s="1">
        <v>1.903</v>
      </c>
      <c r="H55" s="1">
        <v>2539</v>
      </c>
      <c r="I55" s="1"/>
      <c r="J55" s="1"/>
      <c r="K55" s="1"/>
      <c r="L55" s="1"/>
    </row>
    <row r="56" spans="1:12" x14ac:dyDescent="0.2">
      <c r="A56" s="26">
        <v>24</v>
      </c>
      <c r="B56" s="2">
        <v>1</v>
      </c>
      <c r="C56" s="1">
        <v>51807</v>
      </c>
      <c r="D56" s="2">
        <v>1</v>
      </c>
      <c r="E56" s="1">
        <v>1140</v>
      </c>
      <c r="F56" s="1">
        <v>59</v>
      </c>
      <c r="G56" s="1">
        <v>33.78</v>
      </c>
      <c r="H56" s="1">
        <v>1993</v>
      </c>
      <c r="I56" s="1">
        <f>H56-(F56*$G$59)</f>
        <v>1878.481</v>
      </c>
      <c r="J56" s="1">
        <f>SUM(I56:I58)</f>
        <v>85367.260000000009</v>
      </c>
      <c r="K56" s="1">
        <f t="shared" si="0"/>
        <v>74.883561403508779</v>
      </c>
      <c r="L56" s="1"/>
    </row>
    <row r="57" spans="1:12" x14ac:dyDescent="0.2">
      <c r="A57" s="26"/>
      <c r="B57" s="2"/>
      <c r="C57" s="1"/>
      <c r="D57" s="2">
        <v>2</v>
      </c>
      <c r="E57" s="1"/>
      <c r="F57" s="1">
        <v>408</v>
      </c>
      <c r="G57" s="1">
        <v>73.239999999999995</v>
      </c>
      <c r="H57" s="1">
        <v>29882</v>
      </c>
      <c r="I57" s="1">
        <f>H57-(F57*$G$59)</f>
        <v>29090.072</v>
      </c>
      <c r="J57" s="1"/>
      <c r="K57" s="1"/>
      <c r="L57" s="1"/>
    </row>
    <row r="58" spans="1:12" x14ac:dyDescent="0.2">
      <c r="A58" s="26"/>
      <c r="B58" s="2"/>
      <c r="C58" s="1"/>
      <c r="D58" s="2">
        <v>3</v>
      </c>
      <c r="E58" s="1"/>
      <c r="F58" s="1">
        <v>673</v>
      </c>
      <c r="G58" s="1">
        <v>82.771000000000001</v>
      </c>
      <c r="H58" s="1">
        <v>55705</v>
      </c>
      <c r="I58" s="1">
        <f>H58-(F58*$G$59)</f>
        <v>54398.707000000002</v>
      </c>
      <c r="J58" s="1"/>
      <c r="K58" s="1"/>
      <c r="L58" s="1"/>
    </row>
    <row r="59" spans="1:12" x14ac:dyDescent="0.2">
      <c r="A59" s="26"/>
      <c r="B59" s="2" t="s">
        <v>8</v>
      </c>
      <c r="C59" s="1"/>
      <c r="D59" s="2"/>
      <c r="E59" s="1"/>
      <c r="F59" s="1">
        <v>1384</v>
      </c>
      <c r="G59" s="1">
        <v>1.9410000000000001</v>
      </c>
      <c r="H59" s="1">
        <v>2686</v>
      </c>
      <c r="I59" s="1"/>
      <c r="J59" s="1"/>
      <c r="K59" s="1"/>
      <c r="L59" s="1"/>
    </row>
    <row r="60" spans="1:12" x14ac:dyDescent="0.2">
      <c r="A60" s="26">
        <v>27</v>
      </c>
      <c r="B60" s="2">
        <v>1</v>
      </c>
      <c r="C60" s="1">
        <v>83188</v>
      </c>
      <c r="D60" s="2">
        <v>1</v>
      </c>
      <c r="E60" s="1">
        <v>1013</v>
      </c>
      <c r="F60" s="1">
        <v>1013</v>
      </c>
      <c r="G60" s="1">
        <v>102.182</v>
      </c>
      <c r="H60" s="1">
        <v>103510</v>
      </c>
      <c r="I60" s="1">
        <f>H60-(F60*$G$69)</f>
        <v>101081.83900000001</v>
      </c>
      <c r="J60" s="1">
        <v>101081.83900000001</v>
      </c>
      <c r="K60" s="1">
        <f t="shared" si="0"/>
        <v>99.784638696939794</v>
      </c>
      <c r="L60" s="1"/>
    </row>
    <row r="61" spans="1:12" x14ac:dyDescent="0.2">
      <c r="A61" s="26"/>
      <c r="B61" s="2">
        <v>2</v>
      </c>
      <c r="C61" s="1">
        <v>35856</v>
      </c>
      <c r="D61" s="2">
        <v>1</v>
      </c>
      <c r="E61" s="1">
        <v>869</v>
      </c>
      <c r="F61" s="1">
        <v>869</v>
      </c>
      <c r="G61" s="1">
        <v>100.91800000000001</v>
      </c>
      <c r="H61" s="1">
        <v>87698</v>
      </c>
      <c r="I61" s="1">
        <f>H61-(F61*$G$69)</f>
        <v>85615.006999999998</v>
      </c>
      <c r="J61" s="1">
        <v>85615.006999999998</v>
      </c>
      <c r="K61" s="1">
        <f t="shared" si="0"/>
        <v>98.52129689298043</v>
      </c>
      <c r="L61" s="1"/>
    </row>
    <row r="62" spans="1:12" x14ac:dyDescent="0.2">
      <c r="A62" s="26"/>
      <c r="B62" s="2">
        <v>3</v>
      </c>
      <c r="C62" s="1">
        <v>22832</v>
      </c>
      <c r="D62" s="2">
        <v>1</v>
      </c>
      <c r="E62" s="1">
        <v>591</v>
      </c>
      <c r="F62" s="1">
        <v>591</v>
      </c>
      <c r="G62" s="1">
        <v>40.412999999999997</v>
      </c>
      <c r="H62" s="1">
        <v>23884</v>
      </c>
      <c r="I62" s="1">
        <f>H62-(F62*$G$69)</f>
        <v>22467.373</v>
      </c>
      <c r="J62" s="1">
        <v>22467.373</v>
      </c>
      <c r="K62" s="1">
        <f t="shared" si="0"/>
        <v>38.015859560067682</v>
      </c>
      <c r="L62" s="1"/>
    </row>
    <row r="63" spans="1:12" x14ac:dyDescent="0.2">
      <c r="A63" s="26"/>
      <c r="B63" s="2">
        <v>4</v>
      </c>
      <c r="C63" s="1">
        <v>46544</v>
      </c>
      <c r="D63" s="2">
        <v>1</v>
      </c>
      <c r="E63" s="1">
        <v>1330</v>
      </c>
      <c r="F63" s="1">
        <v>106</v>
      </c>
      <c r="G63" s="1">
        <v>37.820999999999998</v>
      </c>
      <c r="H63" s="1">
        <v>4009</v>
      </c>
      <c r="I63" s="1">
        <f>H63-(F63*$G$69)</f>
        <v>3754.9180000000001</v>
      </c>
      <c r="J63" s="1">
        <f>SUM(I63:I65)</f>
        <v>102470.98999999999</v>
      </c>
      <c r="K63" s="1">
        <f t="shared" si="0"/>
        <v>77.04585714285713</v>
      </c>
      <c r="L63" s="1"/>
    </row>
    <row r="64" spans="1:12" x14ac:dyDescent="0.2">
      <c r="A64" s="26"/>
      <c r="B64" s="2"/>
      <c r="C64" s="1"/>
      <c r="D64" s="2">
        <v>2</v>
      </c>
      <c r="E64" s="1"/>
      <c r="F64" s="1">
        <v>283</v>
      </c>
      <c r="G64" s="1">
        <v>57.738999999999997</v>
      </c>
      <c r="H64" s="1">
        <v>16340</v>
      </c>
      <c r="I64" s="1">
        <f>H64-(F64*$G$69)</f>
        <v>15661.648999999999</v>
      </c>
      <c r="J64" s="1"/>
      <c r="K64" s="1"/>
      <c r="L64" s="1"/>
    </row>
    <row r="65" spans="1:12" x14ac:dyDescent="0.2">
      <c r="A65" s="26"/>
      <c r="B65" s="2"/>
      <c r="C65" s="1"/>
      <c r="D65" s="2">
        <v>3</v>
      </c>
      <c r="E65" s="1"/>
      <c r="F65" s="1">
        <v>941</v>
      </c>
      <c r="G65" s="1">
        <v>90.659000000000006</v>
      </c>
      <c r="H65" s="1">
        <v>85310</v>
      </c>
      <c r="I65" s="1">
        <f t="shared" ref="I65:J68" si="7">H65-(F65*$G$69)</f>
        <v>83054.422999999995</v>
      </c>
      <c r="J65" s="1">
        <f t="shared" si="7"/>
        <v>82837.113377000001</v>
      </c>
      <c r="K65" s="1"/>
      <c r="L65" s="1"/>
    </row>
    <row r="66" spans="1:12" x14ac:dyDescent="0.2">
      <c r="A66" s="26"/>
      <c r="B66" s="2">
        <v>5</v>
      </c>
      <c r="C66" s="1">
        <v>61858</v>
      </c>
      <c r="D66" s="2">
        <v>1</v>
      </c>
      <c r="E66" s="1">
        <v>1171</v>
      </c>
      <c r="F66" s="1">
        <v>1171</v>
      </c>
      <c r="G66" s="1">
        <v>54.999000000000002</v>
      </c>
      <c r="H66" s="1">
        <v>64404</v>
      </c>
      <c r="I66" s="1">
        <f t="shared" si="7"/>
        <v>61597.112999999998</v>
      </c>
      <c r="J66" s="1">
        <v>61597.112999999998</v>
      </c>
      <c r="K66" s="1">
        <f t="shared" si="0"/>
        <v>52.602146029035012</v>
      </c>
      <c r="L66" s="1"/>
    </row>
    <row r="67" spans="1:12" x14ac:dyDescent="0.2">
      <c r="A67" s="26"/>
      <c r="B67" s="2">
        <v>6</v>
      </c>
      <c r="C67" s="1">
        <v>43106</v>
      </c>
      <c r="D67" s="2">
        <v>1</v>
      </c>
      <c r="E67" s="1">
        <v>1159</v>
      </c>
      <c r="F67" s="1">
        <v>1159</v>
      </c>
      <c r="G67" s="1">
        <v>80.900999999999996</v>
      </c>
      <c r="H67" s="1">
        <v>93764</v>
      </c>
      <c r="I67" s="1">
        <f t="shared" si="7"/>
        <v>90985.877000000008</v>
      </c>
      <c r="J67" s="1">
        <v>90985.877000000008</v>
      </c>
      <c r="K67" s="1">
        <f t="shared" si="0"/>
        <v>78.503776531492676</v>
      </c>
      <c r="L67" s="1"/>
    </row>
    <row r="68" spans="1:12" x14ac:dyDescent="0.2">
      <c r="A68" s="26"/>
      <c r="B68" s="2">
        <v>7</v>
      </c>
      <c r="C68" s="1">
        <v>30048</v>
      </c>
      <c r="D68" s="2">
        <v>1</v>
      </c>
      <c r="E68" s="1">
        <v>744</v>
      </c>
      <c r="F68" s="1">
        <v>744</v>
      </c>
      <c r="G68" s="1">
        <v>98.75</v>
      </c>
      <c r="H68" s="1">
        <v>73470</v>
      </c>
      <c r="I68" s="1">
        <f t="shared" si="7"/>
        <v>71686.631999999998</v>
      </c>
      <c r="J68" s="1">
        <v>71686.631999999998</v>
      </c>
      <c r="K68" s="1">
        <f t="shared" si="0"/>
        <v>96.352999999999994</v>
      </c>
      <c r="L68" s="1"/>
    </row>
    <row r="69" spans="1:12" x14ac:dyDescent="0.2">
      <c r="A69" s="26"/>
      <c r="B69" s="2" t="s">
        <v>8</v>
      </c>
      <c r="C69" s="1"/>
      <c r="D69" s="2"/>
      <c r="E69" s="1"/>
      <c r="F69" s="1">
        <v>967</v>
      </c>
      <c r="G69" s="1">
        <v>2.3969999999999998</v>
      </c>
      <c r="H69" s="1">
        <v>2318</v>
      </c>
      <c r="I69" s="1"/>
      <c r="J69" s="1"/>
      <c r="K69" s="1"/>
      <c r="L69" s="1"/>
    </row>
    <row r="70" spans="1:12" x14ac:dyDescent="0.2">
      <c r="A70" s="26">
        <v>29</v>
      </c>
      <c r="B70" s="2">
        <v>1</v>
      </c>
      <c r="C70" s="1">
        <v>22556</v>
      </c>
      <c r="D70" s="2">
        <v>1</v>
      </c>
      <c r="E70" s="1">
        <v>387</v>
      </c>
      <c r="F70" s="1">
        <v>387</v>
      </c>
      <c r="G70" s="1">
        <v>60.570999999999998</v>
      </c>
      <c r="H70" s="1">
        <v>23441</v>
      </c>
      <c r="I70" s="1">
        <f>H70-(F70*$G$76)</f>
        <v>22286.966</v>
      </c>
      <c r="J70" s="1">
        <v>22286.966</v>
      </c>
      <c r="K70" s="1">
        <f t="shared" ref="K70:K115" si="8">J70/E70</f>
        <v>57.589059431524547</v>
      </c>
      <c r="L70" s="1"/>
    </row>
    <row r="71" spans="1:12" x14ac:dyDescent="0.2">
      <c r="A71" s="26"/>
      <c r="B71" s="2">
        <v>2</v>
      </c>
      <c r="C71" s="1">
        <v>49193</v>
      </c>
      <c r="D71" s="2">
        <v>1</v>
      </c>
      <c r="E71" s="1">
        <v>1184</v>
      </c>
      <c r="F71" s="1">
        <v>1184</v>
      </c>
      <c r="G71" s="1">
        <v>33.180999999999997</v>
      </c>
      <c r="H71" s="1">
        <v>39286</v>
      </c>
      <c r="I71" s="1">
        <f>H71-(F71*$G$76)</f>
        <v>35755.311999999998</v>
      </c>
      <c r="J71" s="1">
        <v>35755.311999999998</v>
      </c>
      <c r="K71" s="1">
        <f t="shared" si="8"/>
        <v>30.198743243243243</v>
      </c>
      <c r="L71" s="1"/>
    </row>
    <row r="72" spans="1:12" x14ac:dyDescent="0.2">
      <c r="A72" s="26"/>
      <c r="B72" s="2">
        <v>3</v>
      </c>
      <c r="C72" s="1">
        <v>49637</v>
      </c>
      <c r="D72" s="2">
        <v>1</v>
      </c>
      <c r="E72" s="1">
        <v>1090</v>
      </c>
      <c r="F72" s="1">
        <v>1090</v>
      </c>
      <c r="G72" s="1">
        <v>52.936999999999998</v>
      </c>
      <c r="H72" s="1">
        <v>57701</v>
      </c>
      <c r="I72" s="1">
        <f>H72-(F72*$G$76)</f>
        <v>54450.62</v>
      </c>
      <c r="J72" s="1">
        <v>54450.62</v>
      </c>
      <c r="K72" s="1">
        <f t="shared" si="8"/>
        <v>49.954697247706427</v>
      </c>
      <c r="L72" s="1"/>
    </row>
    <row r="73" spans="1:12" x14ac:dyDescent="0.2">
      <c r="A73" s="26"/>
      <c r="B73" s="2">
        <v>4</v>
      </c>
      <c r="C73" s="1">
        <v>28996</v>
      </c>
      <c r="D73" s="2">
        <v>1</v>
      </c>
      <c r="E73" s="1">
        <v>911</v>
      </c>
      <c r="F73" s="1">
        <v>911</v>
      </c>
      <c r="G73" s="1">
        <v>41.548999999999999</v>
      </c>
      <c r="H73" s="1">
        <v>37851</v>
      </c>
      <c r="I73" s="1">
        <f>H73-(F73*$G$76)</f>
        <v>35134.398000000001</v>
      </c>
      <c r="J73" s="1">
        <v>35134.398000000001</v>
      </c>
      <c r="K73" s="1">
        <f t="shared" si="8"/>
        <v>38.566847420417126</v>
      </c>
      <c r="L73" s="1"/>
    </row>
    <row r="74" spans="1:12" x14ac:dyDescent="0.2">
      <c r="A74" s="26"/>
      <c r="B74" s="2">
        <v>5</v>
      </c>
      <c r="C74" s="1">
        <v>25894</v>
      </c>
      <c r="D74" s="2">
        <v>1</v>
      </c>
      <c r="E74" s="1">
        <v>820</v>
      </c>
      <c r="F74" s="1">
        <v>820</v>
      </c>
      <c r="G74" s="1">
        <v>49.509</v>
      </c>
      <c r="H74" s="1">
        <v>40597</v>
      </c>
      <c r="I74" s="1">
        <f t="shared" ref="I74:I75" si="9">H74-(F74*$G$76)</f>
        <v>38151.760000000002</v>
      </c>
      <c r="J74" s="1">
        <v>38151.760000000002</v>
      </c>
      <c r="K74" s="1">
        <f t="shared" si="8"/>
        <v>46.526536585365854</v>
      </c>
      <c r="L74" s="1"/>
    </row>
    <row r="75" spans="1:12" x14ac:dyDescent="0.2">
      <c r="A75" s="26"/>
      <c r="B75" s="2">
        <v>6</v>
      </c>
      <c r="C75" s="1">
        <v>42872</v>
      </c>
      <c r="D75" s="2">
        <v>1</v>
      </c>
      <c r="E75" s="1">
        <v>537</v>
      </c>
      <c r="F75" s="1">
        <v>537</v>
      </c>
      <c r="G75" s="1">
        <v>25.736999999999998</v>
      </c>
      <c r="H75" s="1">
        <v>13821</v>
      </c>
      <c r="I75" s="1">
        <f t="shared" si="9"/>
        <v>12219.665999999999</v>
      </c>
      <c r="J75" s="1">
        <v>12219.665999999999</v>
      </c>
      <c r="K75" s="1">
        <f t="shared" si="8"/>
        <v>22.755430167597765</v>
      </c>
      <c r="L75" s="1"/>
    </row>
    <row r="76" spans="1:12" x14ac:dyDescent="0.2">
      <c r="A76" s="26"/>
      <c r="B76" s="2" t="s">
        <v>8</v>
      </c>
      <c r="C76" s="1"/>
      <c r="D76" s="2"/>
      <c r="E76" s="1"/>
      <c r="F76" s="1">
        <v>1305</v>
      </c>
      <c r="G76" s="1">
        <v>2.9820000000000002</v>
      </c>
      <c r="H76" s="1">
        <v>3891</v>
      </c>
      <c r="I76" s="1"/>
      <c r="J76" s="1"/>
      <c r="K76" s="1"/>
      <c r="L76" s="1"/>
    </row>
    <row r="77" spans="1:12" x14ac:dyDescent="0.2">
      <c r="A77" s="26">
        <v>31</v>
      </c>
      <c r="B77" s="2">
        <v>1</v>
      </c>
      <c r="C77" s="1">
        <v>36424</v>
      </c>
      <c r="D77" s="2">
        <v>1</v>
      </c>
      <c r="E77" s="1">
        <v>953</v>
      </c>
      <c r="F77" s="1">
        <v>953</v>
      </c>
      <c r="G77" s="1">
        <v>33.514000000000003</v>
      </c>
      <c r="H77" s="1">
        <v>31939</v>
      </c>
      <c r="I77" s="1">
        <f>H77-(F77*$G$88)</f>
        <v>29946.276999999998</v>
      </c>
      <c r="J77" s="1">
        <v>29946.276999999998</v>
      </c>
      <c r="K77" s="1">
        <f t="shared" si="8"/>
        <v>31.423165792235046</v>
      </c>
      <c r="L77" s="1"/>
    </row>
    <row r="78" spans="1:12" x14ac:dyDescent="0.2">
      <c r="A78" s="26"/>
      <c r="B78" s="2">
        <v>2</v>
      </c>
      <c r="C78" s="1">
        <v>21835</v>
      </c>
      <c r="D78" s="2">
        <v>1</v>
      </c>
      <c r="E78" s="1">
        <v>327</v>
      </c>
      <c r="F78" s="1">
        <v>327</v>
      </c>
      <c r="G78" s="1">
        <v>80.069999999999993</v>
      </c>
      <c r="H78" s="1">
        <v>26183</v>
      </c>
      <c r="I78" s="1">
        <f t="shared" ref="I78:I87" si="10">H78-(F78*$G$88)</f>
        <v>25499.242999999999</v>
      </c>
      <c r="J78" s="1">
        <v>25499.242999999999</v>
      </c>
      <c r="K78" s="1">
        <f t="shared" si="8"/>
        <v>77.9793363914373</v>
      </c>
      <c r="L78" s="1"/>
    </row>
    <row r="79" spans="1:12" x14ac:dyDescent="0.2">
      <c r="A79" s="26"/>
      <c r="B79" s="2">
        <v>3</v>
      </c>
      <c r="C79" s="1">
        <v>46847</v>
      </c>
      <c r="D79" s="2">
        <v>1</v>
      </c>
      <c r="E79" s="1">
        <v>1034</v>
      </c>
      <c r="F79" s="1">
        <v>1034</v>
      </c>
      <c r="G79" s="1">
        <v>65.811000000000007</v>
      </c>
      <c r="H79" s="1">
        <v>68049</v>
      </c>
      <c r="I79" s="1">
        <f t="shared" si="10"/>
        <v>65886.906000000003</v>
      </c>
      <c r="J79" s="1">
        <v>65886.906000000003</v>
      </c>
      <c r="K79" s="1">
        <f t="shared" si="8"/>
        <v>63.72041199226306</v>
      </c>
      <c r="L79" s="1"/>
    </row>
    <row r="80" spans="1:12" x14ac:dyDescent="0.2">
      <c r="A80" s="26"/>
      <c r="B80" s="2">
        <v>4</v>
      </c>
      <c r="C80" s="1">
        <v>54196</v>
      </c>
      <c r="D80" s="2">
        <v>1</v>
      </c>
      <c r="E80" s="1">
        <v>915</v>
      </c>
      <c r="F80" s="1">
        <v>915</v>
      </c>
      <c r="G80" s="1">
        <v>63.158000000000001</v>
      </c>
      <c r="H80" s="1">
        <v>57790</v>
      </c>
      <c r="I80" s="1">
        <f>H80-(F80*$G$88)</f>
        <v>55876.735000000001</v>
      </c>
      <c r="J80" s="1">
        <v>55876.735000000001</v>
      </c>
      <c r="K80" s="1">
        <f t="shared" si="8"/>
        <v>61.067469945355192</v>
      </c>
      <c r="L80" s="1"/>
    </row>
    <row r="81" spans="1:12" x14ac:dyDescent="0.2">
      <c r="A81" s="26"/>
      <c r="B81" s="2">
        <v>5</v>
      </c>
      <c r="C81" s="1">
        <v>43510</v>
      </c>
      <c r="D81" s="2">
        <v>1</v>
      </c>
      <c r="E81" s="1">
        <v>1151</v>
      </c>
      <c r="F81" s="1">
        <v>12</v>
      </c>
      <c r="G81" s="1">
        <v>24.417000000000002</v>
      </c>
      <c r="H81" s="1">
        <v>293</v>
      </c>
      <c r="I81" s="1">
        <f t="shared" si="10"/>
        <v>267.90800000000002</v>
      </c>
      <c r="J81" s="1">
        <f>SUM(I81:I83)</f>
        <v>76175.259000000005</v>
      </c>
      <c r="K81" s="1">
        <f t="shared" si="8"/>
        <v>66.181806255430061</v>
      </c>
      <c r="L81" s="1"/>
    </row>
    <row r="82" spans="1:12" x14ac:dyDescent="0.2">
      <c r="A82" s="26"/>
      <c r="B82" s="2"/>
      <c r="C82" s="1"/>
      <c r="D82" s="2">
        <v>2</v>
      </c>
      <c r="E82" s="1"/>
      <c r="F82" s="1">
        <v>52</v>
      </c>
      <c r="G82" s="1">
        <v>36.365000000000002</v>
      </c>
      <c r="H82" s="1">
        <v>1891</v>
      </c>
      <c r="I82" s="1">
        <f t="shared" si="10"/>
        <v>1782.268</v>
      </c>
      <c r="J82" s="1"/>
      <c r="K82" s="1"/>
      <c r="L82" s="1"/>
    </row>
    <row r="83" spans="1:12" x14ac:dyDescent="0.2">
      <c r="A83" s="26"/>
      <c r="B83" s="2"/>
      <c r="C83" s="1"/>
      <c r="D83" s="2">
        <v>3</v>
      </c>
      <c r="E83" s="1"/>
      <c r="F83" s="1">
        <v>1087</v>
      </c>
      <c r="G83" s="1">
        <v>70.283000000000001</v>
      </c>
      <c r="H83" s="1">
        <v>76398</v>
      </c>
      <c r="I83" s="1">
        <f t="shared" si="10"/>
        <v>74125.082999999999</v>
      </c>
      <c r="J83" s="1"/>
      <c r="K83" s="1"/>
      <c r="L83" s="1"/>
    </row>
    <row r="84" spans="1:12" x14ac:dyDescent="0.2">
      <c r="A84" s="26"/>
      <c r="B84" s="2">
        <v>6</v>
      </c>
      <c r="C84" s="1">
        <v>43869</v>
      </c>
      <c r="D84" s="2">
        <v>1</v>
      </c>
      <c r="E84" s="1">
        <v>1196</v>
      </c>
      <c r="F84" s="1">
        <v>1196</v>
      </c>
      <c r="G84" s="1">
        <v>54.753</v>
      </c>
      <c r="H84" s="1">
        <v>65484</v>
      </c>
      <c r="I84" s="1">
        <f t="shared" si="10"/>
        <v>62983.163999999997</v>
      </c>
      <c r="J84" s="1">
        <v>62983.163999999997</v>
      </c>
      <c r="K84" s="1">
        <f t="shared" si="8"/>
        <v>52.661508361204014</v>
      </c>
      <c r="L84" s="1"/>
    </row>
    <row r="85" spans="1:12" x14ac:dyDescent="0.2">
      <c r="A85" s="26"/>
      <c r="B85" s="2">
        <v>7</v>
      </c>
      <c r="C85" s="1">
        <v>58046</v>
      </c>
      <c r="D85" s="2">
        <v>1</v>
      </c>
      <c r="E85" s="1">
        <v>1018</v>
      </c>
      <c r="F85" s="1">
        <v>1018</v>
      </c>
      <c r="G85" s="1">
        <v>113.371</v>
      </c>
      <c r="H85" s="1">
        <v>115412</v>
      </c>
      <c r="I85" s="1">
        <f t="shared" si="10"/>
        <v>113283.36199999999</v>
      </c>
      <c r="J85" s="1">
        <v>113283.36199999999</v>
      </c>
      <c r="K85" s="1">
        <f t="shared" si="8"/>
        <v>111.2803163064833</v>
      </c>
      <c r="L85" s="1"/>
    </row>
    <row r="86" spans="1:12" x14ac:dyDescent="0.2">
      <c r="A86" s="26"/>
      <c r="B86" s="2">
        <v>8</v>
      </c>
      <c r="C86" s="1">
        <v>54855</v>
      </c>
      <c r="D86" s="2">
        <v>1</v>
      </c>
      <c r="E86" s="1">
        <v>1000</v>
      </c>
      <c r="F86" s="1">
        <v>45</v>
      </c>
      <c r="G86" s="1">
        <v>26.244</v>
      </c>
      <c r="H86" s="1">
        <v>1181</v>
      </c>
      <c r="I86" s="1">
        <f>H86-(F86*$G$88)</f>
        <v>1086.905</v>
      </c>
      <c r="J86" s="1">
        <f>SUM(I86:I87)</f>
        <v>36734</v>
      </c>
      <c r="K86" s="1">
        <f t="shared" si="8"/>
        <v>36.734000000000002</v>
      </c>
      <c r="L86" s="1"/>
    </row>
    <row r="87" spans="1:12" x14ac:dyDescent="0.2">
      <c r="A87" s="26"/>
      <c r="B87" s="2"/>
      <c r="C87" s="1"/>
      <c r="D87" s="2">
        <v>2</v>
      </c>
      <c r="E87" s="1"/>
      <c r="F87" s="1">
        <v>955</v>
      </c>
      <c r="G87" s="1">
        <v>39.417999999999999</v>
      </c>
      <c r="H87" s="1">
        <v>37644</v>
      </c>
      <c r="I87" s="1">
        <f t="shared" si="10"/>
        <v>35647.095000000001</v>
      </c>
      <c r="J87" s="1"/>
      <c r="K87" s="1"/>
      <c r="L87" s="1"/>
    </row>
    <row r="88" spans="1:12" x14ac:dyDescent="0.2">
      <c r="A88" s="26"/>
      <c r="B88" s="2" t="s">
        <v>8</v>
      </c>
      <c r="C88" s="1"/>
      <c r="D88" s="2"/>
      <c r="E88" s="1"/>
      <c r="F88" s="1">
        <v>1030</v>
      </c>
      <c r="G88" s="1">
        <v>2.0910000000000002</v>
      </c>
      <c r="H88" s="1">
        <v>2154</v>
      </c>
      <c r="I88" s="1"/>
      <c r="J88" s="1"/>
      <c r="K88" s="1"/>
      <c r="L88" s="1"/>
    </row>
    <row r="89" spans="1:12" x14ac:dyDescent="0.2">
      <c r="A89" s="26">
        <v>34</v>
      </c>
      <c r="B89" s="2">
        <v>1</v>
      </c>
      <c r="C89" s="1">
        <v>40713</v>
      </c>
      <c r="D89" s="2">
        <v>1</v>
      </c>
      <c r="E89" s="1">
        <v>1076</v>
      </c>
      <c r="F89" s="1">
        <v>202</v>
      </c>
      <c r="G89" s="1">
        <v>60.683</v>
      </c>
      <c r="H89" s="1">
        <v>12258</v>
      </c>
      <c r="I89" s="1">
        <f>H89-(F89*$G$93)</f>
        <v>11785.522000000001</v>
      </c>
      <c r="J89" s="1">
        <f>SUM(I89:I90)</f>
        <v>86128.236000000004</v>
      </c>
      <c r="K89" s="1">
        <f t="shared" si="8"/>
        <v>80.044828996282533</v>
      </c>
      <c r="L89" s="1"/>
    </row>
    <row r="90" spans="1:12" x14ac:dyDescent="0.2">
      <c r="A90" s="26"/>
      <c r="B90" s="2"/>
      <c r="C90" s="1"/>
      <c r="D90" s="2">
        <v>2</v>
      </c>
      <c r="E90" s="1"/>
      <c r="F90" s="1">
        <v>874</v>
      </c>
      <c r="G90" s="1">
        <v>87.399000000000001</v>
      </c>
      <c r="H90" s="1">
        <v>76387</v>
      </c>
      <c r="I90" s="1">
        <f t="shared" ref="I90:I92" si="11">H90-(F90*$G$93)</f>
        <v>74342.714000000007</v>
      </c>
      <c r="J90" s="1"/>
      <c r="K90" s="1"/>
      <c r="L90" s="1"/>
    </row>
    <row r="91" spans="1:12" x14ac:dyDescent="0.2">
      <c r="A91" s="26"/>
      <c r="B91" s="2">
        <v>2</v>
      </c>
      <c r="C91" s="1">
        <v>40457</v>
      </c>
      <c r="D91" s="2">
        <v>1</v>
      </c>
      <c r="E91" s="1">
        <v>926</v>
      </c>
      <c r="F91" s="1">
        <v>926</v>
      </c>
      <c r="G91" s="1">
        <v>104.39400000000001</v>
      </c>
      <c r="H91" s="1">
        <v>96669</v>
      </c>
      <c r="I91" s="1">
        <f>H91-(F91*$G$93)</f>
        <v>94503.085999999996</v>
      </c>
      <c r="J91" s="1">
        <v>94503.085999999996</v>
      </c>
      <c r="K91" s="1">
        <f t="shared" si="8"/>
        <v>102.05516846652267</v>
      </c>
      <c r="L91" s="1"/>
    </row>
    <row r="92" spans="1:12" x14ac:dyDescent="0.2">
      <c r="A92" s="26"/>
      <c r="B92" s="2">
        <v>3</v>
      </c>
      <c r="C92" s="1">
        <v>21033</v>
      </c>
      <c r="D92" s="2">
        <v>1</v>
      </c>
      <c r="E92" s="1">
        <v>449</v>
      </c>
      <c r="F92" s="1">
        <v>449</v>
      </c>
      <c r="G92" s="1">
        <v>62.298000000000002</v>
      </c>
      <c r="H92" s="1">
        <v>27972</v>
      </c>
      <c r="I92" s="1">
        <f t="shared" si="11"/>
        <v>26921.789000000001</v>
      </c>
      <c r="J92" s="1">
        <v>26921.789000000001</v>
      </c>
      <c r="K92" s="1">
        <f t="shared" si="8"/>
        <v>59.95944097995546</v>
      </c>
      <c r="L92" s="1"/>
    </row>
    <row r="93" spans="1:12" x14ac:dyDescent="0.2">
      <c r="A93" s="26"/>
      <c r="B93" s="2" t="s">
        <v>8</v>
      </c>
      <c r="C93" s="1"/>
      <c r="D93" s="2"/>
      <c r="E93" s="1"/>
      <c r="F93" s="1">
        <v>1169</v>
      </c>
      <c r="G93" s="1">
        <v>2.339</v>
      </c>
      <c r="H93" s="1">
        <v>2734</v>
      </c>
      <c r="I93" s="1"/>
      <c r="J93" s="1"/>
      <c r="K93" s="1"/>
      <c r="L93" s="1"/>
    </row>
    <row r="94" spans="1:12" x14ac:dyDescent="0.2">
      <c r="A94" s="26">
        <v>36</v>
      </c>
      <c r="B94" s="2">
        <v>1</v>
      </c>
      <c r="C94" s="1">
        <v>28174</v>
      </c>
      <c r="D94" s="2">
        <v>1</v>
      </c>
      <c r="E94" s="1">
        <v>765</v>
      </c>
      <c r="F94" s="1">
        <v>765</v>
      </c>
      <c r="G94" s="1">
        <v>42.424999999999997</v>
      </c>
      <c r="H94" s="1">
        <v>32455</v>
      </c>
      <c r="I94" s="1">
        <f>H94-(F94*$G$100)</f>
        <v>29358.28</v>
      </c>
      <c r="J94" s="1">
        <v>29358.28</v>
      </c>
      <c r="K94" s="1">
        <f t="shared" si="8"/>
        <v>38.37683660130719</v>
      </c>
      <c r="L94" s="1"/>
    </row>
    <row r="95" spans="1:12" x14ac:dyDescent="0.2">
      <c r="A95" s="26"/>
      <c r="B95" s="2">
        <v>2</v>
      </c>
      <c r="C95" s="1">
        <v>23885</v>
      </c>
      <c r="D95" s="2">
        <v>1</v>
      </c>
      <c r="E95" s="1">
        <v>733</v>
      </c>
      <c r="F95" s="1">
        <v>54</v>
      </c>
      <c r="G95" s="1">
        <v>33.332999999999998</v>
      </c>
      <c r="H95" s="1">
        <v>1800</v>
      </c>
      <c r="I95" s="1">
        <f>H95-(F95*$G$100)</f>
        <v>1581.4079999999999</v>
      </c>
      <c r="J95" s="1">
        <v>1581.4079999999999</v>
      </c>
      <c r="K95" s="1">
        <f t="shared" si="8"/>
        <v>2.1574461118690311</v>
      </c>
      <c r="L95" s="1"/>
    </row>
    <row r="96" spans="1:12" x14ac:dyDescent="0.2">
      <c r="A96" s="26"/>
      <c r="B96" s="2"/>
      <c r="C96" s="1"/>
      <c r="D96" s="2">
        <v>2</v>
      </c>
      <c r="E96" s="1"/>
      <c r="F96" s="1">
        <v>679</v>
      </c>
      <c r="G96" s="1">
        <v>78.734999999999999</v>
      </c>
      <c r="H96" s="1">
        <v>53461</v>
      </c>
      <c r="I96" s="1">
        <f>H96-(F96*$G$100)</f>
        <v>50712.408000000003</v>
      </c>
      <c r="J96" s="1">
        <v>50712.408000000003</v>
      </c>
      <c r="K96" s="1"/>
      <c r="L96" s="1"/>
    </row>
    <row r="97" spans="1:13" x14ac:dyDescent="0.2">
      <c r="A97" s="26"/>
      <c r="B97" s="2">
        <v>3</v>
      </c>
      <c r="C97" s="1">
        <v>29210</v>
      </c>
      <c r="D97" s="2">
        <v>1</v>
      </c>
      <c r="E97" s="1">
        <v>801</v>
      </c>
      <c r="F97" s="1">
        <v>801</v>
      </c>
      <c r="G97" s="1">
        <v>46.152000000000001</v>
      </c>
      <c r="H97" s="1">
        <v>36968</v>
      </c>
      <c r="I97" s="1">
        <f t="shared" ref="I97:I99" si="12">H97-(F97*$G$100)</f>
        <v>33725.552000000003</v>
      </c>
      <c r="J97" s="1">
        <v>33725.552000000003</v>
      </c>
      <c r="K97" s="1">
        <f t="shared" si="8"/>
        <v>42.104309612983776</v>
      </c>
      <c r="L97" s="1"/>
    </row>
    <row r="98" spans="1:13" x14ac:dyDescent="0.2">
      <c r="A98" s="26"/>
      <c r="B98" s="2">
        <v>4</v>
      </c>
      <c r="C98" s="1">
        <v>26750</v>
      </c>
      <c r="D98" s="2">
        <v>1</v>
      </c>
      <c r="E98" s="1">
        <v>602</v>
      </c>
      <c r="F98" s="1">
        <v>301</v>
      </c>
      <c r="G98" s="1">
        <v>29.007000000000001</v>
      </c>
      <c r="H98" s="1">
        <v>8731</v>
      </c>
      <c r="I98" s="1">
        <f t="shared" si="12"/>
        <v>7512.5519999999997</v>
      </c>
      <c r="J98" s="1">
        <f>SUM(I98:I99)</f>
        <v>12604.103999999999</v>
      </c>
      <c r="K98" s="1">
        <f t="shared" si="8"/>
        <v>20.937049833887041</v>
      </c>
      <c r="L98" s="1"/>
    </row>
    <row r="99" spans="1:13" x14ac:dyDescent="0.2">
      <c r="A99" s="26"/>
      <c r="B99" s="2"/>
      <c r="C99" s="1"/>
      <c r="D99" s="2">
        <v>2</v>
      </c>
      <c r="E99" s="1"/>
      <c r="F99" s="1">
        <v>301</v>
      </c>
      <c r="G99" s="1">
        <v>20.963000000000001</v>
      </c>
      <c r="H99" s="1">
        <v>6310</v>
      </c>
      <c r="I99" s="1">
        <f t="shared" si="12"/>
        <v>5091.5519999999997</v>
      </c>
      <c r="J99" s="1"/>
      <c r="K99" s="1"/>
      <c r="L99" s="1"/>
    </row>
    <row r="100" spans="1:13" x14ac:dyDescent="0.2">
      <c r="A100" s="28"/>
      <c r="B100" s="1" t="s">
        <v>8</v>
      </c>
      <c r="C100" s="1"/>
      <c r="D100" s="2"/>
      <c r="E100" s="1"/>
      <c r="F100" s="1">
        <v>1175</v>
      </c>
      <c r="G100" s="1">
        <v>4.048</v>
      </c>
      <c r="H100" s="1">
        <v>4756</v>
      </c>
      <c r="I100" s="1"/>
      <c r="J100" s="1"/>
      <c r="K100" s="1"/>
      <c r="L100" s="1"/>
    </row>
    <row r="101" spans="1:13" x14ac:dyDescent="0.2">
      <c r="A101" s="26">
        <v>38</v>
      </c>
      <c r="B101" s="2">
        <v>1</v>
      </c>
      <c r="C101" s="1">
        <v>22207</v>
      </c>
      <c r="D101" s="2">
        <v>1</v>
      </c>
      <c r="E101" s="1">
        <v>511</v>
      </c>
      <c r="F101" s="1">
        <v>511</v>
      </c>
      <c r="G101" s="1">
        <v>68.772999999999996</v>
      </c>
      <c r="H101" s="1">
        <v>35143</v>
      </c>
      <c r="I101" s="1">
        <f>H101-(F101*$G$107)</f>
        <v>33920.177000000003</v>
      </c>
      <c r="J101" s="1">
        <v>33920.177000000003</v>
      </c>
      <c r="K101" s="1">
        <f t="shared" si="8"/>
        <v>66.379994129158518</v>
      </c>
      <c r="L101" s="1"/>
    </row>
    <row r="102" spans="1:13" x14ac:dyDescent="0.2">
      <c r="A102" s="26"/>
      <c r="B102" s="2">
        <v>2</v>
      </c>
      <c r="C102" s="1">
        <v>32643</v>
      </c>
      <c r="D102" s="2">
        <v>1</v>
      </c>
      <c r="E102" s="1">
        <v>458</v>
      </c>
      <c r="F102" s="1">
        <v>458</v>
      </c>
      <c r="G102" s="1">
        <v>40.231000000000002</v>
      </c>
      <c r="H102" s="1">
        <v>18426</v>
      </c>
      <c r="I102" s="1">
        <f t="shared" ref="I102:I106" si="13">H102-(F102*$G$107)</f>
        <v>17330.006000000001</v>
      </c>
      <c r="J102" s="1">
        <v>17330.006000000001</v>
      </c>
      <c r="K102" s="1">
        <f t="shared" si="8"/>
        <v>37.838441048034937</v>
      </c>
      <c r="L102" s="1"/>
    </row>
    <row r="103" spans="1:13" x14ac:dyDescent="0.2">
      <c r="A103" s="26"/>
      <c r="B103" s="2">
        <v>3</v>
      </c>
      <c r="C103" s="1">
        <v>22230</v>
      </c>
      <c r="D103" s="2">
        <v>1</v>
      </c>
      <c r="E103" s="1">
        <v>517</v>
      </c>
      <c r="F103" s="1">
        <v>66</v>
      </c>
      <c r="G103" s="1">
        <v>51.317999999999998</v>
      </c>
      <c r="H103" s="1">
        <v>3387</v>
      </c>
      <c r="I103" s="1">
        <f t="shared" si="13"/>
        <v>3229.0619999999999</v>
      </c>
      <c r="J103" s="1">
        <f>SUM(I103:I104)</f>
        <v>41779.818999999996</v>
      </c>
      <c r="K103" s="1">
        <f t="shared" si="8"/>
        <v>80.812029013539643</v>
      </c>
      <c r="L103" s="1"/>
    </row>
    <row r="104" spans="1:13" x14ac:dyDescent="0.2">
      <c r="A104" s="26"/>
      <c r="B104" s="2"/>
      <c r="C104" s="1"/>
      <c r="D104" s="2">
        <v>2</v>
      </c>
      <c r="E104" s="1"/>
      <c r="F104" s="1">
        <v>451</v>
      </c>
      <c r="G104" s="1">
        <v>87.870999999999995</v>
      </c>
      <c r="H104" s="1">
        <v>39630</v>
      </c>
      <c r="I104" s="1">
        <f t="shared" si="13"/>
        <v>38550.756999999998</v>
      </c>
      <c r="J104" s="1"/>
      <c r="K104" s="1"/>
      <c r="L104" s="1"/>
    </row>
    <row r="105" spans="1:13" x14ac:dyDescent="0.2">
      <c r="A105" s="26"/>
      <c r="B105" s="2">
        <v>4</v>
      </c>
      <c r="C105" s="1">
        <v>38131</v>
      </c>
      <c r="D105" s="2">
        <v>1</v>
      </c>
      <c r="E105" s="1">
        <v>640</v>
      </c>
      <c r="F105" s="1">
        <v>18</v>
      </c>
      <c r="G105" s="1">
        <v>38.277999999999999</v>
      </c>
      <c r="H105" s="1">
        <v>689</v>
      </c>
      <c r="I105" s="1">
        <f t="shared" si="13"/>
        <v>645.92600000000004</v>
      </c>
      <c r="J105" s="1">
        <f>SUM(I105:I106)</f>
        <v>47729.48</v>
      </c>
      <c r="K105" s="1">
        <f t="shared" si="8"/>
        <v>74.577312500000005</v>
      </c>
      <c r="L105" s="1"/>
    </row>
    <row r="106" spans="1:13" x14ac:dyDescent="0.2">
      <c r="A106" s="26"/>
      <c r="B106" s="2"/>
      <c r="C106" s="1"/>
      <c r="D106" s="2">
        <v>2</v>
      </c>
      <c r="E106" s="1"/>
      <c r="F106" s="1">
        <v>622</v>
      </c>
      <c r="G106" s="1">
        <v>78.09</v>
      </c>
      <c r="H106" s="1">
        <v>48572</v>
      </c>
      <c r="I106" s="1">
        <f t="shared" si="13"/>
        <v>47083.554000000004</v>
      </c>
      <c r="J106" s="1"/>
      <c r="K106" s="1"/>
      <c r="L106" s="1"/>
      <c r="M106" s="1"/>
    </row>
    <row r="107" spans="1:13" x14ac:dyDescent="0.2">
      <c r="A107" s="26"/>
      <c r="B107" s="2" t="s">
        <v>8</v>
      </c>
      <c r="C107" s="1"/>
      <c r="D107" s="2"/>
      <c r="E107" s="1"/>
      <c r="F107" s="1">
        <v>1286</v>
      </c>
      <c r="G107" s="1">
        <v>2.3929999999999998</v>
      </c>
      <c r="H107" s="1">
        <v>3078</v>
      </c>
      <c r="I107" s="1"/>
      <c r="J107" s="1"/>
      <c r="K107" s="1"/>
      <c r="L107" s="1"/>
      <c r="M107" s="1"/>
    </row>
    <row r="108" spans="1:13" x14ac:dyDescent="0.2">
      <c r="A108" s="26">
        <v>41</v>
      </c>
      <c r="B108" s="2">
        <v>1</v>
      </c>
      <c r="C108" s="1">
        <v>35470</v>
      </c>
      <c r="D108" s="2">
        <v>1</v>
      </c>
      <c r="E108" s="1">
        <f>SUM(F108:F110)</f>
        <v>1012</v>
      </c>
      <c r="F108" s="1">
        <v>88</v>
      </c>
      <c r="G108" s="1">
        <v>28</v>
      </c>
      <c r="H108" s="1">
        <v>2464</v>
      </c>
      <c r="I108" s="1">
        <f>H108-(F108*$G$116)</f>
        <v>2218.3919999999998</v>
      </c>
      <c r="J108" s="1">
        <f>SUM(I108:I110)</f>
        <v>41430.508000000002</v>
      </c>
      <c r="K108" s="1">
        <f t="shared" si="8"/>
        <v>40.939237154150199</v>
      </c>
      <c r="L108" s="1"/>
      <c r="M108" s="1"/>
    </row>
    <row r="109" spans="1:13" x14ac:dyDescent="0.2">
      <c r="A109" s="26"/>
      <c r="B109" s="2"/>
      <c r="C109" s="1"/>
      <c r="D109" s="2">
        <v>2</v>
      </c>
      <c r="E109" s="1"/>
      <c r="F109" s="1">
        <v>390</v>
      </c>
      <c r="G109" s="1">
        <v>56.271999999999998</v>
      </c>
      <c r="H109" s="1">
        <v>21946</v>
      </c>
      <c r="I109" s="1">
        <f t="shared" ref="I109:I115" si="14">H109-(F109*$G$116)</f>
        <v>20857.509999999998</v>
      </c>
      <c r="J109" s="1"/>
      <c r="K109" s="1"/>
      <c r="L109" s="1"/>
      <c r="M109" s="1"/>
    </row>
    <row r="110" spans="1:13" x14ac:dyDescent="0.2">
      <c r="A110" s="28"/>
      <c r="B110" s="2"/>
      <c r="C110" s="1"/>
      <c r="D110" s="2">
        <v>3</v>
      </c>
      <c r="E110" s="1"/>
      <c r="F110" s="1">
        <v>534</v>
      </c>
      <c r="G110" s="1">
        <v>37.162999999999997</v>
      </c>
      <c r="H110" s="1">
        <v>19845</v>
      </c>
      <c r="I110" s="1">
        <f t="shared" si="14"/>
        <v>18354.606</v>
      </c>
      <c r="J110" s="1"/>
      <c r="K110" s="1"/>
      <c r="L110" s="1"/>
      <c r="M110" s="1"/>
    </row>
    <row r="111" spans="1:13" x14ac:dyDescent="0.2">
      <c r="A111" s="28"/>
      <c r="B111" s="2">
        <v>2</v>
      </c>
      <c r="C111" s="1">
        <v>28595</v>
      </c>
      <c r="D111" s="2">
        <v>1</v>
      </c>
      <c r="E111" s="1">
        <v>834</v>
      </c>
      <c r="F111" s="1">
        <v>91</v>
      </c>
      <c r="G111" s="1">
        <v>26.198</v>
      </c>
      <c r="H111" s="1">
        <v>2384</v>
      </c>
      <c r="I111" s="1">
        <f>H111-(F111*$G$116)</f>
        <v>2130.0190000000002</v>
      </c>
      <c r="J111" s="1">
        <f>SUM(I111:I112)</f>
        <v>32019.306</v>
      </c>
      <c r="K111" s="1">
        <f t="shared" si="8"/>
        <v>38.392453237410074</v>
      </c>
      <c r="L111" s="1"/>
      <c r="M111" s="1"/>
    </row>
    <row r="112" spans="1:13" x14ac:dyDescent="0.2">
      <c r="A112" s="28"/>
      <c r="B112" s="2"/>
      <c r="C112" s="1"/>
      <c r="D112" s="2">
        <v>2</v>
      </c>
      <c r="E112" s="1"/>
      <c r="F112" s="1">
        <v>743</v>
      </c>
      <c r="G112" s="1">
        <v>43.018999999999998</v>
      </c>
      <c r="H112" s="1">
        <v>31963</v>
      </c>
      <c r="I112" s="1">
        <f>H112-(F112*$G$116)</f>
        <v>29889.287</v>
      </c>
      <c r="J112" s="1"/>
      <c r="K112" s="1"/>
      <c r="L112" s="1"/>
      <c r="M112" s="1"/>
    </row>
    <row r="113" spans="1:13" x14ac:dyDescent="0.2">
      <c r="A113" s="28"/>
      <c r="B113" s="2">
        <v>3</v>
      </c>
      <c r="C113" s="1">
        <v>38533</v>
      </c>
      <c r="D113" s="2">
        <v>1</v>
      </c>
      <c r="E113" s="1">
        <v>708</v>
      </c>
      <c r="F113" s="1">
        <v>708</v>
      </c>
      <c r="G113" s="1">
        <v>63.09</v>
      </c>
      <c r="H113" s="1">
        <v>44668</v>
      </c>
      <c r="I113" s="1">
        <f t="shared" si="14"/>
        <v>42691.972000000002</v>
      </c>
      <c r="J113" s="1">
        <v>42691.972000000002</v>
      </c>
      <c r="K113" s="1">
        <f t="shared" si="8"/>
        <v>60.299395480225989</v>
      </c>
      <c r="L113" s="1"/>
      <c r="M113" s="1"/>
    </row>
    <row r="114" spans="1:13" x14ac:dyDescent="0.2">
      <c r="A114" s="28"/>
      <c r="B114" s="2">
        <v>4</v>
      </c>
      <c r="C114" s="1">
        <v>35267</v>
      </c>
      <c r="D114" s="2">
        <v>1</v>
      </c>
      <c r="E114" s="1">
        <v>713</v>
      </c>
      <c r="F114" s="1">
        <v>713</v>
      </c>
      <c r="G114" s="1">
        <v>61.539000000000001</v>
      </c>
      <c r="H114" s="1">
        <v>43877</v>
      </c>
      <c r="I114" s="1">
        <f t="shared" si="14"/>
        <v>41887.017</v>
      </c>
      <c r="J114" s="1">
        <v>41887.017</v>
      </c>
      <c r="K114" s="1">
        <f t="shared" si="8"/>
        <v>58.747569424964937</v>
      </c>
      <c r="L114" s="1"/>
      <c r="M114" s="1"/>
    </row>
    <row r="115" spans="1:13" x14ac:dyDescent="0.2">
      <c r="A115" s="28"/>
      <c r="B115" s="2">
        <v>5</v>
      </c>
      <c r="C115" s="1">
        <v>30042</v>
      </c>
      <c r="D115" s="2">
        <v>1</v>
      </c>
      <c r="E115" s="1">
        <v>440</v>
      </c>
      <c r="F115" s="1">
        <v>440</v>
      </c>
      <c r="G115" s="1">
        <v>66.361000000000004</v>
      </c>
      <c r="H115" s="1">
        <v>29199</v>
      </c>
      <c r="I115" s="1">
        <f t="shared" si="14"/>
        <v>27970.959999999999</v>
      </c>
      <c r="J115" s="1">
        <v>27970.959999999999</v>
      </c>
      <c r="K115" s="1">
        <f t="shared" si="8"/>
        <v>63.570363636363638</v>
      </c>
      <c r="L115" s="1"/>
      <c r="M115" s="1"/>
    </row>
    <row r="116" spans="1:13" x14ac:dyDescent="0.2">
      <c r="A116" s="28"/>
      <c r="B116" s="1" t="s">
        <v>8</v>
      </c>
      <c r="C116" s="1"/>
      <c r="D116" s="1"/>
      <c r="E116" s="1"/>
      <c r="F116" s="1">
        <v>1702</v>
      </c>
      <c r="G116" s="1">
        <v>2.7909999999999999</v>
      </c>
      <c r="H116" s="1">
        <v>4750</v>
      </c>
      <c r="I116" s="1"/>
      <c r="J116" s="1"/>
      <c r="K116" s="1"/>
      <c r="L116" s="1"/>
      <c r="M116" s="1"/>
    </row>
    <row r="117" spans="1:13" x14ac:dyDescent="0.2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27" t="s">
        <v>40</v>
      </c>
      <c r="B118" s="1"/>
      <c r="C118" s="1"/>
      <c r="D118" s="1"/>
      <c r="E118" s="1">
        <f t="shared" ref="E118:K118" si="15">AVERAGE(E4:E115)</f>
        <v>900.0526315789474</v>
      </c>
      <c r="F118" s="1"/>
      <c r="G118" s="1"/>
      <c r="H118" s="1"/>
      <c r="I118" s="1"/>
      <c r="J118" s="1">
        <f t="shared" si="15"/>
        <v>59267.521338166684</v>
      </c>
      <c r="K118" s="1">
        <f t="shared" si="15"/>
        <v>64.815654091440734</v>
      </c>
      <c r="L118" s="1"/>
      <c r="M118" s="1"/>
    </row>
    <row r="119" spans="1:13" x14ac:dyDescent="0.2">
      <c r="A119" s="28" t="s">
        <v>41</v>
      </c>
      <c r="B119" s="1"/>
      <c r="C119" s="1"/>
      <c r="D119" s="1"/>
      <c r="E119" s="1">
        <f t="shared" ref="D119:K119" si="16">STDEV(E4:E115)</f>
        <v>253.02146916743862</v>
      </c>
      <c r="F119" s="1"/>
      <c r="G119" s="1"/>
      <c r="H119" s="1"/>
      <c r="I119" s="1"/>
      <c r="J119" s="1">
        <f t="shared" si="16"/>
        <v>28446.138549638225</v>
      </c>
      <c r="K119" s="1">
        <f t="shared" si="16"/>
        <v>25.015746101701289</v>
      </c>
      <c r="L119" s="1"/>
      <c r="M119" s="1"/>
    </row>
    <row r="120" spans="1:13" x14ac:dyDescent="0.2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I224" s="1"/>
      <c r="J224" s="1"/>
    </row>
    <row r="225" spans="9:10" x14ac:dyDescent="0.2">
      <c r="I225" s="1"/>
      <c r="J225" s="1"/>
    </row>
    <row r="226" spans="9:10" x14ac:dyDescent="0.2">
      <c r="I226" s="1"/>
      <c r="J226" s="1"/>
    </row>
    <row r="227" spans="9:10" x14ac:dyDescent="0.2">
      <c r="I227" s="1"/>
      <c r="J227" s="1"/>
    </row>
    <row r="228" spans="9:10" x14ac:dyDescent="0.2">
      <c r="I228" s="1"/>
      <c r="J228" s="1"/>
    </row>
    <row r="229" spans="9:10" x14ac:dyDescent="0.2">
      <c r="I229" s="1"/>
      <c r="J229" s="1"/>
    </row>
    <row r="230" spans="9:10" x14ac:dyDescent="0.2">
      <c r="I230" s="1"/>
      <c r="J230" s="1"/>
    </row>
    <row r="231" spans="9:10" x14ac:dyDescent="0.2">
      <c r="I231" s="1"/>
      <c r="J231" s="1"/>
    </row>
    <row r="232" spans="9:10" x14ac:dyDescent="0.2">
      <c r="I232" s="1"/>
      <c r="J232" s="1"/>
    </row>
    <row r="233" spans="9:10" x14ac:dyDescent="0.2">
      <c r="I233" s="1"/>
      <c r="J233" s="1"/>
    </row>
    <row r="234" spans="9:10" x14ac:dyDescent="0.2">
      <c r="I234" s="1"/>
      <c r="J234" s="1"/>
    </row>
    <row r="235" spans="9:10" x14ac:dyDescent="0.2">
      <c r="I235" s="1"/>
      <c r="J235" s="1"/>
    </row>
    <row r="236" spans="9:10" x14ac:dyDescent="0.2">
      <c r="I236" s="1"/>
      <c r="J236" s="1"/>
    </row>
    <row r="237" spans="9:10" x14ac:dyDescent="0.2">
      <c r="I237" s="1"/>
      <c r="J237" s="1"/>
    </row>
    <row r="238" spans="9:10" x14ac:dyDescent="0.2">
      <c r="I238" s="1"/>
      <c r="J238" s="1"/>
    </row>
    <row r="239" spans="9:10" x14ac:dyDescent="0.2">
      <c r="I239" s="1"/>
      <c r="J239" s="1"/>
    </row>
    <row r="240" spans="9:10" x14ac:dyDescent="0.2">
      <c r="I240" s="1"/>
      <c r="J240" s="1"/>
    </row>
    <row r="241" spans="9:10" x14ac:dyDescent="0.2">
      <c r="I241" s="1"/>
      <c r="J241" s="1"/>
    </row>
    <row r="242" spans="9:10" x14ac:dyDescent="0.2">
      <c r="I242" s="1"/>
      <c r="J242" s="1"/>
    </row>
    <row r="243" spans="9:10" x14ac:dyDescent="0.2">
      <c r="I243" s="1"/>
      <c r="J243" s="1"/>
    </row>
    <row r="244" spans="9:10" x14ac:dyDescent="0.2">
      <c r="I244" s="1"/>
      <c r="J244" s="1"/>
    </row>
    <row r="245" spans="9:10" x14ac:dyDescent="0.2">
      <c r="I245" s="1"/>
      <c r="J245" s="1"/>
    </row>
    <row r="246" spans="9:10" x14ac:dyDescent="0.2">
      <c r="I246" s="1"/>
      <c r="J246" s="1"/>
    </row>
    <row r="247" spans="9:10" x14ac:dyDescent="0.2">
      <c r="I247" s="1"/>
      <c r="J247" s="1"/>
    </row>
    <row r="248" spans="9:10" x14ac:dyDescent="0.2">
      <c r="I248" s="1"/>
      <c r="J248" s="1"/>
    </row>
    <row r="249" spans="9:10" x14ac:dyDescent="0.2">
      <c r="I249" s="1"/>
      <c r="J249" s="1"/>
    </row>
    <row r="250" spans="9:10" x14ac:dyDescent="0.2">
      <c r="I250" s="1"/>
      <c r="J250" s="1"/>
    </row>
    <row r="251" spans="9:10" x14ac:dyDescent="0.2">
      <c r="I251" s="1"/>
      <c r="J251" s="1"/>
    </row>
    <row r="252" spans="9:10" x14ac:dyDescent="0.2">
      <c r="I252" s="1"/>
      <c r="J252" s="1"/>
    </row>
    <row r="253" spans="9:10" x14ac:dyDescent="0.2">
      <c r="I253" s="1"/>
      <c r="J253" s="1"/>
    </row>
    <row r="254" spans="9:10" x14ac:dyDescent="0.2">
      <c r="I254" s="1"/>
      <c r="J254" s="1"/>
    </row>
    <row r="255" spans="9:10" x14ac:dyDescent="0.2">
      <c r="I255" s="1"/>
      <c r="J255" s="1"/>
    </row>
    <row r="256" spans="9:10" x14ac:dyDescent="0.2">
      <c r="I256" s="1"/>
      <c r="J256" s="1"/>
    </row>
    <row r="257" spans="9:10" x14ac:dyDescent="0.2">
      <c r="I257" s="1"/>
      <c r="J257" s="1"/>
    </row>
    <row r="258" spans="9:10" x14ac:dyDescent="0.2">
      <c r="I258" s="1"/>
      <c r="J258" s="1"/>
    </row>
  </sheetData>
  <pageMargins left="0.7" right="0.7" top="0.75" bottom="0.75" header="0.3" footer="0.3"/>
  <ignoredErrors>
    <ignoredError sqref="E10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C35F-5427-E544-A7D5-0FD63978CAF1}">
  <dimension ref="A1:K99"/>
  <sheetViews>
    <sheetView zoomScaleNormal="100" workbookViewId="0">
      <pane ySplit="3" topLeftCell="A64" activePane="bottomLeft" state="frozen"/>
      <selection pane="bottomLeft" sqref="A1:A2"/>
    </sheetView>
  </sheetViews>
  <sheetFormatPr baseColWidth="10" defaultRowHeight="16" x14ac:dyDescent="0.2"/>
  <cols>
    <col min="1" max="1" width="11.5" style="27" customWidth="1"/>
    <col min="5" max="5" width="16.6640625" customWidth="1"/>
  </cols>
  <sheetData>
    <row r="1" spans="1:11" x14ac:dyDescent="0.2">
      <c r="A1" s="30" t="s">
        <v>54</v>
      </c>
    </row>
    <row r="2" spans="1:11" x14ac:dyDescent="0.2">
      <c r="A2" s="30" t="s">
        <v>55</v>
      </c>
    </row>
    <row r="3" spans="1:11" ht="51" x14ac:dyDescent="0.2">
      <c r="A3" s="27" t="s">
        <v>0</v>
      </c>
      <c r="B3" t="s">
        <v>1</v>
      </c>
      <c r="C3" t="s">
        <v>5</v>
      </c>
      <c r="D3" s="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</row>
    <row r="4" spans="1:11" x14ac:dyDescent="0.2">
      <c r="A4" s="27" t="s">
        <v>16</v>
      </c>
      <c r="B4">
        <v>1</v>
      </c>
      <c r="C4" s="1">
        <v>63117</v>
      </c>
      <c r="D4">
        <v>1</v>
      </c>
      <c r="E4" s="1">
        <v>1018</v>
      </c>
      <c r="F4" s="1">
        <v>35</v>
      </c>
      <c r="G4" s="1">
        <v>20.571000000000002</v>
      </c>
      <c r="H4" s="1">
        <v>720</v>
      </c>
      <c r="I4" s="1">
        <f>H4-(F4*$G$8)</f>
        <v>640.72500000000002</v>
      </c>
      <c r="J4" s="1">
        <f>SUM(I4:I5)</f>
        <v>40842.229999999996</v>
      </c>
      <c r="K4">
        <f>J4/E4</f>
        <v>40.120068762278976</v>
      </c>
    </row>
    <row r="5" spans="1:11" x14ac:dyDescent="0.2">
      <c r="C5" s="1"/>
      <c r="D5">
        <v>2</v>
      </c>
      <c r="E5" s="1"/>
      <c r="F5" s="1">
        <v>983</v>
      </c>
      <c r="G5" s="1">
        <v>43.161999999999999</v>
      </c>
      <c r="H5" s="1">
        <v>42428</v>
      </c>
      <c r="I5" s="1">
        <f>H5-(F5*$G$8)</f>
        <v>40201.504999999997</v>
      </c>
      <c r="J5" s="1"/>
    </row>
    <row r="6" spans="1:11" x14ac:dyDescent="0.2">
      <c r="B6">
        <v>2</v>
      </c>
      <c r="C6" s="1">
        <v>34768</v>
      </c>
      <c r="D6">
        <v>1</v>
      </c>
      <c r="E6" s="1">
        <v>731</v>
      </c>
      <c r="F6" s="1">
        <v>731</v>
      </c>
      <c r="G6" s="1">
        <v>51.621000000000002</v>
      </c>
      <c r="H6" s="1">
        <v>37735</v>
      </c>
      <c r="I6" s="1">
        <f t="shared" ref="I6:I7" si="0">H6-(F6*$G$8)</f>
        <v>36079.285000000003</v>
      </c>
      <c r="J6" s="1">
        <v>36079.285000000003</v>
      </c>
      <c r="K6">
        <f t="shared" ref="K6:K67" si="1">J6/E6</f>
        <v>49.356067031463752</v>
      </c>
    </row>
    <row r="7" spans="1:11" x14ac:dyDescent="0.2">
      <c r="B7">
        <v>3</v>
      </c>
      <c r="C7" s="1">
        <v>39527</v>
      </c>
      <c r="D7">
        <v>1</v>
      </c>
      <c r="E7" s="1">
        <v>643</v>
      </c>
      <c r="F7" s="1">
        <v>643</v>
      </c>
      <c r="G7" s="1">
        <v>76.856999999999999</v>
      </c>
      <c r="H7" s="1">
        <v>49419</v>
      </c>
      <c r="I7" s="1">
        <f t="shared" si="0"/>
        <v>47962.605000000003</v>
      </c>
      <c r="J7" s="1">
        <v>47962.605000000003</v>
      </c>
      <c r="K7">
        <f t="shared" si="1"/>
        <v>74.59192068429239</v>
      </c>
    </row>
    <row r="8" spans="1:11" x14ac:dyDescent="0.2">
      <c r="B8" t="s">
        <v>8</v>
      </c>
      <c r="C8" s="1"/>
      <c r="E8" s="1"/>
      <c r="F8" s="1"/>
      <c r="G8" s="1">
        <v>2.2650000000000001</v>
      </c>
      <c r="H8" s="1"/>
      <c r="I8" s="1"/>
      <c r="J8" s="1"/>
    </row>
    <row r="9" spans="1:11" x14ac:dyDescent="0.2">
      <c r="A9" s="27" t="s">
        <v>17</v>
      </c>
      <c r="B9">
        <v>1</v>
      </c>
      <c r="C9" s="1">
        <v>36029</v>
      </c>
      <c r="D9">
        <v>1</v>
      </c>
      <c r="E9" s="1">
        <v>858</v>
      </c>
      <c r="F9" s="1">
        <v>858</v>
      </c>
      <c r="G9" s="1">
        <v>52.427999999999997</v>
      </c>
      <c r="H9" s="1">
        <v>44983</v>
      </c>
      <c r="I9" s="1">
        <f>H9-(F9*$G$14)</f>
        <v>40367.817999999999</v>
      </c>
      <c r="J9" s="1">
        <v>40367.817999999999</v>
      </c>
      <c r="K9">
        <f t="shared" si="1"/>
        <v>47.048738927738924</v>
      </c>
    </row>
    <row r="10" spans="1:11" x14ac:dyDescent="0.2">
      <c r="B10">
        <v>2</v>
      </c>
      <c r="C10" s="1">
        <v>46889</v>
      </c>
      <c r="D10">
        <v>1</v>
      </c>
      <c r="E10" s="1">
        <v>1163</v>
      </c>
      <c r="F10" s="1">
        <v>1163</v>
      </c>
      <c r="G10" s="1">
        <v>49.359000000000002</v>
      </c>
      <c r="H10" s="1">
        <v>57405</v>
      </c>
      <c r="I10" s="1">
        <f>H10-(F10*$G$14)</f>
        <v>51149.222999999998</v>
      </c>
      <c r="J10" s="1">
        <v>51149.222999999998</v>
      </c>
      <c r="K10">
        <f t="shared" si="1"/>
        <v>43.980415305245053</v>
      </c>
    </row>
    <row r="11" spans="1:11" x14ac:dyDescent="0.2">
      <c r="B11">
        <v>3</v>
      </c>
      <c r="C11" s="1">
        <v>48015</v>
      </c>
      <c r="D11">
        <v>1</v>
      </c>
      <c r="E11" s="1">
        <v>1022</v>
      </c>
      <c r="F11" s="1">
        <v>1022</v>
      </c>
      <c r="G11" s="1">
        <v>56.055999999999997</v>
      </c>
      <c r="H11" s="1">
        <v>57289</v>
      </c>
      <c r="I11" s="1">
        <f>H11-(F11*$G$14)</f>
        <v>51791.661999999997</v>
      </c>
      <c r="J11" s="1">
        <v>51791.661999999997</v>
      </c>
      <c r="K11">
        <f t="shared" si="1"/>
        <v>50.676772994129152</v>
      </c>
    </row>
    <row r="12" spans="1:11" x14ac:dyDescent="0.2">
      <c r="B12">
        <v>4</v>
      </c>
      <c r="C12" s="1">
        <v>60164</v>
      </c>
      <c r="D12">
        <v>1</v>
      </c>
      <c r="E12" s="1">
        <v>1218</v>
      </c>
      <c r="F12" s="1">
        <v>1218</v>
      </c>
      <c r="G12" s="1">
        <v>38.473999999999997</v>
      </c>
      <c r="H12" s="1">
        <v>46861</v>
      </c>
      <c r="I12" s="1">
        <f t="shared" ref="I12:I13" si="2">H12-(F12*$G$14)</f>
        <v>40309.377999999997</v>
      </c>
      <c r="J12" s="1">
        <v>40309.377999999997</v>
      </c>
      <c r="K12">
        <f t="shared" si="1"/>
        <v>33.094727422003281</v>
      </c>
    </row>
    <row r="13" spans="1:11" x14ac:dyDescent="0.2">
      <c r="B13">
        <v>5</v>
      </c>
      <c r="C13" s="1">
        <v>21568</v>
      </c>
      <c r="D13">
        <v>1</v>
      </c>
      <c r="E13" s="1">
        <v>472</v>
      </c>
      <c r="F13" s="1">
        <v>472</v>
      </c>
      <c r="G13" s="1">
        <v>55.908999999999999</v>
      </c>
      <c r="H13" s="1">
        <v>26389</v>
      </c>
      <c r="I13" s="1">
        <f t="shared" si="2"/>
        <v>23850.112000000001</v>
      </c>
      <c r="J13" s="1">
        <v>23850.112000000001</v>
      </c>
      <c r="K13">
        <f t="shared" si="1"/>
        <v>50.52989830508475</v>
      </c>
    </row>
    <row r="14" spans="1:11" x14ac:dyDescent="0.2">
      <c r="B14" t="s">
        <v>8</v>
      </c>
      <c r="C14" s="1"/>
      <c r="E14" s="1"/>
      <c r="F14" s="1"/>
      <c r="G14" s="1">
        <v>5.3789999999999996</v>
      </c>
      <c r="H14" s="1"/>
      <c r="I14" s="1"/>
      <c r="J14" s="1"/>
    </row>
    <row r="15" spans="1:11" x14ac:dyDescent="0.2">
      <c r="A15" s="27" t="s">
        <v>18</v>
      </c>
      <c r="B15">
        <v>1</v>
      </c>
      <c r="C15" s="1">
        <v>44179</v>
      </c>
      <c r="D15">
        <v>1</v>
      </c>
      <c r="E15" s="1">
        <v>828</v>
      </c>
      <c r="F15" s="1">
        <v>828</v>
      </c>
      <c r="G15" s="1">
        <v>120.14</v>
      </c>
      <c r="H15" s="1">
        <v>99476</v>
      </c>
      <c r="I15" s="1">
        <f>H15-(F15*$G$18)</f>
        <v>94848.308000000005</v>
      </c>
      <c r="J15" s="1">
        <v>94848.308000000005</v>
      </c>
      <c r="K15">
        <f t="shared" si="1"/>
        <v>114.55109661835749</v>
      </c>
    </row>
    <row r="16" spans="1:11" x14ac:dyDescent="0.2">
      <c r="B16">
        <v>2</v>
      </c>
      <c r="C16" s="1">
        <v>43828</v>
      </c>
      <c r="D16">
        <v>1</v>
      </c>
      <c r="E16" s="1">
        <v>822</v>
      </c>
      <c r="F16" s="1">
        <v>822</v>
      </c>
      <c r="G16" s="1">
        <v>95.858999999999995</v>
      </c>
      <c r="H16" s="1">
        <v>78796</v>
      </c>
      <c r="I16" s="1">
        <f>H16-(F16*$G$18)</f>
        <v>74201.842000000004</v>
      </c>
      <c r="J16" s="1">
        <v>74201.842000000004</v>
      </c>
      <c r="K16">
        <f t="shared" si="1"/>
        <v>90.269880778588814</v>
      </c>
    </row>
    <row r="17" spans="1:11" x14ac:dyDescent="0.2">
      <c r="B17">
        <v>3</v>
      </c>
      <c r="C17" s="1">
        <v>22283</v>
      </c>
      <c r="D17">
        <v>1</v>
      </c>
      <c r="E17" s="1">
        <v>332</v>
      </c>
      <c r="F17" s="1">
        <v>332</v>
      </c>
      <c r="G17" s="1">
        <v>98.991</v>
      </c>
      <c r="H17" s="1">
        <v>32865</v>
      </c>
      <c r="I17" s="1">
        <f t="shared" ref="I17" si="3">H17-(F17*$G$18)</f>
        <v>31009.452000000001</v>
      </c>
      <c r="J17" s="1">
        <v>31009.452000000001</v>
      </c>
      <c r="K17">
        <f t="shared" si="1"/>
        <v>93.401963855421684</v>
      </c>
    </row>
    <row r="18" spans="1:11" x14ac:dyDescent="0.2">
      <c r="B18" t="s">
        <v>8</v>
      </c>
      <c r="C18" s="1"/>
      <c r="E18" s="1"/>
      <c r="F18" s="1"/>
      <c r="G18" s="1">
        <v>5.5890000000000004</v>
      </c>
      <c r="H18" s="1"/>
      <c r="I18" s="1"/>
      <c r="J18" s="1"/>
    </row>
    <row r="19" spans="1:11" x14ac:dyDescent="0.2">
      <c r="A19" s="27">
        <v>15</v>
      </c>
      <c r="B19">
        <v>1</v>
      </c>
      <c r="C19" s="1">
        <v>39504</v>
      </c>
      <c r="D19">
        <v>1</v>
      </c>
      <c r="E19" s="1">
        <v>1064</v>
      </c>
      <c r="F19" s="1">
        <v>1064</v>
      </c>
      <c r="G19" s="1">
        <v>88.587999999999994</v>
      </c>
      <c r="H19" s="1">
        <v>94258</v>
      </c>
      <c r="I19" s="1">
        <f>H19-(F19*$G$23)</f>
        <v>89850.911999999997</v>
      </c>
      <c r="J19" s="1">
        <v>89850.911999999997</v>
      </c>
      <c r="K19">
        <f t="shared" si="1"/>
        <v>84.446345864661652</v>
      </c>
    </row>
    <row r="20" spans="1:11" x14ac:dyDescent="0.2">
      <c r="B20">
        <v>2</v>
      </c>
      <c r="C20" s="1">
        <v>70446</v>
      </c>
      <c r="D20">
        <v>1</v>
      </c>
      <c r="E20" s="1">
        <v>1216</v>
      </c>
      <c r="F20" s="1">
        <v>63</v>
      </c>
      <c r="G20" s="1">
        <v>39.381</v>
      </c>
      <c r="H20" s="1">
        <v>2481</v>
      </c>
      <c r="I20" s="1">
        <f t="shared" ref="I20:I22" si="4">H20-(F20*$G$23)</f>
        <v>2220.0540000000001</v>
      </c>
      <c r="J20" s="1">
        <f>SUM(I20:I21)</f>
        <v>100382.32800000001</v>
      </c>
      <c r="K20">
        <f t="shared" si="1"/>
        <v>82.551256578947374</v>
      </c>
    </row>
    <row r="21" spans="1:11" x14ac:dyDescent="0.2">
      <c r="C21" s="1"/>
      <c r="D21">
        <v>2</v>
      </c>
      <c r="E21" s="1"/>
      <c r="F21" s="1">
        <v>1153</v>
      </c>
      <c r="G21" s="1">
        <v>89.278000000000006</v>
      </c>
      <c r="H21" s="1">
        <v>102938</v>
      </c>
      <c r="I21" s="1">
        <f>H21-(F21*$G$23)</f>
        <v>98162.274000000005</v>
      </c>
      <c r="J21" s="1"/>
    </row>
    <row r="22" spans="1:11" x14ac:dyDescent="0.2">
      <c r="B22">
        <v>3</v>
      </c>
      <c r="C22" s="1">
        <v>56138</v>
      </c>
      <c r="D22">
        <v>1</v>
      </c>
      <c r="E22" s="1">
        <v>1103</v>
      </c>
      <c r="F22" s="1">
        <v>1103</v>
      </c>
      <c r="G22" s="1">
        <v>87.453999999999994</v>
      </c>
      <c r="H22" s="1">
        <v>96462</v>
      </c>
      <c r="I22" s="1">
        <f t="shared" si="4"/>
        <v>91893.373999999996</v>
      </c>
      <c r="J22" s="1">
        <v>91893.373999999996</v>
      </c>
      <c r="K22">
        <f t="shared" si="1"/>
        <v>83.312215775158649</v>
      </c>
    </row>
    <row r="23" spans="1:11" x14ac:dyDescent="0.2">
      <c r="B23" t="s">
        <v>8</v>
      </c>
      <c r="C23" s="1"/>
      <c r="E23" s="1"/>
      <c r="F23" s="1"/>
      <c r="G23" s="1">
        <v>4.1420000000000003</v>
      </c>
      <c r="H23" s="1"/>
      <c r="I23" s="1"/>
      <c r="J23" s="1"/>
    </row>
    <row r="24" spans="1:11" x14ac:dyDescent="0.2">
      <c r="A24" s="27">
        <v>18</v>
      </c>
      <c r="B24">
        <v>1</v>
      </c>
      <c r="C24" s="1">
        <v>47582</v>
      </c>
      <c r="D24">
        <v>1</v>
      </c>
      <c r="E24" s="1">
        <v>774</v>
      </c>
      <c r="F24" s="1">
        <v>774</v>
      </c>
      <c r="G24" s="1">
        <v>95.265000000000001</v>
      </c>
      <c r="H24" s="1">
        <v>73735</v>
      </c>
      <c r="I24" s="1">
        <f>H24-(F24*$G$26)</f>
        <v>70464.076000000001</v>
      </c>
      <c r="J24" s="1">
        <v>70464.076000000001</v>
      </c>
      <c r="K24">
        <f t="shared" si="1"/>
        <v>91.038857881136948</v>
      </c>
    </row>
    <row r="25" spans="1:11" x14ac:dyDescent="0.2">
      <c r="B25">
        <v>2</v>
      </c>
      <c r="C25" s="1">
        <v>46194</v>
      </c>
      <c r="D25">
        <v>1</v>
      </c>
      <c r="E25" s="1">
        <v>932</v>
      </c>
      <c r="F25" s="1">
        <v>932</v>
      </c>
      <c r="G25" s="1">
        <v>76.117999999999995</v>
      </c>
      <c r="H25" s="1">
        <v>70942</v>
      </c>
      <c r="I25" s="1">
        <f>H25-(F25*$G$26)</f>
        <v>67003.368000000002</v>
      </c>
      <c r="J25" s="1">
        <v>67003.368000000002</v>
      </c>
      <c r="K25">
        <f t="shared" si="1"/>
        <v>71.892025751072964</v>
      </c>
    </row>
    <row r="26" spans="1:11" x14ac:dyDescent="0.2">
      <c r="B26" t="s">
        <v>8</v>
      </c>
      <c r="C26" s="1"/>
      <c r="E26" s="1"/>
      <c r="F26" s="1"/>
      <c r="G26" s="1">
        <v>4.226</v>
      </c>
      <c r="H26" s="1"/>
      <c r="I26" s="1"/>
      <c r="J26" s="1"/>
    </row>
    <row r="27" spans="1:11" x14ac:dyDescent="0.2">
      <c r="A27" s="27">
        <v>21</v>
      </c>
      <c r="B27">
        <v>1</v>
      </c>
      <c r="C27" s="1">
        <v>50600</v>
      </c>
      <c r="D27">
        <v>1</v>
      </c>
      <c r="E27" s="1">
        <v>969</v>
      </c>
      <c r="F27" s="1">
        <v>969</v>
      </c>
      <c r="G27" s="1">
        <v>89.984999999999999</v>
      </c>
      <c r="H27" s="1">
        <v>87195</v>
      </c>
      <c r="I27" s="1">
        <f>H27-(F27*$G$29)</f>
        <v>83809.313999999998</v>
      </c>
      <c r="J27" s="1">
        <v>83809.313999999998</v>
      </c>
      <c r="K27">
        <f t="shared" si="1"/>
        <v>86.490520123839005</v>
      </c>
    </row>
    <row r="28" spans="1:11" x14ac:dyDescent="0.2">
      <c r="B28">
        <v>2</v>
      </c>
      <c r="C28" s="1">
        <v>56135</v>
      </c>
      <c r="D28">
        <v>1</v>
      </c>
      <c r="E28" s="1">
        <v>813</v>
      </c>
      <c r="F28" s="1">
        <v>813</v>
      </c>
      <c r="G28" s="1">
        <v>123.30800000000001</v>
      </c>
      <c r="H28" s="1">
        <v>100249</v>
      </c>
      <c r="I28" s="1">
        <f>H28-(F28*$G$29)</f>
        <v>97408.377999999997</v>
      </c>
      <c r="J28" s="1">
        <v>97408.377999999997</v>
      </c>
      <c r="K28">
        <f t="shared" si="1"/>
        <v>119.81350307503075</v>
      </c>
    </row>
    <row r="29" spans="1:11" x14ac:dyDescent="0.2">
      <c r="B29" t="s">
        <v>8</v>
      </c>
      <c r="C29" s="1"/>
      <c r="E29" s="1"/>
      <c r="F29" s="1"/>
      <c r="G29" s="1">
        <v>3.4940000000000002</v>
      </c>
      <c r="H29" s="1"/>
      <c r="I29" s="1"/>
      <c r="J29" s="1"/>
    </row>
    <row r="30" spans="1:11" x14ac:dyDescent="0.2">
      <c r="A30" s="27" t="s">
        <v>19</v>
      </c>
      <c r="B30">
        <v>1</v>
      </c>
      <c r="C30" s="1">
        <v>35876</v>
      </c>
      <c r="D30">
        <v>1</v>
      </c>
      <c r="E30" s="1">
        <v>936</v>
      </c>
      <c r="F30" s="1">
        <v>936</v>
      </c>
      <c r="G30" s="1">
        <v>103.33199999999999</v>
      </c>
      <c r="H30" s="1">
        <v>96719</v>
      </c>
      <c r="I30" s="1">
        <f>H30-(F30*$G$36)</f>
        <v>92515.423999999999</v>
      </c>
      <c r="J30" s="1">
        <v>92515.423999999999</v>
      </c>
      <c r="K30">
        <f t="shared" si="1"/>
        <v>98.841264957264954</v>
      </c>
    </row>
    <row r="31" spans="1:11" x14ac:dyDescent="0.2">
      <c r="B31">
        <v>2</v>
      </c>
      <c r="C31" s="1">
        <v>42441</v>
      </c>
      <c r="D31">
        <v>1</v>
      </c>
      <c r="E31" s="1">
        <v>745</v>
      </c>
      <c r="F31" s="1">
        <v>10</v>
      </c>
      <c r="G31" s="1">
        <v>38.200000000000003</v>
      </c>
      <c r="H31" s="1">
        <v>382</v>
      </c>
      <c r="I31" s="1">
        <f t="shared" ref="I31:I35" si="5">H31-(F31*$G$36)</f>
        <v>337.09000000000003</v>
      </c>
      <c r="J31" s="1">
        <f>SUM(I31:I32)</f>
        <v>91792.205000000002</v>
      </c>
      <c r="K31">
        <f t="shared" si="1"/>
        <v>123.21101342281879</v>
      </c>
    </row>
    <row r="32" spans="1:11" x14ac:dyDescent="0.2">
      <c r="C32" s="1"/>
      <c r="D32">
        <v>2</v>
      </c>
      <c r="E32" s="1"/>
      <c r="F32" s="1">
        <v>735</v>
      </c>
      <c r="G32" s="1">
        <v>128.91999999999999</v>
      </c>
      <c r="H32" s="1">
        <v>94756</v>
      </c>
      <c r="I32" s="1">
        <f t="shared" si="5"/>
        <v>91455.115000000005</v>
      </c>
      <c r="J32" s="1"/>
    </row>
    <row r="33" spans="1:11" x14ac:dyDescent="0.2">
      <c r="B33">
        <v>3</v>
      </c>
      <c r="C33" s="1">
        <v>25099</v>
      </c>
      <c r="D33">
        <v>1</v>
      </c>
      <c r="E33" s="1">
        <v>710</v>
      </c>
      <c r="F33" s="1">
        <v>26</v>
      </c>
      <c r="G33" s="1">
        <v>49.768999999999998</v>
      </c>
      <c r="H33" s="1">
        <v>1294</v>
      </c>
      <c r="I33" s="1">
        <f t="shared" si="5"/>
        <v>1177.2339999999999</v>
      </c>
      <c r="J33" s="1">
        <f>SUM(I33:I34)</f>
        <v>76950.39</v>
      </c>
      <c r="K33">
        <f t="shared" si="1"/>
        <v>108.38083098591549</v>
      </c>
    </row>
    <row r="34" spans="1:11" x14ac:dyDescent="0.2">
      <c r="C34" s="1"/>
      <c r="D34">
        <v>2</v>
      </c>
      <c r="E34" s="1"/>
      <c r="F34" s="1">
        <v>684</v>
      </c>
      <c r="G34" s="1">
        <v>115.27</v>
      </c>
      <c r="H34" s="1">
        <v>78845</v>
      </c>
      <c r="I34" s="1">
        <f t="shared" si="5"/>
        <v>75773.156000000003</v>
      </c>
      <c r="J34" s="1"/>
    </row>
    <row r="35" spans="1:11" x14ac:dyDescent="0.2">
      <c r="B35">
        <v>4</v>
      </c>
      <c r="C35" s="1">
        <v>22349</v>
      </c>
      <c r="D35">
        <v>1</v>
      </c>
      <c r="E35" s="1">
        <v>554</v>
      </c>
      <c r="F35" s="1">
        <v>554</v>
      </c>
      <c r="G35" s="1">
        <v>78.417000000000002</v>
      </c>
      <c r="H35" s="1">
        <v>43443</v>
      </c>
      <c r="I35" s="1">
        <f t="shared" si="5"/>
        <v>40954.985999999997</v>
      </c>
      <c r="J35" s="1">
        <v>40954.985999999997</v>
      </c>
      <c r="K35">
        <f t="shared" si="1"/>
        <v>73.92596750902527</v>
      </c>
    </row>
    <row r="36" spans="1:11" x14ac:dyDescent="0.2">
      <c r="B36" t="s">
        <v>8</v>
      </c>
      <c r="C36" s="1"/>
      <c r="E36" s="1"/>
      <c r="F36" s="1"/>
      <c r="G36" s="1">
        <v>4.4909999999999997</v>
      </c>
      <c r="H36" s="1"/>
      <c r="I36" s="1"/>
      <c r="J36" s="1"/>
    </row>
    <row r="37" spans="1:11" x14ac:dyDescent="0.2">
      <c r="A37" s="27">
        <v>28</v>
      </c>
      <c r="B37">
        <v>1</v>
      </c>
      <c r="C37" s="1">
        <v>58185</v>
      </c>
      <c r="D37">
        <v>1</v>
      </c>
      <c r="E37" s="1">
        <v>1010</v>
      </c>
      <c r="F37" s="1">
        <v>1010</v>
      </c>
      <c r="G37" s="1">
        <v>62.762</v>
      </c>
      <c r="H37" s="1">
        <v>63390</v>
      </c>
      <c r="I37" s="1">
        <f>H37-(F37*$G$39)</f>
        <v>59171.23</v>
      </c>
      <c r="J37" s="1">
        <v>59171.23</v>
      </c>
      <c r="K37">
        <f t="shared" si="1"/>
        <v>58.585376237623763</v>
      </c>
    </row>
    <row r="38" spans="1:11" x14ac:dyDescent="0.2">
      <c r="B38">
        <v>2</v>
      </c>
      <c r="C38" s="1">
        <v>56430</v>
      </c>
      <c r="D38">
        <v>1</v>
      </c>
      <c r="E38" s="1">
        <v>1084</v>
      </c>
      <c r="F38" s="1">
        <v>1084</v>
      </c>
      <c r="G38" s="1">
        <v>52.832000000000001</v>
      </c>
      <c r="H38" s="1">
        <v>57270</v>
      </c>
      <c r="I38" s="1">
        <f>H38-(F38*$G$39)</f>
        <v>52742.131999999998</v>
      </c>
      <c r="J38" s="1">
        <v>52742.131999999998</v>
      </c>
      <c r="K38">
        <f t="shared" si="1"/>
        <v>48.655103321033209</v>
      </c>
    </row>
    <row r="39" spans="1:11" x14ac:dyDescent="0.2">
      <c r="B39" t="s">
        <v>8</v>
      </c>
      <c r="C39" s="1"/>
      <c r="E39" s="1"/>
      <c r="F39" s="1"/>
      <c r="G39" s="1">
        <v>4.1769999999999996</v>
      </c>
      <c r="H39" s="1"/>
      <c r="I39" s="1"/>
      <c r="J39" s="1"/>
    </row>
    <row r="40" spans="1:11" x14ac:dyDescent="0.2">
      <c r="A40" s="27" t="s">
        <v>20</v>
      </c>
      <c r="B40">
        <v>1</v>
      </c>
      <c r="C40" s="1">
        <v>34175</v>
      </c>
      <c r="D40">
        <v>1</v>
      </c>
      <c r="E40" s="1">
        <v>583</v>
      </c>
      <c r="F40" s="1">
        <v>583</v>
      </c>
      <c r="G40" s="1">
        <v>80.730999999999995</v>
      </c>
      <c r="H40" s="1">
        <v>47066</v>
      </c>
      <c r="I40" s="1">
        <f>H40-(F40*$G$43)</f>
        <v>45940.226999999999</v>
      </c>
      <c r="J40" s="1">
        <v>45940.226999999999</v>
      </c>
      <c r="K40">
        <f t="shared" si="1"/>
        <v>78.799703259005142</v>
      </c>
    </row>
    <row r="41" spans="1:11" x14ac:dyDescent="0.2">
      <c r="B41">
        <v>2</v>
      </c>
      <c r="C41" s="1">
        <v>38110</v>
      </c>
      <c r="D41">
        <v>1</v>
      </c>
      <c r="E41" s="1">
        <v>1424</v>
      </c>
      <c r="F41" s="1">
        <v>1424</v>
      </c>
      <c r="G41" s="1">
        <v>53.277000000000001</v>
      </c>
      <c r="H41" s="1">
        <v>75866</v>
      </c>
      <c r="I41" s="1">
        <f>H41-(F41*$G$43)</f>
        <v>73116.255999999994</v>
      </c>
      <c r="J41" s="1">
        <v>73116.255999999994</v>
      </c>
      <c r="K41">
        <f t="shared" si="1"/>
        <v>51.345685393258421</v>
      </c>
    </row>
    <row r="42" spans="1:11" x14ac:dyDescent="0.2">
      <c r="B42">
        <v>3</v>
      </c>
      <c r="C42" s="1">
        <v>43777</v>
      </c>
      <c r="D42">
        <v>1</v>
      </c>
      <c r="E42" s="1">
        <v>400</v>
      </c>
      <c r="F42" s="1">
        <v>400</v>
      </c>
      <c r="G42" s="1">
        <v>22.887</v>
      </c>
      <c r="H42" s="1">
        <v>9155</v>
      </c>
      <c r="I42" s="1">
        <f t="shared" ref="I42" si="6">H42-(F42*$G$43)</f>
        <v>8382.6</v>
      </c>
      <c r="J42" s="1">
        <v>8382.6</v>
      </c>
      <c r="K42">
        <f t="shared" si="1"/>
        <v>20.956500000000002</v>
      </c>
    </row>
    <row r="43" spans="1:11" x14ac:dyDescent="0.2">
      <c r="B43" t="s">
        <v>8</v>
      </c>
      <c r="C43" s="1"/>
      <c r="E43" s="1"/>
      <c r="F43" s="1"/>
      <c r="G43" s="1">
        <v>1.931</v>
      </c>
      <c r="H43" s="1"/>
      <c r="I43" s="1"/>
      <c r="J43" s="1"/>
    </row>
    <row r="44" spans="1:11" x14ac:dyDescent="0.2">
      <c r="A44" s="27" t="s">
        <v>21</v>
      </c>
      <c r="B44">
        <v>1</v>
      </c>
      <c r="C44" s="1">
        <v>44299</v>
      </c>
      <c r="D44">
        <v>1</v>
      </c>
      <c r="E44" s="1">
        <v>1013</v>
      </c>
      <c r="F44" s="1">
        <v>1013</v>
      </c>
      <c r="G44" s="1">
        <v>17.286000000000001</v>
      </c>
      <c r="H44" s="1">
        <v>17511</v>
      </c>
      <c r="I44" s="1">
        <f>H44-(F44*$G$49)</f>
        <v>14827.563</v>
      </c>
      <c r="J44" s="1">
        <v>14827.563</v>
      </c>
      <c r="K44">
        <f t="shared" si="1"/>
        <v>14.637278381046396</v>
      </c>
    </row>
    <row r="45" spans="1:11" x14ac:dyDescent="0.2">
      <c r="B45">
        <v>2</v>
      </c>
      <c r="C45" s="1">
        <v>24586</v>
      </c>
      <c r="D45">
        <v>1</v>
      </c>
      <c r="E45" s="1">
        <v>392</v>
      </c>
      <c r="F45" s="1">
        <v>392</v>
      </c>
      <c r="G45" s="1">
        <v>57.061</v>
      </c>
      <c r="H45" s="1">
        <v>22368</v>
      </c>
      <c r="I45" s="1">
        <f>H45-(F45*$G$49)</f>
        <v>21329.592000000001</v>
      </c>
      <c r="J45" s="1">
        <v>21329.592000000001</v>
      </c>
      <c r="K45">
        <f t="shared" si="1"/>
        <v>54.412224489795918</v>
      </c>
    </row>
    <row r="46" spans="1:11" x14ac:dyDescent="0.2">
      <c r="B46">
        <v>3</v>
      </c>
      <c r="C46" s="1">
        <v>70975</v>
      </c>
      <c r="D46">
        <v>1</v>
      </c>
      <c r="E46" s="1">
        <v>1264</v>
      </c>
      <c r="F46" s="1">
        <v>1264</v>
      </c>
      <c r="G46" s="1">
        <v>59.572000000000003</v>
      </c>
      <c r="H46" s="1">
        <v>75299</v>
      </c>
      <c r="I46" s="1">
        <f t="shared" ref="I46:I48" si="7">H46-(F46*$G$49)</f>
        <v>71950.664000000004</v>
      </c>
      <c r="J46" s="1">
        <v>71950.664000000004</v>
      </c>
      <c r="K46">
        <f t="shared" si="1"/>
        <v>56.922993670886079</v>
      </c>
    </row>
    <row r="47" spans="1:11" x14ac:dyDescent="0.2">
      <c r="B47">
        <v>4</v>
      </c>
      <c r="C47" s="1">
        <v>59915</v>
      </c>
      <c r="D47">
        <v>1</v>
      </c>
      <c r="E47" s="1">
        <v>1273</v>
      </c>
      <c r="F47" s="1">
        <v>1273</v>
      </c>
      <c r="G47" s="1">
        <v>46.973999999999997</v>
      </c>
      <c r="H47" s="1">
        <v>59798</v>
      </c>
      <c r="I47" s="1">
        <f t="shared" si="7"/>
        <v>56425.822999999997</v>
      </c>
      <c r="J47" s="1">
        <v>56425.822999999997</v>
      </c>
      <c r="K47">
        <f t="shared" si="1"/>
        <v>44.325076983503536</v>
      </c>
    </row>
    <row r="48" spans="1:11" x14ac:dyDescent="0.2">
      <c r="B48">
        <v>5</v>
      </c>
      <c r="C48" s="1">
        <v>56267</v>
      </c>
      <c r="D48">
        <v>1</v>
      </c>
      <c r="E48" s="1">
        <v>1037</v>
      </c>
      <c r="F48" s="1">
        <v>1037</v>
      </c>
      <c r="G48" s="1">
        <v>85.149000000000001</v>
      </c>
      <c r="H48" s="1">
        <v>88299</v>
      </c>
      <c r="I48" s="1">
        <f t="shared" si="7"/>
        <v>85551.986999999994</v>
      </c>
      <c r="J48" s="1">
        <v>85551.986999999994</v>
      </c>
      <c r="K48">
        <f t="shared" si="1"/>
        <v>82.499505303760841</v>
      </c>
    </row>
    <row r="49" spans="1:11" x14ac:dyDescent="0.2">
      <c r="B49" t="s">
        <v>8</v>
      </c>
      <c r="C49" s="1"/>
      <c r="E49" s="1"/>
      <c r="F49" s="1"/>
      <c r="G49" s="1">
        <v>2.649</v>
      </c>
      <c r="H49" s="1"/>
      <c r="I49" s="1"/>
      <c r="J49" s="1"/>
    </row>
    <row r="50" spans="1:11" x14ac:dyDescent="0.2">
      <c r="A50" s="27" t="s">
        <v>12</v>
      </c>
      <c r="B50">
        <v>1</v>
      </c>
      <c r="C50" s="1">
        <v>37981</v>
      </c>
      <c r="D50">
        <v>1</v>
      </c>
      <c r="E50" s="1">
        <v>422</v>
      </c>
      <c r="F50" s="1">
        <v>422</v>
      </c>
      <c r="G50" s="1">
        <v>47.564</v>
      </c>
      <c r="H50" s="1">
        <v>20072</v>
      </c>
      <c r="I50" s="1">
        <f>H50-(F50*$G$53)</f>
        <v>17937.524000000001</v>
      </c>
      <c r="J50" s="1">
        <v>17937.524000000001</v>
      </c>
      <c r="K50">
        <f t="shared" si="1"/>
        <v>42.505981042654028</v>
      </c>
    </row>
    <row r="51" spans="1:11" x14ac:dyDescent="0.2">
      <c r="B51">
        <v>2</v>
      </c>
      <c r="C51" s="1">
        <v>79738</v>
      </c>
      <c r="D51">
        <v>1</v>
      </c>
      <c r="E51" s="1">
        <v>1538</v>
      </c>
      <c r="F51" s="1">
        <v>40</v>
      </c>
      <c r="G51" s="1">
        <v>22.024999999999999</v>
      </c>
      <c r="H51" s="1">
        <v>881</v>
      </c>
      <c r="I51" s="1">
        <f>H51-(F51*$G$53)</f>
        <v>678.68000000000006</v>
      </c>
      <c r="J51" s="1">
        <f>SUM(I51:I52)</f>
        <v>98092.795999999988</v>
      </c>
      <c r="K51">
        <f t="shared" si="1"/>
        <v>63.779451235370601</v>
      </c>
    </row>
    <row r="52" spans="1:11" x14ac:dyDescent="0.2">
      <c r="C52" s="1"/>
      <c r="D52">
        <v>2</v>
      </c>
      <c r="E52" s="1"/>
      <c r="F52" s="1">
        <v>1498</v>
      </c>
      <c r="G52" s="1">
        <v>70.087000000000003</v>
      </c>
      <c r="H52" s="1">
        <v>104991</v>
      </c>
      <c r="I52" s="1">
        <f t="shared" ref="I52" si="8">H52-(F52*$G$53)</f>
        <v>97414.115999999995</v>
      </c>
      <c r="J52" s="1"/>
    </row>
    <row r="53" spans="1:11" x14ac:dyDescent="0.2">
      <c r="B53" t="s">
        <v>8</v>
      </c>
      <c r="C53" s="1"/>
      <c r="E53" s="1"/>
      <c r="F53" s="1"/>
      <c r="G53" s="1">
        <v>5.0579999999999998</v>
      </c>
      <c r="H53" s="1"/>
      <c r="I53" s="1"/>
      <c r="J53" s="1"/>
    </row>
    <row r="54" spans="1:11" x14ac:dyDescent="0.2">
      <c r="A54" s="27" t="s">
        <v>22</v>
      </c>
      <c r="B54">
        <v>1</v>
      </c>
      <c r="C54" s="1">
        <v>57607</v>
      </c>
      <c r="D54">
        <v>1</v>
      </c>
      <c r="E54" s="1">
        <v>1124</v>
      </c>
      <c r="F54" s="1">
        <v>1124</v>
      </c>
      <c r="G54" s="1">
        <v>65.429000000000002</v>
      </c>
      <c r="H54" s="1">
        <v>73542</v>
      </c>
      <c r="I54" s="1">
        <f>H54-(F54*$G$57)</f>
        <v>71641.316000000006</v>
      </c>
      <c r="J54" s="1">
        <v>71641.316000000006</v>
      </c>
      <c r="K54">
        <f t="shared" si="1"/>
        <v>63.737825622775809</v>
      </c>
    </row>
    <row r="55" spans="1:11" x14ac:dyDescent="0.2">
      <c r="B55">
        <v>2</v>
      </c>
      <c r="C55" s="1">
        <v>35267</v>
      </c>
      <c r="D55">
        <v>1</v>
      </c>
      <c r="E55" s="1">
        <v>1161</v>
      </c>
      <c r="F55" s="1">
        <v>1161</v>
      </c>
      <c r="G55" s="1">
        <v>60.347000000000001</v>
      </c>
      <c r="H55" s="1">
        <v>70063</v>
      </c>
      <c r="I55" s="1">
        <f>H55-(F55*$G$57)</f>
        <v>68099.748999999996</v>
      </c>
      <c r="J55" s="1">
        <v>68099.748999999996</v>
      </c>
      <c r="K55">
        <f t="shared" si="1"/>
        <v>58.656114556416881</v>
      </c>
    </row>
    <row r="56" spans="1:11" x14ac:dyDescent="0.2">
      <c r="B56">
        <v>3</v>
      </c>
      <c r="C56" s="1">
        <v>54591</v>
      </c>
      <c r="D56">
        <v>1</v>
      </c>
      <c r="E56" s="1">
        <v>1011</v>
      </c>
      <c r="F56" s="1">
        <v>1011</v>
      </c>
      <c r="G56" s="1">
        <v>79.176000000000002</v>
      </c>
      <c r="H56" s="1">
        <v>80047</v>
      </c>
      <c r="I56" s="1">
        <f t="shared" ref="I56" si="9">H56-(F56*$G$57)</f>
        <v>78337.399000000005</v>
      </c>
      <c r="J56" s="1">
        <v>78337.399000000005</v>
      </c>
      <c r="K56">
        <f t="shared" si="1"/>
        <v>77.485063303659743</v>
      </c>
    </row>
    <row r="57" spans="1:11" x14ac:dyDescent="0.2">
      <c r="B57" t="s">
        <v>8</v>
      </c>
      <c r="C57" s="1"/>
      <c r="E57" s="1"/>
      <c r="F57" s="1"/>
      <c r="G57" s="1">
        <v>1.6910000000000001</v>
      </c>
      <c r="H57" s="1"/>
      <c r="I57" s="1"/>
      <c r="J57" s="1"/>
    </row>
    <row r="58" spans="1:11" x14ac:dyDescent="0.2">
      <c r="A58" s="27">
        <v>51</v>
      </c>
      <c r="B58">
        <v>1</v>
      </c>
      <c r="C58" s="1">
        <v>75427</v>
      </c>
      <c r="D58">
        <v>1</v>
      </c>
      <c r="E58" s="1">
        <v>1135</v>
      </c>
      <c r="F58" s="1">
        <v>1135</v>
      </c>
      <c r="G58" s="1">
        <v>74.778999999999996</v>
      </c>
      <c r="H58" s="1">
        <v>84874</v>
      </c>
      <c r="I58" s="1">
        <f>H58-(F58*$G$59)</f>
        <v>81293.074999999997</v>
      </c>
      <c r="J58" s="1">
        <v>81293.074999999997</v>
      </c>
      <c r="K58">
        <f t="shared" si="1"/>
        <v>71.623854625550663</v>
      </c>
    </row>
    <row r="59" spans="1:11" x14ac:dyDescent="0.2">
      <c r="B59" t="s">
        <v>8</v>
      </c>
      <c r="C59" s="1"/>
      <c r="E59" s="1"/>
      <c r="F59" s="1"/>
      <c r="G59" s="1">
        <v>3.1549999999999998</v>
      </c>
      <c r="H59" s="1"/>
      <c r="I59" s="1"/>
      <c r="J59" s="1"/>
    </row>
    <row r="60" spans="1:11" x14ac:dyDescent="0.2">
      <c r="A60" s="27" t="s">
        <v>23</v>
      </c>
      <c r="B60">
        <v>1</v>
      </c>
      <c r="C60" s="1">
        <v>71332</v>
      </c>
      <c r="D60">
        <v>1</v>
      </c>
      <c r="E60" s="1">
        <v>1446</v>
      </c>
      <c r="F60" s="1">
        <v>36</v>
      </c>
      <c r="G60" s="1">
        <v>39.805999999999997</v>
      </c>
      <c r="H60" s="1">
        <v>1433</v>
      </c>
      <c r="I60" s="1">
        <f>H60-(F60*$G$63)</f>
        <v>1284.7159999999999</v>
      </c>
      <c r="J60" s="1">
        <f>SUM(I60:I62)</f>
        <v>95775.926000000007</v>
      </c>
      <c r="K60">
        <f t="shared" si="1"/>
        <v>66.235080221300137</v>
      </c>
    </row>
    <row r="61" spans="1:11" x14ac:dyDescent="0.2">
      <c r="C61" s="1"/>
      <c r="D61">
        <v>2</v>
      </c>
      <c r="E61" s="1"/>
      <c r="F61" s="1">
        <v>416</v>
      </c>
      <c r="G61" s="1">
        <v>64.326999999999998</v>
      </c>
      <c r="H61" s="1">
        <v>26760</v>
      </c>
      <c r="I61" s="1">
        <f>H61-(F61*$G$63)</f>
        <v>25046.495999999999</v>
      </c>
      <c r="J61" s="1"/>
    </row>
    <row r="62" spans="1:11" x14ac:dyDescent="0.2">
      <c r="C62" s="1"/>
      <c r="D62">
        <v>3</v>
      </c>
      <c r="E62" s="1"/>
      <c r="F62" s="1">
        <v>994</v>
      </c>
      <c r="G62" s="1">
        <v>73.983000000000004</v>
      </c>
      <c r="H62" s="1">
        <v>73539</v>
      </c>
      <c r="I62" s="1">
        <f t="shared" ref="I62" si="10">H62-(F62*$G$63)</f>
        <v>69444.714000000007</v>
      </c>
      <c r="J62" s="1"/>
    </row>
    <row r="63" spans="1:11" x14ac:dyDescent="0.2">
      <c r="B63" t="s">
        <v>8</v>
      </c>
      <c r="C63" s="1"/>
      <c r="E63" s="1"/>
      <c r="F63" s="1"/>
      <c r="G63" s="1">
        <v>4.1189999999999998</v>
      </c>
      <c r="H63" s="1"/>
      <c r="I63" s="1"/>
      <c r="J63" s="1"/>
    </row>
    <row r="64" spans="1:11" x14ac:dyDescent="0.2">
      <c r="A64" s="27" t="s">
        <v>24</v>
      </c>
      <c r="B64">
        <v>1</v>
      </c>
      <c r="C64" s="1">
        <v>97777</v>
      </c>
      <c r="D64">
        <v>1</v>
      </c>
      <c r="E64" s="1">
        <v>1661</v>
      </c>
      <c r="F64" s="1">
        <v>542</v>
      </c>
      <c r="G64" s="1">
        <v>49.235999999999997</v>
      </c>
      <c r="H64" s="1">
        <v>26686</v>
      </c>
      <c r="I64" s="1">
        <f>H64-(F64*$G$66)</f>
        <v>25225.851999999999</v>
      </c>
      <c r="J64" s="1">
        <f>SUM(I64:I65)</f>
        <v>85176.266000000003</v>
      </c>
      <c r="K64">
        <f t="shared" si="1"/>
        <v>51.280111980734496</v>
      </c>
    </row>
    <row r="65" spans="1:11" x14ac:dyDescent="0.2">
      <c r="C65" s="1"/>
      <c r="D65">
        <v>2</v>
      </c>
      <c r="E65" s="1"/>
      <c r="F65" s="1">
        <v>1119</v>
      </c>
      <c r="G65" s="1">
        <v>56.268999999999998</v>
      </c>
      <c r="H65" s="1">
        <v>62965</v>
      </c>
      <c r="I65" s="1">
        <f>H65-(F65*$G$66)</f>
        <v>59950.413999999997</v>
      </c>
      <c r="J65" s="1"/>
    </row>
    <row r="66" spans="1:11" x14ac:dyDescent="0.2">
      <c r="B66" t="s">
        <v>8</v>
      </c>
      <c r="C66" s="1"/>
      <c r="E66" s="1"/>
      <c r="F66" s="1"/>
      <c r="G66" s="1">
        <v>2.694</v>
      </c>
      <c r="H66" s="1"/>
      <c r="I66" s="1"/>
      <c r="J66" s="1"/>
    </row>
    <row r="67" spans="1:11" x14ac:dyDescent="0.2">
      <c r="A67" s="27" t="s">
        <v>25</v>
      </c>
      <c r="B67">
        <v>1</v>
      </c>
      <c r="C67" s="1">
        <v>49251</v>
      </c>
      <c r="D67">
        <v>1</v>
      </c>
      <c r="E67" s="1">
        <v>1587</v>
      </c>
      <c r="F67" s="1">
        <v>286</v>
      </c>
      <c r="G67" s="1">
        <v>51.933999999999997</v>
      </c>
      <c r="H67" s="1">
        <v>14853</v>
      </c>
      <c r="I67" s="1">
        <f>H67-(F67*$G$69)</f>
        <v>13825.402</v>
      </c>
      <c r="J67" s="1">
        <f>SUM(I67:I68)</f>
        <v>95023.909</v>
      </c>
      <c r="K67">
        <f t="shared" si="1"/>
        <v>59.876439193446757</v>
      </c>
    </row>
    <row r="68" spans="1:11" x14ac:dyDescent="0.2">
      <c r="C68" s="1"/>
      <c r="D68">
        <v>2</v>
      </c>
      <c r="E68" s="1"/>
      <c r="F68" s="1">
        <v>1301</v>
      </c>
      <c r="G68" s="1">
        <v>66.004999999999995</v>
      </c>
      <c r="H68" s="1">
        <v>85873</v>
      </c>
      <c r="I68" s="1">
        <f>H68-(F68*$G$69)</f>
        <v>81198.506999999998</v>
      </c>
      <c r="J68" s="1"/>
    </row>
    <row r="69" spans="1:11" x14ac:dyDescent="0.2">
      <c r="B69" t="s">
        <v>8</v>
      </c>
      <c r="C69" s="1"/>
      <c r="E69" s="1"/>
      <c r="F69" s="1"/>
      <c r="G69" s="1">
        <v>3.593</v>
      </c>
      <c r="H69" s="1"/>
      <c r="I69" s="1"/>
      <c r="J69" s="1"/>
    </row>
    <row r="70" spans="1:11" x14ac:dyDescent="0.2">
      <c r="A70" s="27">
        <v>68</v>
      </c>
      <c r="B70">
        <v>1</v>
      </c>
      <c r="C70" s="1">
        <v>75018</v>
      </c>
      <c r="D70">
        <v>1</v>
      </c>
      <c r="E70" s="1">
        <v>1291</v>
      </c>
      <c r="F70" s="1">
        <v>1291</v>
      </c>
      <c r="G70" s="1">
        <v>66.177000000000007</v>
      </c>
      <c r="H70" s="1">
        <v>85435</v>
      </c>
      <c r="I70" s="1">
        <f>H70-(F70*$G$71)</f>
        <v>82359.838000000003</v>
      </c>
      <c r="J70" s="1">
        <v>82359.838000000003</v>
      </c>
      <c r="K70">
        <f t="shared" ref="K70:K88" si="11">J70/E70</f>
        <v>63.795381874515883</v>
      </c>
    </row>
    <row r="71" spans="1:11" x14ac:dyDescent="0.2">
      <c r="B71" t="s">
        <v>8</v>
      </c>
      <c r="C71" s="1"/>
      <c r="E71" s="1"/>
      <c r="F71" s="1"/>
      <c r="G71" s="1">
        <v>2.3820000000000001</v>
      </c>
      <c r="H71" s="1"/>
      <c r="I71" s="1"/>
      <c r="J71" s="1"/>
    </row>
    <row r="72" spans="1:11" x14ac:dyDescent="0.2">
      <c r="A72" s="27">
        <v>71</v>
      </c>
      <c r="B72">
        <v>1</v>
      </c>
      <c r="C72" s="1">
        <v>58433</v>
      </c>
      <c r="D72">
        <v>1</v>
      </c>
      <c r="E72" s="1">
        <v>1117</v>
      </c>
      <c r="F72" s="1">
        <v>1117</v>
      </c>
      <c r="G72" s="1">
        <v>72.076999999999998</v>
      </c>
      <c r="H72" s="1">
        <v>80510</v>
      </c>
      <c r="I72" s="1">
        <f>H72-(F72*$G$73)</f>
        <v>77683.990000000005</v>
      </c>
      <c r="J72" s="1">
        <v>77683.990000000005</v>
      </c>
      <c r="K72">
        <f t="shared" si="11"/>
        <v>69.54699194270367</v>
      </c>
    </row>
    <row r="73" spans="1:11" x14ac:dyDescent="0.2">
      <c r="B73" t="s">
        <v>8</v>
      </c>
      <c r="C73" s="1"/>
      <c r="E73" s="1"/>
      <c r="F73" s="1"/>
      <c r="G73" s="1">
        <v>2.5299999999999998</v>
      </c>
      <c r="H73" s="1"/>
      <c r="I73" s="1"/>
      <c r="J73" s="1"/>
    </row>
    <row r="74" spans="1:11" x14ac:dyDescent="0.2">
      <c r="A74" s="27" t="s">
        <v>26</v>
      </c>
      <c r="B74">
        <v>1</v>
      </c>
      <c r="C74" s="1">
        <v>80173</v>
      </c>
      <c r="D74">
        <v>1</v>
      </c>
      <c r="E74" s="1">
        <v>944</v>
      </c>
      <c r="F74" s="1">
        <v>77</v>
      </c>
      <c r="G74" s="1">
        <v>72.662000000000006</v>
      </c>
      <c r="H74" s="1">
        <v>5595</v>
      </c>
      <c r="I74" s="1">
        <f>H74-(F74*$G$76)</f>
        <v>5468.7969999999996</v>
      </c>
      <c r="J74" s="1">
        <f>SUM(I74:I75)</f>
        <v>90586.784</v>
      </c>
      <c r="K74">
        <f t="shared" si="11"/>
        <v>95.96057627118644</v>
      </c>
    </row>
    <row r="75" spans="1:11" x14ac:dyDescent="0.2">
      <c r="C75" s="1"/>
      <c r="D75">
        <v>2</v>
      </c>
      <c r="E75" s="1"/>
      <c r="F75" s="1">
        <v>867</v>
      </c>
      <c r="G75" s="1">
        <v>99.813999999999993</v>
      </c>
      <c r="H75" s="1">
        <v>86539</v>
      </c>
      <c r="I75" s="1">
        <f>H75-(F75*$G$76)</f>
        <v>85117.986999999994</v>
      </c>
      <c r="J75" s="1"/>
    </row>
    <row r="76" spans="1:11" x14ac:dyDescent="0.2">
      <c r="B76" t="s">
        <v>8</v>
      </c>
      <c r="C76" s="1"/>
      <c r="E76" s="1"/>
      <c r="F76" s="1"/>
      <c r="G76" s="1">
        <v>1.639</v>
      </c>
      <c r="H76" s="1"/>
      <c r="I76" s="1"/>
      <c r="J76" s="1"/>
    </row>
    <row r="77" spans="1:11" x14ac:dyDescent="0.2">
      <c r="A77" s="27" t="s">
        <v>27</v>
      </c>
      <c r="B77">
        <v>1</v>
      </c>
      <c r="C77" s="1">
        <v>68034</v>
      </c>
      <c r="D77">
        <v>1</v>
      </c>
      <c r="E77" s="1">
        <v>1237</v>
      </c>
      <c r="F77" s="1">
        <v>1237</v>
      </c>
      <c r="G77" s="1">
        <v>54.19</v>
      </c>
      <c r="H77" s="1">
        <v>67033</v>
      </c>
      <c r="I77" s="1">
        <f>H77-(F77*$G$78)</f>
        <v>61501.135999999999</v>
      </c>
      <c r="J77" s="1">
        <v>61501.135999999999</v>
      </c>
      <c r="K77">
        <f t="shared" si="11"/>
        <v>49.717975747776876</v>
      </c>
    </row>
    <row r="78" spans="1:11" x14ac:dyDescent="0.2">
      <c r="B78" t="s">
        <v>8</v>
      </c>
      <c r="C78" s="1"/>
      <c r="E78" s="1"/>
      <c r="F78" s="1"/>
      <c r="G78" s="1">
        <v>4.4720000000000004</v>
      </c>
      <c r="H78" s="1"/>
      <c r="I78" s="1"/>
      <c r="J78" s="1"/>
    </row>
    <row r="79" spans="1:11" x14ac:dyDescent="0.2">
      <c r="A79" s="27" t="s">
        <v>15</v>
      </c>
      <c r="B79">
        <v>1</v>
      </c>
      <c r="C79" s="1">
        <v>68034</v>
      </c>
      <c r="D79">
        <v>1</v>
      </c>
      <c r="E79" s="1">
        <v>777</v>
      </c>
      <c r="F79" s="1">
        <v>777</v>
      </c>
      <c r="G79" s="1">
        <v>84.941000000000003</v>
      </c>
      <c r="H79" s="1">
        <v>65999</v>
      </c>
      <c r="I79" s="1">
        <f>H79-(F79*$G$80)</f>
        <v>63128.762000000002</v>
      </c>
      <c r="J79" s="1">
        <v>63128.762000000002</v>
      </c>
      <c r="K79">
        <f t="shared" si="11"/>
        <v>81.246797940797947</v>
      </c>
    </row>
    <row r="80" spans="1:11" x14ac:dyDescent="0.2">
      <c r="B80" t="s">
        <v>8</v>
      </c>
      <c r="C80" s="1"/>
      <c r="E80" s="1"/>
      <c r="F80" s="1"/>
      <c r="G80" s="1">
        <v>3.694</v>
      </c>
      <c r="H80" s="1"/>
      <c r="I80" s="1"/>
      <c r="J80" s="1"/>
    </row>
    <row r="81" spans="1:11" x14ac:dyDescent="0.2">
      <c r="A81" s="27" t="s">
        <v>28</v>
      </c>
      <c r="B81">
        <v>1</v>
      </c>
      <c r="C81" s="1">
        <v>31054</v>
      </c>
      <c r="D81">
        <v>1</v>
      </c>
      <c r="E81" s="1">
        <v>792</v>
      </c>
      <c r="F81" s="1">
        <v>120</v>
      </c>
      <c r="G81" s="1">
        <v>70.492000000000004</v>
      </c>
      <c r="H81" s="1">
        <v>8459</v>
      </c>
      <c r="I81" s="1">
        <f>H81-(F81*$G$83)</f>
        <v>7985.84</v>
      </c>
      <c r="J81" s="1">
        <f>SUM(I81:I82)</f>
        <v>96862.144</v>
      </c>
      <c r="K81">
        <f t="shared" si="11"/>
        <v>122.30068686868687</v>
      </c>
    </row>
    <row r="82" spans="1:11" x14ac:dyDescent="0.2">
      <c r="C82" s="1"/>
      <c r="D82">
        <v>2</v>
      </c>
      <c r="E82" s="1"/>
      <c r="F82" s="1">
        <v>672</v>
      </c>
      <c r="G82" s="1">
        <v>136.19900000000001</v>
      </c>
      <c r="H82" s="1">
        <v>91526</v>
      </c>
      <c r="I82" s="1">
        <f>H82-(F82*$G$83)</f>
        <v>88876.304000000004</v>
      </c>
      <c r="J82" s="1"/>
    </row>
    <row r="83" spans="1:11" x14ac:dyDescent="0.2">
      <c r="B83" t="s">
        <v>8</v>
      </c>
      <c r="C83" s="1"/>
      <c r="E83" s="1"/>
      <c r="F83" s="1"/>
      <c r="G83" s="1">
        <v>3.9430000000000001</v>
      </c>
      <c r="H83" s="1"/>
      <c r="I83" s="1"/>
      <c r="J83" s="1"/>
    </row>
    <row r="84" spans="1:11" x14ac:dyDescent="0.2">
      <c r="A84" s="27" t="s">
        <v>29</v>
      </c>
      <c r="B84">
        <v>1</v>
      </c>
      <c r="C84" s="1">
        <v>53094</v>
      </c>
      <c r="D84">
        <v>1</v>
      </c>
      <c r="E84" s="1">
        <v>1272</v>
      </c>
      <c r="F84" s="1">
        <v>212</v>
      </c>
      <c r="G84" s="1">
        <v>48.933999999999997</v>
      </c>
      <c r="H84" s="1">
        <v>10374</v>
      </c>
      <c r="I84" s="1">
        <f>H84-(F84*$G$87)</f>
        <v>10103.700000000001</v>
      </c>
      <c r="J84" s="1">
        <f>SUM(I84:I86)</f>
        <v>65538.2</v>
      </c>
      <c r="K84">
        <f t="shared" si="11"/>
        <v>51.523742138364774</v>
      </c>
    </row>
    <row r="85" spans="1:11" x14ac:dyDescent="0.2">
      <c r="C85" s="1"/>
      <c r="D85">
        <v>2</v>
      </c>
      <c r="E85" s="1"/>
      <c r="F85" s="1">
        <v>193</v>
      </c>
      <c r="G85" s="1">
        <v>47.694000000000003</v>
      </c>
      <c r="H85" s="1">
        <v>9205</v>
      </c>
      <c r="I85" s="1">
        <f>H85-(F85*$G$87)</f>
        <v>8958.9249999999993</v>
      </c>
      <c r="J85" s="1"/>
    </row>
    <row r="86" spans="1:11" x14ac:dyDescent="0.2">
      <c r="C86" s="1"/>
      <c r="D86">
        <v>3</v>
      </c>
      <c r="E86" s="1"/>
      <c r="F86" s="1">
        <v>867</v>
      </c>
      <c r="G86" s="1">
        <v>54.88</v>
      </c>
      <c r="H86" s="1">
        <v>47581</v>
      </c>
      <c r="I86" s="1">
        <f t="shared" ref="I86" si="12">H86-(F86*$G$87)</f>
        <v>46475.574999999997</v>
      </c>
      <c r="J86" s="1"/>
    </row>
    <row r="87" spans="1:11" x14ac:dyDescent="0.2">
      <c r="B87" t="s">
        <v>8</v>
      </c>
      <c r="C87" s="1"/>
      <c r="E87" s="1"/>
      <c r="F87" s="1"/>
      <c r="G87" s="1">
        <v>1.2749999999999999</v>
      </c>
      <c r="H87" s="1"/>
      <c r="I87" s="1"/>
      <c r="J87" s="1"/>
    </row>
    <row r="88" spans="1:11" x14ac:dyDescent="0.2">
      <c r="A88" s="26"/>
      <c r="B88">
        <v>1</v>
      </c>
      <c r="C88" s="1">
        <v>63488</v>
      </c>
      <c r="D88">
        <v>1</v>
      </c>
      <c r="E88" s="1">
        <v>985</v>
      </c>
      <c r="F88" s="1">
        <v>985</v>
      </c>
      <c r="G88" s="1">
        <v>75.792000000000002</v>
      </c>
      <c r="H88" s="1">
        <v>74655</v>
      </c>
      <c r="I88" s="1">
        <f>H88-(F88*$G$89)</f>
        <v>72468.3</v>
      </c>
      <c r="J88" s="1">
        <v>72468.3</v>
      </c>
      <c r="K88">
        <f t="shared" si="11"/>
        <v>73.571878172588839</v>
      </c>
    </row>
    <row r="89" spans="1:11" x14ac:dyDescent="0.2">
      <c r="B89" t="s">
        <v>8</v>
      </c>
      <c r="C89" s="1"/>
      <c r="E89" s="1"/>
      <c r="F89" s="1"/>
      <c r="G89" s="1">
        <v>2.2200000000000002</v>
      </c>
      <c r="H89" s="1"/>
      <c r="I89" s="1"/>
      <c r="J89" s="1"/>
    </row>
    <row r="90" spans="1:11" x14ac:dyDescent="0.2">
      <c r="C90" s="1"/>
      <c r="E90" s="1"/>
      <c r="F90" s="1"/>
      <c r="G90" s="1"/>
      <c r="H90" s="1"/>
      <c r="I90" s="1"/>
      <c r="J90" s="1"/>
    </row>
    <row r="91" spans="1:11" x14ac:dyDescent="0.2">
      <c r="A91" s="27" t="s">
        <v>40</v>
      </c>
      <c r="C91" s="1">
        <f>AVERAGE(C4:C88)</f>
        <v>50933.65306122449</v>
      </c>
      <c r="D91" s="1"/>
      <c r="E91" s="1">
        <f t="shared" ref="E91:K91" si="13">AVERAGE(E4:E88)</f>
        <v>977.61224489795916</v>
      </c>
      <c r="F91" s="1"/>
      <c r="G91" s="1"/>
      <c r="H91" s="1"/>
      <c r="I91" s="1"/>
      <c r="J91" s="1">
        <f t="shared" si="13"/>
        <v>65844.527714285723</v>
      </c>
      <c r="K91" s="1">
        <f t="shared" si="13"/>
        <v>69.092015354855519</v>
      </c>
    </row>
    <row r="92" spans="1:11" x14ac:dyDescent="0.2">
      <c r="A92" s="27" t="s">
        <v>41</v>
      </c>
      <c r="C92" s="1">
        <f>STDEV(C4:C88)</f>
        <v>17084.297713289019</v>
      </c>
      <c r="D92" s="1"/>
      <c r="E92" s="1">
        <f t="shared" ref="E92:K92" si="14">STDEV(E4:E88)</f>
        <v>315.78017250444765</v>
      </c>
      <c r="F92" s="1"/>
      <c r="G92" s="1"/>
      <c r="H92" s="1"/>
      <c r="I92" s="1"/>
      <c r="J92" s="1">
        <f t="shared" si="14"/>
        <v>25150.814104436202</v>
      </c>
      <c r="K92" s="1">
        <f t="shared" si="14"/>
        <v>24.998026455261368</v>
      </c>
    </row>
    <row r="93" spans="1:11" x14ac:dyDescent="0.2">
      <c r="C93" s="1"/>
      <c r="E93" s="1"/>
      <c r="F93" s="1"/>
      <c r="G93" s="1"/>
      <c r="H93" s="1"/>
      <c r="I93" s="1"/>
      <c r="J93" s="1"/>
    </row>
    <row r="94" spans="1:11" x14ac:dyDescent="0.2">
      <c r="C94" s="1"/>
      <c r="E94" s="1"/>
      <c r="F94" s="1"/>
      <c r="G94" s="1"/>
      <c r="H94" s="1"/>
      <c r="I94" s="1"/>
      <c r="J94" s="1"/>
    </row>
    <row r="95" spans="1:11" x14ac:dyDescent="0.2">
      <c r="C95" s="1"/>
      <c r="E95" s="1"/>
      <c r="F95" s="1"/>
      <c r="G95" s="1"/>
      <c r="H95" s="1"/>
      <c r="I95" s="1"/>
      <c r="J95" s="1"/>
    </row>
    <row r="96" spans="1:11" x14ac:dyDescent="0.2">
      <c r="E96" s="1"/>
      <c r="F96" s="1"/>
      <c r="G96" s="1"/>
      <c r="H96" s="1"/>
      <c r="I96" s="1"/>
      <c r="J96" s="1"/>
    </row>
    <row r="97" spans="7:10" x14ac:dyDescent="0.2">
      <c r="G97" s="1"/>
      <c r="H97" s="1"/>
      <c r="I97" s="1"/>
      <c r="J97" s="1"/>
    </row>
    <row r="98" spans="7:10" x14ac:dyDescent="0.2">
      <c r="G98" s="1"/>
      <c r="H98" s="1"/>
      <c r="I98" s="1"/>
      <c r="J98" s="1"/>
    </row>
    <row r="99" spans="7:10" x14ac:dyDescent="0.2">
      <c r="G99" s="1"/>
      <c r="H99" s="1"/>
      <c r="I99" s="1"/>
      <c r="J9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8A41-F109-4042-8E18-3C36D730D101}">
  <dimension ref="A1:K99"/>
  <sheetViews>
    <sheetView zoomScaleNormal="100" workbookViewId="0">
      <pane ySplit="3" topLeftCell="A4" activePane="bottomLeft" state="frozen"/>
      <selection pane="bottomLeft" activeCell="Q72" sqref="Q72"/>
    </sheetView>
  </sheetViews>
  <sheetFormatPr baseColWidth="10" defaultRowHeight="16" x14ac:dyDescent="0.2"/>
  <cols>
    <col min="1" max="1" width="10.83203125" style="27"/>
    <col min="5" max="5" width="18.1640625" customWidth="1"/>
  </cols>
  <sheetData>
    <row r="1" spans="1:11" x14ac:dyDescent="0.2">
      <c r="A1" s="30" t="s">
        <v>54</v>
      </c>
    </row>
    <row r="2" spans="1:11" x14ac:dyDescent="0.2">
      <c r="A2" s="30" t="s">
        <v>55</v>
      </c>
    </row>
    <row r="3" spans="1:11" ht="51" x14ac:dyDescent="0.2">
      <c r="A3" s="27" t="s">
        <v>0</v>
      </c>
      <c r="B3" t="s">
        <v>1</v>
      </c>
      <c r="C3" t="s">
        <v>5</v>
      </c>
      <c r="D3" t="s">
        <v>4</v>
      </c>
      <c r="E3" s="3" t="s">
        <v>6</v>
      </c>
      <c r="F3" s="3" t="s">
        <v>7</v>
      </c>
      <c r="G3" t="s">
        <v>3</v>
      </c>
      <c r="H3" t="s">
        <v>2</v>
      </c>
      <c r="I3" t="s">
        <v>51</v>
      </c>
      <c r="J3" t="s">
        <v>52</v>
      </c>
      <c r="K3" t="s">
        <v>53</v>
      </c>
    </row>
    <row r="4" spans="1:11" x14ac:dyDescent="0.2">
      <c r="A4" s="27" t="s">
        <v>46</v>
      </c>
      <c r="B4">
        <v>1</v>
      </c>
      <c r="C4" s="1">
        <v>53136</v>
      </c>
      <c r="D4">
        <v>1</v>
      </c>
      <c r="E4" s="1">
        <v>765</v>
      </c>
      <c r="F4" s="1">
        <v>765</v>
      </c>
      <c r="G4" s="1">
        <v>83.686000000000007</v>
      </c>
      <c r="H4" s="1">
        <v>64020</v>
      </c>
      <c r="I4" s="1">
        <f>H4-(F4*$G$11)</f>
        <v>60214.89</v>
      </c>
      <c r="J4" s="1">
        <v>60214.89</v>
      </c>
      <c r="K4" s="1">
        <f>J4/E4</f>
        <v>78.712274509803919</v>
      </c>
    </row>
    <row r="5" spans="1:11" x14ac:dyDescent="0.2">
      <c r="B5">
        <v>2</v>
      </c>
      <c r="C5" s="1">
        <v>40024</v>
      </c>
      <c r="D5">
        <v>1</v>
      </c>
      <c r="E5" s="1">
        <v>871</v>
      </c>
      <c r="F5" s="1">
        <v>871</v>
      </c>
      <c r="G5" s="1">
        <v>85.879000000000005</v>
      </c>
      <c r="H5" s="1">
        <v>74801</v>
      </c>
      <c r="I5" s="1">
        <f t="shared" ref="I5:I10" si="0">H5-(F5*$G$11)</f>
        <v>70468.645999999993</v>
      </c>
      <c r="J5" s="1">
        <v>70468.645999999993</v>
      </c>
      <c r="K5" s="1">
        <f t="shared" ref="K5:K66" si="1">J5/E5</f>
        <v>80.90544890929965</v>
      </c>
    </row>
    <row r="6" spans="1:11" x14ac:dyDescent="0.2">
      <c r="B6">
        <v>3</v>
      </c>
      <c r="C6" s="1">
        <v>33919</v>
      </c>
      <c r="D6">
        <v>1</v>
      </c>
      <c r="E6" s="1">
        <f>SUM(F6:F8)</f>
        <v>1214</v>
      </c>
      <c r="F6" s="1">
        <v>350</v>
      </c>
      <c r="G6" s="1">
        <v>62.128999999999998</v>
      </c>
      <c r="H6" s="1">
        <v>21745</v>
      </c>
      <c r="I6" s="1">
        <f t="shared" si="0"/>
        <v>20004.099999999999</v>
      </c>
      <c r="J6" s="1">
        <f>SUM(I6:I8)</f>
        <v>82758.563999999998</v>
      </c>
      <c r="K6" s="1">
        <f t="shared" si="1"/>
        <v>68.170151565074136</v>
      </c>
    </row>
    <row r="7" spans="1:11" x14ac:dyDescent="0.2">
      <c r="C7" s="1"/>
      <c r="D7">
        <v>2</v>
      </c>
      <c r="E7" s="1"/>
      <c r="F7" s="1">
        <v>387</v>
      </c>
      <c r="G7" s="1">
        <v>73.873000000000005</v>
      </c>
      <c r="H7" s="1">
        <v>28589</v>
      </c>
      <c r="I7" s="1">
        <f t="shared" si="0"/>
        <v>26664.061999999998</v>
      </c>
      <c r="J7" s="1"/>
      <c r="K7" s="1"/>
    </row>
    <row r="8" spans="1:11" x14ac:dyDescent="0.2">
      <c r="C8" s="1"/>
      <c r="D8">
        <v>3</v>
      </c>
      <c r="E8" s="1"/>
      <c r="F8" s="1">
        <v>477</v>
      </c>
      <c r="G8" s="1">
        <v>80.635000000000005</v>
      </c>
      <c r="H8" s="1">
        <v>38463</v>
      </c>
      <c r="I8" s="1">
        <f t="shared" si="0"/>
        <v>36090.402000000002</v>
      </c>
      <c r="J8" s="1"/>
      <c r="K8" s="1"/>
    </row>
    <row r="9" spans="1:11" x14ac:dyDescent="0.2">
      <c r="B9">
        <v>4</v>
      </c>
      <c r="C9" s="1">
        <v>58103</v>
      </c>
      <c r="D9">
        <v>1</v>
      </c>
      <c r="E9" s="1">
        <v>1151</v>
      </c>
      <c r="F9" s="1">
        <v>1151</v>
      </c>
      <c r="G9" s="1">
        <v>71.063999999999993</v>
      </c>
      <c r="H9" s="1">
        <v>81795</v>
      </c>
      <c r="I9" s="1">
        <f t="shared" si="0"/>
        <v>76069.926000000007</v>
      </c>
      <c r="J9" s="1">
        <v>76069.926000000007</v>
      </c>
      <c r="K9" s="1">
        <f t="shared" si="1"/>
        <v>66.090291920069504</v>
      </c>
    </row>
    <row r="10" spans="1:11" x14ac:dyDescent="0.2">
      <c r="B10">
        <v>5</v>
      </c>
      <c r="C10" s="1">
        <v>55543</v>
      </c>
      <c r="D10">
        <v>1</v>
      </c>
      <c r="E10" s="1">
        <v>1112</v>
      </c>
      <c r="F10" s="1">
        <v>1112</v>
      </c>
      <c r="G10" s="1">
        <v>71.353999999999999</v>
      </c>
      <c r="H10" s="1">
        <v>79346</v>
      </c>
      <c r="I10" s="1">
        <f t="shared" si="0"/>
        <v>73814.911999999997</v>
      </c>
      <c r="J10" s="1">
        <v>73814.911999999997</v>
      </c>
      <c r="K10" s="1">
        <f t="shared" si="1"/>
        <v>66.380316546762586</v>
      </c>
    </row>
    <row r="11" spans="1:11" x14ac:dyDescent="0.2">
      <c r="B11" t="s">
        <v>8</v>
      </c>
      <c r="C11" s="1"/>
      <c r="E11" s="1"/>
      <c r="F11" s="1"/>
      <c r="G11" s="1">
        <v>4.9740000000000002</v>
      </c>
      <c r="H11" s="1"/>
      <c r="I11" s="1"/>
      <c r="J11" s="1"/>
      <c r="K11" s="1"/>
    </row>
    <row r="12" spans="1:11" x14ac:dyDescent="0.2">
      <c r="A12" s="27" t="s">
        <v>47</v>
      </c>
      <c r="B12">
        <v>1</v>
      </c>
      <c r="C12" s="1">
        <v>37465</v>
      </c>
      <c r="D12">
        <v>1</v>
      </c>
      <c r="E12" s="1">
        <f>SUM(F12:F13)</f>
        <v>797</v>
      </c>
      <c r="F12" s="1">
        <v>122</v>
      </c>
      <c r="G12" s="1">
        <v>51.213000000000001</v>
      </c>
      <c r="H12" s="1">
        <v>6248</v>
      </c>
      <c r="I12" s="1">
        <f>H12-(F12*$G$19)</f>
        <v>5923.3580000000002</v>
      </c>
      <c r="J12" s="1">
        <f>SUM(I12:I13)</f>
        <v>68546.18299999999</v>
      </c>
      <c r="K12" s="1">
        <f t="shared" si="1"/>
        <v>86.005248431618554</v>
      </c>
    </row>
    <row r="13" spans="1:11" x14ac:dyDescent="0.2">
      <c r="C13" s="1"/>
      <c r="D13">
        <v>2</v>
      </c>
      <c r="E13" s="1"/>
      <c r="F13" s="1">
        <v>675</v>
      </c>
      <c r="G13" s="1">
        <v>95.436000000000007</v>
      </c>
      <c r="H13" s="1">
        <v>64419</v>
      </c>
      <c r="I13" s="1">
        <f t="shared" ref="I13:I18" si="2">H13-(F13*$G$19)</f>
        <v>62622.824999999997</v>
      </c>
      <c r="J13" s="1"/>
      <c r="K13" s="1"/>
    </row>
    <row r="14" spans="1:11" x14ac:dyDescent="0.2">
      <c r="B14">
        <v>2</v>
      </c>
      <c r="C14" s="1">
        <v>60618</v>
      </c>
      <c r="D14">
        <v>1</v>
      </c>
      <c r="E14" s="1">
        <f>SUM(F14:F16)</f>
        <v>1555</v>
      </c>
      <c r="F14" s="1">
        <v>179</v>
      </c>
      <c r="G14" s="1">
        <v>73.144999999999996</v>
      </c>
      <c r="H14" s="1">
        <v>13093</v>
      </c>
      <c r="I14" s="1">
        <f t="shared" si="2"/>
        <v>12616.681</v>
      </c>
      <c r="J14" s="1">
        <f>SUM(I14:I16)</f>
        <v>100101.14499999999</v>
      </c>
      <c r="K14" s="1">
        <f t="shared" si="1"/>
        <v>64.373726688102892</v>
      </c>
    </row>
    <row r="15" spans="1:11" x14ac:dyDescent="0.2">
      <c r="C15" s="1"/>
      <c r="D15">
        <v>2</v>
      </c>
      <c r="E15" s="1"/>
      <c r="F15" s="1">
        <v>584</v>
      </c>
      <c r="G15" s="1">
        <v>58.598999999999997</v>
      </c>
      <c r="H15" s="1">
        <v>34222</v>
      </c>
      <c r="I15" s="1">
        <f t="shared" si="2"/>
        <v>32667.975999999999</v>
      </c>
      <c r="J15" s="1"/>
      <c r="K15" s="1"/>
    </row>
    <row r="16" spans="1:11" x14ac:dyDescent="0.2">
      <c r="C16" s="1"/>
      <c r="D16">
        <v>3</v>
      </c>
      <c r="E16" s="1"/>
      <c r="F16" s="1">
        <v>792</v>
      </c>
      <c r="G16" s="1">
        <v>71.873999999999995</v>
      </c>
      <c r="H16" s="1">
        <v>56924</v>
      </c>
      <c r="I16" s="1">
        <f t="shared" si="2"/>
        <v>54816.487999999998</v>
      </c>
      <c r="J16" s="1"/>
      <c r="K16" s="1"/>
    </row>
    <row r="17" spans="1:11" x14ac:dyDescent="0.2">
      <c r="B17">
        <v>3</v>
      </c>
      <c r="C17" s="1">
        <v>47016</v>
      </c>
      <c r="D17">
        <v>1</v>
      </c>
      <c r="E17" s="1">
        <f>SUM(F17:F18)</f>
        <v>993</v>
      </c>
      <c r="F17" s="1">
        <v>16</v>
      </c>
      <c r="G17" s="1">
        <v>35.438000000000002</v>
      </c>
      <c r="H17" s="1">
        <v>567</v>
      </c>
      <c r="I17" s="1">
        <f t="shared" si="2"/>
        <v>524.42399999999998</v>
      </c>
      <c r="J17" s="1">
        <f>SUM(I17:I18)</f>
        <v>76577.626999999993</v>
      </c>
      <c r="K17" s="1">
        <f t="shared" si="1"/>
        <v>77.117449144008049</v>
      </c>
    </row>
    <row r="18" spans="1:11" x14ac:dyDescent="0.2">
      <c r="C18" s="1"/>
      <c r="D18">
        <v>2</v>
      </c>
      <c r="E18" s="1"/>
      <c r="F18" s="1">
        <v>977</v>
      </c>
      <c r="G18" s="1">
        <v>80.504999999999995</v>
      </c>
      <c r="H18" s="1">
        <v>78653</v>
      </c>
      <c r="I18" s="1">
        <f t="shared" si="2"/>
        <v>76053.202999999994</v>
      </c>
      <c r="J18" s="1"/>
      <c r="K18" s="1"/>
    </row>
    <row r="19" spans="1:11" x14ac:dyDescent="0.2">
      <c r="B19" t="s">
        <v>8</v>
      </c>
      <c r="C19" s="1"/>
      <c r="E19" s="1"/>
      <c r="F19" s="1"/>
      <c r="G19" s="1">
        <v>2.661</v>
      </c>
      <c r="H19" s="1"/>
      <c r="I19" s="1"/>
      <c r="J19" s="1"/>
      <c r="K19" s="1"/>
    </row>
    <row r="20" spans="1:11" x14ac:dyDescent="0.2">
      <c r="A20" s="27" t="s">
        <v>18</v>
      </c>
      <c r="B20">
        <v>1</v>
      </c>
      <c r="C20" s="1">
        <v>34321</v>
      </c>
      <c r="D20">
        <v>1</v>
      </c>
      <c r="E20" s="1">
        <v>594</v>
      </c>
      <c r="F20" s="1">
        <v>594</v>
      </c>
      <c r="G20" s="1">
        <v>74.185000000000002</v>
      </c>
      <c r="H20" s="1">
        <v>44066</v>
      </c>
      <c r="I20" s="1">
        <f>H20-(F20*$G$25)</f>
        <v>42715.838000000003</v>
      </c>
      <c r="J20" s="1">
        <v>42715.838000000003</v>
      </c>
      <c r="K20" s="1">
        <f t="shared" si="1"/>
        <v>71.912185185185194</v>
      </c>
    </row>
    <row r="21" spans="1:11" x14ac:dyDescent="0.2">
      <c r="B21">
        <v>2</v>
      </c>
      <c r="C21" s="1">
        <v>41059</v>
      </c>
      <c r="D21">
        <v>1</v>
      </c>
      <c r="E21" s="1">
        <f>SUM(F21:F22)</f>
        <v>736</v>
      </c>
      <c r="F21" s="1">
        <v>93</v>
      </c>
      <c r="G21" s="1">
        <v>38.441000000000003</v>
      </c>
      <c r="H21" s="1">
        <v>3575</v>
      </c>
      <c r="I21" s="1">
        <f t="shared" ref="I21:I24" si="3">H21-(F21*$G$25)</f>
        <v>3363.6109999999999</v>
      </c>
      <c r="J21" s="1">
        <f>SUM(I21:I22)</f>
        <v>52379.072</v>
      </c>
      <c r="K21" s="1">
        <f t="shared" si="1"/>
        <v>71.167217391304348</v>
      </c>
    </row>
    <row r="22" spans="1:11" x14ac:dyDescent="0.2">
      <c r="C22" s="1"/>
      <c r="D22">
        <v>2</v>
      </c>
      <c r="E22" s="1"/>
      <c r="F22" s="1">
        <v>643</v>
      </c>
      <c r="G22" s="1">
        <v>78.501999999999995</v>
      </c>
      <c r="H22" s="1">
        <v>50477</v>
      </c>
      <c r="I22" s="1">
        <f t="shared" si="3"/>
        <v>49015.461000000003</v>
      </c>
      <c r="J22" s="1"/>
      <c r="K22" s="1"/>
    </row>
    <row r="23" spans="1:11" x14ac:dyDescent="0.2">
      <c r="B23">
        <v>3</v>
      </c>
      <c r="C23" s="1">
        <v>22141</v>
      </c>
      <c r="D23">
        <v>1</v>
      </c>
      <c r="E23" s="1">
        <v>676</v>
      </c>
      <c r="F23" s="1">
        <v>676</v>
      </c>
      <c r="G23" s="1">
        <v>68.097999999999999</v>
      </c>
      <c r="H23" s="1">
        <v>46034</v>
      </c>
      <c r="I23" s="1">
        <f t="shared" si="3"/>
        <v>44497.451999999997</v>
      </c>
      <c r="J23" s="1">
        <v>44497.451999999997</v>
      </c>
      <c r="K23" s="1">
        <f t="shared" si="1"/>
        <v>65.824633136094675</v>
      </c>
    </row>
    <row r="24" spans="1:11" x14ac:dyDescent="0.2">
      <c r="B24">
        <v>4</v>
      </c>
      <c r="C24" s="1">
        <v>27755</v>
      </c>
      <c r="D24">
        <v>1</v>
      </c>
      <c r="E24" s="1">
        <v>1071</v>
      </c>
      <c r="F24" s="1">
        <v>1071</v>
      </c>
      <c r="G24" s="1">
        <v>63.366999999999997</v>
      </c>
      <c r="H24" s="1">
        <v>67866</v>
      </c>
      <c r="I24" s="1">
        <f t="shared" si="3"/>
        <v>65431.616999999998</v>
      </c>
      <c r="J24" s="1">
        <v>65431.616999999998</v>
      </c>
      <c r="K24" s="1">
        <f t="shared" si="1"/>
        <v>61.093946778711484</v>
      </c>
    </row>
    <row r="25" spans="1:11" x14ac:dyDescent="0.2">
      <c r="B25" t="s">
        <v>8</v>
      </c>
      <c r="C25" s="1"/>
      <c r="E25" s="1"/>
      <c r="F25" s="1"/>
      <c r="G25" s="1">
        <v>2.2730000000000001</v>
      </c>
      <c r="H25" s="1"/>
      <c r="I25" s="1"/>
      <c r="J25" s="1"/>
      <c r="K25" s="1"/>
    </row>
    <row r="26" spans="1:11" x14ac:dyDescent="0.2">
      <c r="A26" s="27" t="s">
        <v>67</v>
      </c>
      <c r="B26">
        <v>1</v>
      </c>
      <c r="C26" s="1">
        <v>31761</v>
      </c>
      <c r="D26">
        <v>1</v>
      </c>
      <c r="E26" s="1">
        <v>784</v>
      </c>
      <c r="F26" s="1">
        <v>784</v>
      </c>
      <c r="G26" s="1">
        <v>70.349000000000004</v>
      </c>
      <c r="H26" s="1">
        <v>55154</v>
      </c>
      <c r="I26" s="1">
        <f>H26-(F26*$G$32)</f>
        <v>53833.743999999999</v>
      </c>
      <c r="J26" s="1">
        <v>53833.743999999999</v>
      </c>
      <c r="K26" s="1">
        <f t="shared" si="1"/>
        <v>68.665489795918361</v>
      </c>
    </row>
    <row r="27" spans="1:11" x14ac:dyDescent="0.2">
      <c r="B27">
        <v>2</v>
      </c>
      <c r="C27" s="1">
        <v>30865</v>
      </c>
      <c r="D27">
        <v>1</v>
      </c>
      <c r="E27" s="1">
        <v>899</v>
      </c>
      <c r="F27" s="1">
        <v>899</v>
      </c>
      <c r="G27" s="1">
        <v>61.088000000000001</v>
      </c>
      <c r="H27" s="1">
        <v>54918</v>
      </c>
      <c r="I27" s="1">
        <f t="shared" ref="I27:I31" si="4">H27-(F27*$G$32)</f>
        <v>53404.084000000003</v>
      </c>
      <c r="J27" s="1">
        <v>53404.084000000003</v>
      </c>
      <c r="K27" s="1">
        <f t="shared" si="1"/>
        <v>59.403875417130145</v>
      </c>
    </row>
    <row r="28" spans="1:11" x14ac:dyDescent="0.2">
      <c r="B28">
        <v>3</v>
      </c>
      <c r="C28" s="1">
        <v>39403</v>
      </c>
      <c r="D28">
        <v>1</v>
      </c>
      <c r="E28" s="1">
        <v>944</v>
      </c>
      <c r="F28" s="1">
        <v>944</v>
      </c>
      <c r="G28" s="1">
        <v>70.900000000000006</v>
      </c>
      <c r="H28" s="1">
        <v>66930</v>
      </c>
      <c r="I28" s="1">
        <f t="shared" si="4"/>
        <v>65340.304000000004</v>
      </c>
      <c r="J28" s="1">
        <v>65340.304000000004</v>
      </c>
      <c r="K28" s="1">
        <f t="shared" si="1"/>
        <v>69.216423728813567</v>
      </c>
    </row>
    <row r="29" spans="1:11" x14ac:dyDescent="0.2">
      <c r="B29">
        <v>4</v>
      </c>
      <c r="C29" s="1">
        <v>41029</v>
      </c>
      <c r="D29">
        <v>1</v>
      </c>
      <c r="E29" s="1">
        <f>SUM(F29:F30)</f>
        <v>1147</v>
      </c>
      <c r="F29" s="1">
        <v>627</v>
      </c>
      <c r="G29" s="1">
        <v>70.867999999999995</v>
      </c>
      <c r="H29" s="1">
        <v>44434</v>
      </c>
      <c r="I29" s="1">
        <f t="shared" si="4"/>
        <v>43378.131999999998</v>
      </c>
      <c r="J29" s="1">
        <f>SUM(I29:I30)</f>
        <v>78934.45199999999</v>
      </c>
      <c r="K29" s="1">
        <f t="shared" si="1"/>
        <v>68.81817959895379</v>
      </c>
    </row>
    <row r="30" spans="1:11" x14ac:dyDescent="0.2">
      <c r="C30" s="1"/>
      <c r="D30">
        <v>2</v>
      </c>
      <c r="E30" s="1"/>
      <c r="F30" s="1">
        <v>520</v>
      </c>
      <c r="G30" s="1">
        <v>70.061999999999998</v>
      </c>
      <c r="H30" s="1">
        <v>36432</v>
      </c>
      <c r="I30" s="1">
        <f t="shared" si="4"/>
        <v>35556.32</v>
      </c>
      <c r="J30" s="1"/>
      <c r="K30" s="1"/>
    </row>
    <row r="31" spans="1:11" x14ac:dyDescent="0.2">
      <c r="B31">
        <v>5</v>
      </c>
      <c r="C31" s="1">
        <v>67486</v>
      </c>
      <c r="D31">
        <v>1</v>
      </c>
      <c r="E31" s="1">
        <v>1066</v>
      </c>
      <c r="F31" s="1">
        <v>1066</v>
      </c>
      <c r="G31" s="1">
        <v>66.006</v>
      </c>
      <c r="H31" s="1">
        <v>70362</v>
      </c>
      <c r="I31" s="1">
        <f t="shared" si="4"/>
        <v>68566.856</v>
      </c>
      <c r="J31" s="1">
        <v>68566.856</v>
      </c>
      <c r="K31" s="1">
        <f t="shared" si="1"/>
        <v>64.32162851782364</v>
      </c>
    </row>
    <row r="32" spans="1:11" x14ac:dyDescent="0.2">
      <c r="B32" t="s">
        <v>8</v>
      </c>
      <c r="C32" s="1"/>
      <c r="E32" s="1"/>
      <c r="F32" s="1"/>
      <c r="G32" s="1">
        <v>1.6839999999999999</v>
      </c>
      <c r="H32" s="1"/>
      <c r="I32" s="1"/>
      <c r="J32" s="1"/>
      <c r="K32" s="1"/>
    </row>
    <row r="33" spans="1:11" x14ac:dyDescent="0.2">
      <c r="A33" s="27" t="s">
        <v>32</v>
      </c>
      <c r="B33">
        <v>1</v>
      </c>
      <c r="C33" s="1">
        <v>40903</v>
      </c>
      <c r="D33">
        <v>1</v>
      </c>
      <c r="E33" s="1">
        <v>669</v>
      </c>
      <c r="F33" s="1">
        <v>669</v>
      </c>
      <c r="G33" s="1">
        <v>63.826999999999998</v>
      </c>
      <c r="H33" s="1">
        <v>42700</v>
      </c>
      <c r="I33" s="1">
        <f>H33-(F33*$G$36)</f>
        <v>40882.995999999999</v>
      </c>
      <c r="J33" s="1">
        <v>40882.995999999999</v>
      </c>
      <c r="K33" s="1">
        <f t="shared" si="1"/>
        <v>61.110606875934231</v>
      </c>
    </row>
    <row r="34" spans="1:11" x14ac:dyDescent="0.2">
      <c r="B34">
        <v>2</v>
      </c>
      <c r="C34" s="1">
        <v>49150</v>
      </c>
      <c r="D34">
        <v>1</v>
      </c>
      <c r="E34" s="1">
        <v>700</v>
      </c>
      <c r="F34" s="1">
        <v>700</v>
      </c>
      <c r="G34" s="1">
        <v>48.332999999999998</v>
      </c>
      <c r="H34" s="1">
        <v>33833</v>
      </c>
      <c r="I34" s="1">
        <f t="shared" ref="I34:I35" si="5">H34-(F34*$G$36)</f>
        <v>31931.8</v>
      </c>
      <c r="J34" s="1">
        <v>31931.8</v>
      </c>
      <c r="K34" s="1">
        <f t="shared" si="1"/>
        <v>45.616857142857143</v>
      </c>
    </row>
    <row r="35" spans="1:11" x14ac:dyDescent="0.2">
      <c r="B35">
        <v>3</v>
      </c>
      <c r="C35" s="1">
        <v>50095</v>
      </c>
      <c r="D35">
        <v>1</v>
      </c>
      <c r="E35" s="1">
        <v>825</v>
      </c>
      <c r="F35" s="1">
        <v>825</v>
      </c>
      <c r="G35" s="1">
        <v>65.378</v>
      </c>
      <c r="H35" s="1">
        <v>53937</v>
      </c>
      <c r="I35" s="1">
        <f t="shared" si="5"/>
        <v>51696.3</v>
      </c>
      <c r="J35" s="1">
        <v>51696.3</v>
      </c>
      <c r="K35" s="1">
        <f t="shared" si="1"/>
        <v>62.662181818181821</v>
      </c>
    </row>
    <row r="36" spans="1:11" x14ac:dyDescent="0.2">
      <c r="B36" t="s">
        <v>8</v>
      </c>
      <c r="C36" s="1"/>
      <c r="E36" s="1"/>
      <c r="F36" s="1"/>
      <c r="G36" s="1">
        <v>2.7160000000000002</v>
      </c>
      <c r="H36" s="1"/>
      <c r="I36" s="1"/>
      <c r="J36" s="1"/>
      <c r="K36" s="1"/>
    </row>
    <row r="37" spans="1:11" x14ac:dyDescent="0.2">
      <c r="A37" s="27" t="s">
        <v>10</v>
      </c>
      <c r="B37">
        <v>1</v>
      </c>
      <c r="C37" s="1">
        <v>41319</v>
      </c>
      <c r="D37">
        <v>1</v>
      </c>
      <c r="E37" s="1">
        <f>SUM(F37:F38)</f>
        <v>1006</v>
      </c>
      <c r="F37" s="1">
        <v>272</v>
      </c>
      <c r="G37" s="1">
        <v>53.793999999999997</v>
      </c>
      <c r="H37" s="1">
        <v>14632</v>
      </c>
      <c r="I37" s="1">
        <f>H37-(F37*$G$41)</f>
        <v>14073.856</v>
      </c>
      <c r="J37" s="1">
        <f>SUM(I37:I38)</f>
        <v>60596.688000000002</v>
      </c>
      <c r="K37" s="1">
        <f t="shared" si="1"/>
        <v>60.235276341948314</v>
      </c>
    </row>
    <row r="38" spans="1:11" x14ac:dyDescent="0.2">
      <c r="C38" s="1"/>
      <c r="D38">
        <v>2</v>
      </c>
      <c r="E38" s="1"/>
      <c r="F38" s="1">
        <v>734</v>
      </c>
      <c r="G38" s="1">
        <v>65.435000000000002</v>
      </c>
      <c r="H38" s="1">
        <v>48029</v>
      </c>
      <c r="I38" s="1">
        <f t="shared" ref="I38:I40" si="6">H38-(F38*$G$41)</f>
        <v>46522.832000000002</v>
      </c>
      <c r="J38" s="1"/>
      <c r="K38" s="1"/>
    </row>
    <row r="39" spans="1:11" x14ac:dyDescent="0.2">
      <c r="B39">
        <v>2</v>
      </c>
      <c r="C39" s="1">
        <v>36899</v>
      </c>
      <c r="D39">
        <v>1</v>
      </c>
      <c r="E39" s="1">
        <v>718</v>
      </c>
      <c r="F39" s="1">
        <v>718</v>
      </c>
      <c r="G39" s="1">
        <v>110.242</v>
      </c>
      <c r="H39" s="1">
        <v>79154</v>
      </c>
      <c r="I39" s="1">
        <f t="shared" si="6"/>
        <v>77680.664000000004</v>
      </c>
      <c r="J39" s="1">
        <v>77680.664000000004</v>
      </c>
      <c r="K39" s="1">
        <f t="shared" si="1"/>
        <v>108.19033983286909</v>
      </c>
    </row>
    <row r="40" spans="1:11" x14ac:dyDescent="0.2">
      <c r="B40">
        <v>3</v>
      </c>
      <c r="C40" s="1">
        <v>34545</v>
      </c>
      <c r="D40">
        <v>1</v>
      </c>
      <c r="E40" s="1">
        <v>741</v>
      </c>
      <c r="F40" s="1">
        <v>741</v>
      </c>
      <c r="G40" s="1">
        <v>78.930999999999997</v>
      </c>
      <c r="H40" s="1">
        <v>58488</v>
      </c>
      <c r="I40" s="1">
        <f t="shared" si="6"/>
        <v>56967.468000000001</v>
      </c>
      <c r="J40" s="1">
        <v>56967.468000000001</v>
      </c>
      <c r="K40" s="1">
        <f t="shared" si="1"/>
        <v>76.879174089068826</v>
      </c>
    </row>
    <row r="41" spans="1:11" x14ac:dyDescent="0.2">
      <c r="B41" t="s">
        <v>8</v>
      </c>
      <c r="C41" s="1"/>
      <c r="E41" s="1"/>
      <c r="F41" s="1"/>
      <c r="G41" s="1">
        <v>2.052</v>
      </c>
      <c r="H41" s="1"/>
      <c r="I41" s="1"/>
      <c r="J41" s="1"/>
      <c r="K41" s="1"/>
    </row>
    <row r="42" spans="1:11" x14ac:dyDescent="0.2">
      <c r="A42" s="27" t="s">
        <v>11</v>
      </c>
      <c r="B42">
        <v>1</v>
      </c>
      <c r="C42" s="1">
        <v>42574</v>
      </c>
      <c r="D42">
        <v>1</v>
      </c>
      <c r="E42" s="1">
        <f>SUM(F42:F44)</f>
        <v>1401</v>
      </c>
      <c r="F42" s="1">
        <v>57</v>
      </c>
      <c r="G42" s="1">
        <v>38.088000000000001</v>
      </c>
      <c r="H42" s="1">
        <v>2171</v>
      </c>
      <c r="I42" s="1">
        <f>H42-(F42*$G$48)</f>
        <v>2043.7190000000001</v>
      </c>
      <c r="J42" s="1">
        <f>SUM(I42:I44)</f>
        <v>51714.566999999995</v>
      </c>
      <c r="K42" s="1">
        <f t="shared" si="1"/>
        <v>36.91261027837259</v>
      </c>
    </row>
    <row r="43" spans="1:11" x14ac:dyDescent="0.2">
      <c r="C43" s="1"/>
      <c r="D43">
        <v>2</v>
      </c>
      <c r="E43" s="1"/>
      <c r="F43" s="1">
        <v>264</v>
      </c>
      <c r="G43" s="1">
        <v>43.363999999999997</v>
      </c>
      <c r="H43" s="1">
        <v>11448</v>
      </c>
      <c r="I43" s="1">
        <f t="shared" ref="I43:I47" si="7">H43-(F43*$G$48)</f>
        <v>10858.487999999999</v>
      </c>
      <c r="J43" s="1"/>
      <c r="K43" s="1"/>
    </row>
    <row r="44" spans="1:11" x14ac:dyDescent="0.2">
      <c r="C44" s="1"/>
      <c r="D44">
        <v>3</v>
      </c>
      <c r="E44" s="1"/>
      <c r="F44" s="1">
        <v>1080</v>
      </c>
      <c r="G44" s="1">
        <v>38.17</v>
      </c>
      <c r="H44" s="1">
        <v>41224</v>
      </c>
      <c r="I44" s="1">
        <f t="shared" si="7"/>
        <v>38812.36</v>
      </c>
      <c r="J44" s="1"/>
      <c r="K44" s="1"/>
    </row>
    <row r="45" spans="1:11" x14ac:dyDescent="0.2">
      <c r="B45">
        <v>2</v>
      </c>
      <c r="C45" s="1">
        <v>40910</v>
      </c>
      <c r="D45">
        <v>1</v>
      </c>
      <c r="E45" s="1">
        <v>930</v>
      </c>
      <c r="F45" s="1">
        <v>930</v>
      </c>
      <c r="G45" s="1">
        <v>50.829000000000001</v>
      </c>
      <c r="H45" s="1">
        <v>47271</v>
      </c>
      <c r="I45" s="1">
        <f t="shared" si="7"/>
        <v>45194.31</v>
      </c>
      <c r="J45" s="1">
        <v>45194.31</v>
      </c>
      <c r="K45" s="1">
        <f t="shared" si="1"/>
        <v>48.596032258064511</v>
      </c>
    </row>
    <row r="46" spans="1:11" x14ac:dyDescent="0.2">
      <c r="B46">
        <v>3</v>
      </c>
      <c r="C46" s="1">
        <v>25771</v>
      </c>
      <c r="D46">
        <v>1</v>
      </c>
      <c r="E46" s="1">
        <v>696</v>
      </c>
      <c r="F46" s="1">
        <v>696</v>
      </c>
      <c r="G46" s="1">
        <v>68.007000000000005</v>
      </c>
      <c r="H46" s="1">
        <v>47333</v>
      </c>
      <c r="I46" s="1">
        <f t="shared" si="7"/>
        <v>45778.832000000002</v>
      </c>
      <c r="J46" s="1">
        <v>45778.832000000002</v>
      </c>
      <c r="K46" s="1">
        <f t="shared" si="1"/>
        <v>65.774183908045984</v>
      </c>
    </row>
    <row r="47" spans="1:11" x14ac:dyDescent="0.2">
      <c r="B47">
        <v>4</v>
      </c>
      <c r="C47" s="1">
        <v>45704</v>
      </c>
      <c r="D47">
        <v>1</v>
      </c>
      <c r="E47" s="1">
        <v>657</v>
      </c>
      <c r="F47" s="1">
        <v>657</v>
      </c>
      <c r="G47" s="1">
        <v>75.930000000000007</v>
      </c>
      <c r="H47" s="1">
        <v>49886</v>
      </c>
      <c r="I47" s="1">
        <f t="shared" si="7"/>
        <v>48418.919000000002</v>
      </c>
      <c r="J47" s="1">
        <v>48418.919000000002</v>
      </c>
      <c r="K47" s="1">
        <f t="shared" si="1"/>
        <v>73.696984779299854</v>
      </c>
    </row>
    <row r="48" spans="1:11" x14ac:dyDescent="0.2">
      <c r="B48" t="s">
        <v>8</v>
      </c>
      <c r="C48" s="1"/>
      <c r="E48" s="1"/>
      <c r="F48" s="1"/>
      <c r="G48" s="1">
        <v>2.2330000000000001</v>
      </c>
      <c r="H48" s="1"/>
      <c r="I48" s="1"/>
      <c r="J48" s="1"/>
      <c r="K48" s="1"/>
    </row>
    <row r="49" spans="1:11" x14ac:dyDescent="0.2">
      <c r="A49" s="27" t="s">
        <v>48</v>
      </c>
      <c r="B49">
        <v>1</v>
      </c>
      <c r="C49" s="1">
        <v>52974</v>
      </c>
      <c r="D49">
        <v>1</v>
      </c>
      <c r="E49" s="1">
        <v>831</v>
      </c>
      <c r="F49" s="1">
        <v>831</v>
      </c>
      <c r="G49" s="1">
        <v>61.606000000000002</v>
      </c>
      <c r="H49" s="1">
        <v>51195</v>
      </c>
      <c r="I49" s="1">
        <f>H49-(F49*$G$52)</f>
        <v>49444.913999999997</v>
      </c>
      <c r="J49" s="1">
        <v>49444.913999999997</v>
      </c>
      <c r="K49" s="1">
        <f t="shared" si="1"/>
        <v>59.500498194945848</v>
      </c>
    </row>
    <row r="50" spans="1:11" x14ac:dyDescent="0.2">
      <c r="B50">
        <v>2</v>
      </c>
      <c r="C50" s="1">
        <v>53278</v>
      </c>
      <c r="D50">
        <v>1</v>
      </c>
      <c r="E50" s="1">
        <f>SUM(F50:F51)</f>
        <v>879</v>
      </c>
      <c r="F50" s="1">
        <v>209</v>
      </c>
      <c r="G50" s="1">
        <v>39.387999999999998</v>
      </c>
      <c r="H50" s="1">
        <v>8232</v>
      </c>
      <c r="I50" s="1">
        <f t="shared" ref="I50:I51" si="8">H50-(F50*$G$52)</f>
        <v>7791.8459999999995</v>
      </c>
      <c r="J50" s="1">
        <f>SUM(I50:I51)</f>
        <v>38175.826000000001</v>
      </c>
      <c r="K50" s="1">
        <f t="shared" si="1"/>
        <v>43.430973833902165</v>
      </c>
    </row>
    <row r="51" spans="1:11" x14ac:dyDescent="0.2">
      <c r="C51" s="1"/>
      <c r="D51">
        <v>2</v>
      </c>
      <c r="E51" s="1"/>
      <c r="F51" s="1">
        <v>670</v>
      </c>
      <c r="G51" s="1">
        <v>47.454999999999998</v>
      </c>
      <c r="H51" s="1">
        <v>31795</v>
      </c>
      <c r="I51" s="1">
        <f t="shared" si="8"/>
        <v>30383.98</v>
      </c>
      <c r="J51" s="1"/>
      <c r="K51" s="1"/>
    </row>
    <row r="52" spans="1:11" x14ac:dyDescent="0.2">
      <c r="B52" t="s">
        <v>8</v>
      </c>
      <c r="C52" s="1"/>
      <c r="E52" s="1"/>
      <c r="F52" s="1"/>
      <c r="G52" s="1">
        <v>2.1059999999999999</v>
      </c>
      <c r="H52" s="1"/>
      <c r="I52" s="1"/>
      <c r="J52" s="1"/>
      <c r="K52" s="1"/>
    </row>
    <row r="53" spans="1:11" x14ac:dyDescent="0.2">
      <c r="A53" s="27" t="s">
        <v>49</v>
      </c>
      <c r="B53">
        <v>1</v>
      </c>
      <c r="C53" s="1">
        <v>73532</v>
      </c>
      <c r="D53">
        <v>1</v>
      </c>
      <c r="E53" s="1">
        <f>SUM(F53:F55)</f>
        <v>1287</v>
      </c>
      <c r="F53" s="1">
        <v>160</v>
      </c>
      <c r="G53" s="1">
        <v>80.275000000000006</v>
      </c>
      <c r="H53" s="1">
        <v>12844</v>
      </c>
      <c r="I53" s="1">
        <f>H53-(F53*$G$65)</f>
        <v>12552</v>
      </c>
      <c r="J53" s="1">
        <f>SUM(I53:I55)</f>
        <v>122316.22500000001</v>
      </c>
      <c r="K53" s="1">
        <f t="shared" si="1"/>
        <v>95.039801864801873</v>
      </c>
    </row>
    <row r="54" spans="1:11" x14ac:dyDescent="0.2">
      <c r="C54" s="1"/>
      <c r="D54">
        <v>2</v>
      </c>
      <c r="E54" s="1"/>
      <c r="F54" s="1">
        <v>388</v>
      </c>
      <c r="G54" s="1">
        <v>76.906999999999996</v>
      </c>
      <c r="H54" s="1">
        <v>29840</v>
      </c>
      <c r="I54" s="1">
        <f t="shared" ref="I54:I64" si="9">H54-(F54*$G$65)</f>
        <v>29131.9</v>
      </c>
      <c r="J54" s="1"/>
      <c r="K54" s="1"/>
    </row>
    <row r="55" spans="1:11" x14ac:dyDescent="0.2">
      <c r="C55" s="1"/>
      <c r="D55">
        <v>3</v>
      </c>
      <c r="E55" s="1"/>
      <c r="F55" s="1">
        <v>739</v>
      </c>
      <c r="G55" s="1">
        <v>110.935</v>
      </c>
      <c r="H55" s="1">
        <v>81981</v>
      </c>
      <c r="I55" s="1">
        <f t="shared" si="9"/>
        <v>80632.324999999997</v>
      </c>
      <c r="J55" s="1"/>
      <c r="K55" s="1"/>
    </row>
    <row r="56" spans="1:11" x14ac:dyDescent="0.2">
      <c r="B56">
        <v>2</v>
      </c>
      <c r="C56" s="1">
        <v>59308</v>
      </c>
      <c r="D56">
        <v>1</v>
      </c>
      <c r="E56" s="1">
        <f>SUM(F56:F60)</f>
        <v>1172</v>
      </c>
      <c r="F56" s="1">
        <v>106</v>
      </c>
      <c r="G56" s="1">
        <v>24.074999999999999</v>
      </c>
      <c r="H56" s="1">
        <v>2552</v>
      </c>
      <c r="I56" s="1">
        <f t="shared" si="9"/>
        <v>2358.5500000000002</v>
      </c>
      <c r="J56" s="1">
        <f>SUM(I56:I60)</f>
        <v>48970.1</v>
      </c>
      <c r="K56" s="1">
        <f t="shared" si="1"/>
        <v>41.783361774744023</v>
      </c>
    </row>
    <row r="57" spans="1:11" x14ac:dyDescent="0.2">
      <c r="C57" s="1"/>
      <c r="D57">
        <v>2</v>
      </c>
      <c r="E57" s="1"/>
      <c r="F57" s="1">
        <v>19</v>
      </c>
      <c r="G57" s="1">
        <v>21.263000000000002</v>
      </c>
      <c r="H57" s="1">
        <v>404</v>
      </c>
      <c r="I57" s="1">
        <f t="shared" si="9"/>
        <v>369.32499999999999</v>
      </c>
      <c r="J57" s="1"/>
      <c r="K57" s="1"/>
    </row>
    <row r="58" spans="1:11" x14ac:dyDescent="0.2">
      <c r="C58" s="1"/>
      <c r="D58">
        <v>3</v>
      </c>
      <c r="E58" s="1"/>
      <c r="F58" s="1">
        <v>142</v>
      </c>
      <c r="G58" s="1">
        <v>32.985999999999997</v>
      </c>
      <c r="H58" s="1">
        <v>4684</v>
      </c>
      <c r="I58" s="1">
        <f t="shared" si="9"/>
        <v>4424.8500000000004</v>
      </c>
      <c r="J58" s="1"/>
      <c r="K58" s="1"/>
    </row>
    <row r="59" spans="1:11" x14ac:dyDescent="0.2">
      <c r="C59" s="1"/>
      <c r="D59">
        <v>4</v>
      </c>
      <c r="E59" s="1"/>
      <c r="F59" s="1">
        <v>408</v>
      </c>
      <c r="G59" s="1">
        <v>40.15</v>
      </c>
      <c r="H59" s="1">
        <v>16381</v>
      </c>
      <c r="I59" s="1">
        <f t="shared" si="9"/>
        <v>15636.4</v>
      </c>
      <c r="J59" s="1"/>
      <c r="K59" s="1"/>
    </row>
    <row r="60" spans="1:11" x14ac:dyDescent="0.2">
      <c r="C60" s="1"/>
      <c r="D60">
        <v>5</v>
      </c>
      <c r="E60" s="1"/>
      <c r="F60" s="1">
        <v>497</v>
      </c>
      <c r="G60" s="1">
        <v>54.503</v>
      </c>
      <c r="H60" s="1">
        <v>27088</v>
      </c>
      <c r="I60" s="1">
        <f t="shared" si="9"/>
        <v>26180.974999999999</v>
      </c>
      <c r="J60" s="1"/>
      <c r="K60" s="1"/>
    </row>
    <row r="61" spans="1:11" x14ac:dyDescent="0.2">
      <c r="B61">
        <v>3</v>
      </c>
      <c r="C61" s="1">
        <v>41676</v>
      </c>
      <c r="D61">
        <v>1</v>
      </c>
      <c r="E61" s="1">
        <f>SUM(F61:F62)</f>
        <v>931</v>
      </c>
      <c r="F61" s="1">
        <v>154</v>
      </c>
      <c r="G61" s="1">
        <v>55.305</v>
      </c>
      <c r="H61" s="1">
        <v>8517</v>
      </c>
      <c r="I61" s="1">
        <f t="shared" si="9"/>
        <v>8235.9500000000007</v>
      </c>
      <c r="J61" s="1">
        <f>SUM(I61:I62)</f>
        <v>97741.925000000003</v>
      </c>
      <c r="K61" s="1">
        <f t="shared" si="1"/>
        <v>104.98595596133191</v>
      </c>
    </row>
    <row r="62" spans="1:11" x14ac:dyDescent="0.2">
      <c r="C62" s="1"/>
      <c r="D62">
        <v>2</v>
      </c>
      <c r="E62" s="1"/>
      <c r="F62" s="1">
        <v>777</v>
      </c>
      <c r="G62" s="1">
        <v>117.01900000000001</v>
      </c>
      <c r="H62" s="1">
        <v>90924</v>
      </c>
      <c r="I62" s="1">
        <f t="shared" si="9"/>
        <v>89505.975000000006</v>
      </c>
      <c r="J62" s="1"/>
      <c r="K62" s="1"/>
    </row>
    <row r="63" spans="1:11" x14ac:dyDescent="0.2">
      <c r="B63">
        <v>4</v>
      </c>
      <c r="C63" s="1">
        <v>102535</v>
      </c>
      <c r="D63">
        <v>1</v>
      </c>
      <c r="E63" s="1">
        <f>SUM(F63:F65)</f>
        <v>1015</v>
      </c>
      <c r="F63" s="1">
        <v>211</v>
      </c>
      <c r="G63" s="1">
        <v>33.64</v>
      </c>
      <c r="H63" s="1">
        <v>7098</v>
      </c>
      <c r="I63" s="1">
        <f t="shared" si="9"/>
        <v>6712.9250000000002</v>
      </c>
      <c r="J63" s="1">
        <f>SUM(I63:I64)</f>
        <v>73868.625</v>
      </c>
      <c r="K63" s="1">
        <f t="shared" si="1"/>
        <v>72.776970443349754</v>
      </c>
    </row>
    <row r="64" spans="1:11" x14ac:dyDescent="0.2">
      <c r="C64" s="1"/>
      <c r="D64">
        <v>2</v>
      </c>
      <c r="E64" s="1"/>
      <c r="F64" s="1">
        <v>804</v>
      </c>
      <c r="G64" s="1">
        <v>85.352000000000004</v>
      </c>
      <c r="H64" s="1">
        <v>68623</v>
      </c>
      <c r="I64" s="1">
        <f t="shared" si="9"/>
        <v>67155.7</v>
      </c>
      <c r="J64" s="1"/>
      <c r="K64" s="1"/>
    </row>
    <row r="65" spans="1:11" x14ac:dyDescent="0.2">
      <c r="B65" t="s">
        <v>8</v>
      </c>
      <c r="C65" s="1"/>
      <c r="E65" s="1"/>
      <c r="F65" s="1"/>
      <c r="G65" s="1">
        <v>1.825</v>
      </c>
      <c r="H65" s="1"/>
      <c r="I65" s="1"/>
      <c r="J65" s="1"/>
      <c r="K65" s="1"/>
    </row>
    <row r="66" spans="1:11" x14ac:dyDescent="0.2">
      <c r="A66" s="27" t="s">
        <v>101</v>
      </c>
      <c r="B66">
        <v>1</v>
      </c>
      <c r="C66" s="1">
        <v>75922</v>
      </c>
      <c r="D66">
        <v>1</v>
      </c>
      <c r="E66" s="1">
        <f>SUM(F66:F67)</f>
        <v>1150</v>
      </c>
      <c r="F66" s="1">
        <v>622</v>
      </c>
      <c r="G66" s="1">
        <v>73.882999999999996</v>
      </c>
      <c r="H66" s="1">
        <v>45955</v>
      </c>
      <c r="I66" s="1">
        <f>H66-(F66*$G$71)</f>
        <v>44742.1</v>
      </c>
      <c r="J66" s="1">
        <f>SUM(I66:I67)</f>
        <v>106480.5</v>
      </c>
      <c r="K66" s="1">
        <f t="shared" si="1"/>
        <v>92.591739130434789</v>
      </c>
    </row>
    <row r="67" spans="1:11" x14ac:dyDescent="0.2">
      <c r="C67" s="1"/>
      <c r="D67">
        <v>2</v>
      </c>
      <c r="E67" s="1"/>
      <c r="F67" s="1">
        <v>528</v>
      </c>
      <c r="G67" s="1">
        <v>118.879</v>
      </c>
      <c r="H67" s="1">
        <v>62768</v>
      </c>
      <c r="I67" s="1">
        <f t="shared" ref="I67:I70" si="10">H67-(F67*$G$71)</f>
        <v>61738.400000000001</v>
      </c>
      <c r="J67" s="1"/>
      <c r="K67" s="1"/>
    </row>
    <row r="68" spans="1:11" x14ac:dyDescent="0.2">
      <c r="B68">
        <v>2</v>
      </c>
      <c r="C68" s="1">
        <v>75626</v>
      </c>
      <c r="D68">
        <v>1</v>
      </c>
      <c r="E68" s="1">
        <v>1147</v>
      </c>
      <c r="F68" s="1">
        <v>1147</v>
      </c>
      <c r="G68" s="1">
        <v>95.625</v>
      </c>
      <c r="H68" s="1">
        <v>109682</v>
      </c>
      <c r="I68" s="1">
        <f t="shared" si="10"/>
        <v>107445.35</v>
      </c>
      <c r="J68" s="1">
        <v>107445.35</v>
      </c>
      <c r="K68" s="1">
        <f t="shared" ref="K68:K93" si="11">J68/E68</f>
        <v>93.675108979947694</v>
      </c>
    </row>
    <row r="69" spans="1:11" x14ac:dyDescent="0.2">
      <c r="B69">
        <v>3</v>
      </c>
      <c r="C69" s="1">
        <v>41471</v>
      </c>
      <c r="D69">
        <v>1</v>
      </c>
      <c r="E69" s="1">
        <f>SUM(F69:F70)</f>
        <v>1126</v>
      </c>
      <c r="F69" s="1">
        <v>152</v>
      </c>
      <c r="G69" s="1">
        <v>46.645000000000003</v>
      </c>
      <c r="H69" s="1">
        <v>7090</v>
      </c>
      <c r="I69" s="1">
        <f t="shared" si="10"/>
        <v>6793.6</v>
      </c>
      <c r="J69" s="1">
        <f>SUM(I69:I70)</f>
        <v>99186.3</v>
      </c>
      <c r="K69" s="1">
        <f t="shared" si="11"/>
        <v>88.087300177619895</v>
      </c>
    </row>
    <row r="70" spans="1:11" x14ac:dyDescent="0.2">
      <c r="C70" s="1"/>
      <c r="D70">
        <v>2</v>
      </c>
      <c r="E70" s="1"/>
      <c r="F70" s="1">
        <v>974</v>
      </c>
      <c r="G70" s="1">
        <v>96.808999999999997</v>
      </c>
      <c r="H70" s="1">
        <v>94292</v>
      </c>
      <c r="I70" s="1">
        <f t="shared" si="10"/>
        <v>92392.7</v>
      </c>
      <c r="J70" s="1"/>
      <c r="K70" s="1"/>
    </row>
    <row r="71" spans="1:11" x14ac:dyDescent="0.2">
      <c r="B71" t="s">
        <v>8</v>
      </c>
      <c r="C71" s="1"/>
      <c r="E71" s="1"/>
      <c r="F71" s="1"/>
      <c r="G71" s="1">
        <v>1.95</v>
      </c>
      <c r="H71" s="1"/>
      <c r="I71" s="1"/>
      <c r="J71" s="1"/>
      <c r="K71" s="1"/>
    </row>
    <row r="72" spans="1:11" x14ac:dyDescent="0.2">
      <c r="A72" s="27">
        <v>61</v>
      </c>
      <c r="B72">
        <v>1</v>
      </c>
      <c r="C72" s="1">
        <v>73314</v>
      </c>
      <c r="D72">
        <v>1</v>
      </c>
      <c r="E72" s="1">
        <v>1214</v>
      </c>
      <c r="F72" s="1">
        <v>1214</v>
      </c>
      <c r="G72" s="1">
        <v>101.066</v>
      </c>
      <c r="H72" s="1">
        <v>122694</v>
      </c>
      <c r="I72" s="1">
        <f>H72-(F72*$G$73)</f>
        <v>120576.784</v>
      </c>
      <c r="J72" s="1">
        <v>120576.784</v>
      </c>
      <c r="K72" s="1">
        <f t="shared" si="11"/>
        <v>99.321897858319602</v>
      </c>
    </row>
    <row r="73" spans="1:11" x14ac:dyDescent="0.2">
      <c r="B73" t="s">
        <v>8</v>
      </c>
      <c r="C73" s="1"/>
      <c r="E73" s="1"/>
      <c r="F73" s="1"/>
      <c r="G73" s="1">
        <v>1.744</v>
      </c>
      <c r="H73" s="1"/>
      <c r="I73" s="1"/>
      <c r="J73" s="1"/>
      <c r="K73" s="1"/>
    </row>
    <row r="74" spans="1:11" x14ac:dyDescent="0.2">
      <c r="A74" s="27">
        <v>64</v>
      </c>
      <c r="B74">
        <v>1</v>
      </c>
      <c r="C74" s="1">
        <v>54908</v>
      </c>
      <c r="D74">
        <v>1</v>
      </c>
      <c r="E74" s="1">
        <v>1122</v>
      </c>
      <c r="F74" s="1">
        <v>1122</v>
      </c>
      <c r="G74" s="1">
        <v>47.85</v>
      </c>
      <c r="H74" s="1">
        <v>53688</v>
      </c>
      <c r="I74" s="1">
        <f>H74-(F74*$G$78)</f>
        <v>52072.32</v>
      </c>
      <c r="J74" s="1">
        <v>52072.32</v>
      </c>
      <c r="K74" s="1">
        <f t="shared" si="11"/>
        <v>46.410267379679141</v>
      </c>
    </row>
    <row r="75" spans="1:11" x14ac:dyDescent="0.2">
      <c r="B75">
        <v>2</v>
      </c>
      <c r="C75" s="1">
        <v>63585</v>
      </c>
      <c r="D75">
        <v>1</v>
      </c>
      <c r="E75" s="1">
        <f>SUM(F75:F76)</f>
        <v>1249</v>
      </c>
      <c r="F75" s="1">
        <v>202</v>
      </c>
      <c r="G75" s="1">
        <v>36.47</v>
      </c>
      <c r="H75" s="1">
        <v>7367</v>
      </c>
      <c r="I75" s="1">
        <f t="shared" ref="I75:I77" si="12">H75-(F75*$G$78)</f>
        <v>7076.12</v>
      </c>
      <c r="J75" s="1">
        <f>SUM(I75:I76)</f>
        <v>54968.44</v>
      </c>
      <c r="K75" s="1">
        <f t="shared" si="11"/>
        <v>44.009959967974382</v>
      </c>
    </row>
    <row r="76" spans="1:11" x14ac:dyDescent="0.2">
      <c r="C76" s="1"/>
      <c r="D76">
        <v>2</v>
      </c>
      <c r="E76" s="1"/>
      <c r="F76" s="1">
        <v>1047</v>
      </c>
      <c r="G76" s="1">
        <v>47.182000000000002</v>
      </c>
      <c r="H76" s="1">
        <v>49400</v>
      </c>
      <c r="I76" s="1">
        <f t="shared" si="12"/>
        <v>47892.32</v>
      </c>
      <c r="J76" s="1"/>
      <c r="K76" s="1"/>
    </row>
    <row r="77" spans="1:11" x14ac:dyDescent="0.2">
      <c r="B77">
        <v>3</v>
      </c>
      <c r="C77" s="1">
        <v>38379</v>
      </c>
      <c r="D77">
        <v>1</v>
      </c>
      <c r="E77" s="1">
        <v>741</v>
      </c>
      <c r="F77" s="1">
        <v>741</v>
      </c>
      <c r="G77" s="1">
        <v>70.646000000000001</v>
      </c>
      <c r="H77" s="1">
        <v>52349</v>
      </c>
      <c r="I77" s="1">
        <f t="shared" si="12"/>
        <v>51281.96</v>
      </c>
      <c r="J77" s="1">
        <v>51281.96</v>
      </c>
      <c r="K77" s="1">
        <f t="shared" si="11"/>
        <v>69.206423751686913</v>
      </c>
    </row>
    <row r="78" spans="1:11" x14ac:dyDescent="0.2">
      <c r="B78" t="s">
        <v>8</v>
      </c>
      <c r="C78" s="1"/>
      <c r="E78" s="1"/>
      <c r="F78" s="1"/>
      <c r="G78" s="1">
        <v>1.44</v>
      </c>
      <c r="H78" s="1"/>
      <c r="I78" s="1"/>
      <c r="J78" s="1"/>
      <c r="K78" s="1"/>
    </row>
    <row r="79" spans="1:11" x14ac:dyDescent="0.2">
      <c r="A79" s="27">
        <v>67</v>
      </c>
      <c r="B79">
        <v>1</v>
      </c>
      <c r="C79" s="1">
        <v>89260</v>
      </c>
      <c r="D79">
        <v>1</v>
      </c>
      <c r="E79" s="1">
        <v>1389</v>
      </c>
      <c r="F79" s="1">
        <v>1389</v>
      </c>
      <c r="G79" s="1">
        <v>80.563000000000002</v>
      </c>
      <c r="H79" s="1">
        <v>111902</v>
      </c>
      <c r="I79" s="1">
        <f>H79-(F79*$G$81)</f>
        <v>107504.42600000001</v>
      </c>
      <c r="J79" s="1">
        <v>107504.42600000001</v>
      </c>
      <c r="K79" s="1">
        <f t="shared" si="11"/>
        <v>77.396994960403177</v>
      </c>
    </row>
    <row r="80" spans="1:11" x14ac:dyDescent="0.2">
      <c r="B80">
        <v>2</v>
      </c>
      <c r="C80" s="1">
        <v>30247</v>
      </c>
      <c r="D80">
        <v>1</v>
      </c>
      <c r="E80" s="1">
        <v>589</v>
      </c>
      <c r="F80" s="1">
        <v>589</v>
      </c>
      <c r="G80" s="1">
        <v>88.727000000000004</v>
      </c>
      <c r="H80" s="1">
        <v>52260</v>
      </c>
      <c r="I80" s="1">
        <f t="shared" ref="I80" si="13">H80-(F80*$G$81)</f>
        <v>50395.226000000002</v>
      </c>
      <c r="J80" s="1">
        <v>50395.226000000002</v>
      </c>
      <c r="K80" s="1">
        <f t="shared" si="11"/>
        <v>85.560655348047547</v>
      </c>
    </row>
    <row r="81" spans="1:11" x14ac:dyDescent="0.2">
      <c r="B81" t="s">
        <v>8</v>
      </c>
      <c r="C81" s="1"/>
      <c r="E81" s="1"/>
      <c r="F81" s="1"/>
      <c r="G81" s="1">
        <v>3.1659999999999999</v>
      </c>
      <c r="H81" s="1"/>
      <c r="I81" s="1"/>
      <c r="J81" s="1"/>
      <c r="K81" s="1"/>
    </row>
    <row r="82" spans="1:11" x14ac:dyDescent="0.2">
      <c r="A82" s="27" t="s">
        <v>50</v>
      </c>
      <c r="B82">
        <v>1</v>
      </c>
      <c r="C82" s="1">
        <v>91749</v>
      </c>
      <c r="D82">
        <v>1</v>
      </c>
      <c r="E82" s="1">
        <v>1636</v>
      </c>
      <c r="F82" s="1">
        <v>1636</v>
      </c>
      <c r="G82" s="1">
        <v>71.736000000000004</v>
      </c>
      <c r="H82" s="1">
        <v>117360</v>
      </c>
      <c r="I82" s="1">
        <f>H82-(F82*$G$84)</f>
        <v>115668.376</v>
      </c>
      <c r="J82" s="1">
        <v>115668.376</v>
      </c>
      <c r="K82" s="1">
        <f t="shared" si="11"/>
        <v>70.7019413202934</v>
      </c>
    </row>
    <row r="83" spans="1:11" x14ac:dyDescent="0.2">
      <c r="B83">
        <v>2</v>
      </c>
      <c r="C83" s="1">
        <v>31231</v>
      </c>
      <c r="D83">
        <v>1</v>
      </c>
      <c r="E83" s="1">
        <v>589</v>
      </c>
      <c r="F83" s="1">
        <v>589</v>
      </c>
      <c r="G83" s="1">
        <v>82.74</v>
      </c>
      <c r="H83" s="1">
        <v>48734</v>
      </c>
      <c r="I83" s="1">
        <f t="shared" ref="I83" si="14">H83-(F83*$G$84)</f>
        <v>48124.974000000002</v>
      </c>
      <c r="J83" s="1">
        <v>48124.974000000002</v>
      </c>
      <c r="K83" s="1">
        <f t="shared" si="11"/>
        <v>81.706237691001704</v>
      </c>
    </row>
    <row r="84" spans="1:11" x14ac:dyDescent="0.2">
      <c r="B84" t="s">
        <v>8</v>
      </c>
      <c r="C84" s="1"/>
      <c r="E84" s="1"/>
      <c r="F84" s="1"/>
      <c r="G84" s="1">
        <v>1.034</v>
      </c>
      <c r="H84" s="1"/>
      <c r="I84" s="1"/>
      <c r="J84" s="1"/>
      <c r="K84" s="1"/>
    </row>
    <row r="85" spans="1:11" x14ac:dyDescent="0.2">
      <c r="A85" s="27" t="s">
        <v>100</v>
      </c>
      <c r="B85">
        <v>1</v>
      </c>
      <c r="C85" s="1">
        <v>49188</v>
      </c>
      <c r="D85">
        <v>1</v>
      </c>
      <c r="E85" s="1">
        <v>782</v>
      </c>
      <c r="F85" s="1">
        <v>782</v>
      </c>
      <c r="G85" s="1">
        <v>43.054000000000002</v>
      </c>
      <c r="H85" s="1">
        <v>33668</v>
      </c>
      <c r="I85" s="1">
        <f>H85-(F85*$G$89)</f>
        <v>32591.968000000001</v>
      </c>
      <c r="J85" s="1">
        <v>32591.968000000001</v>
      </c>
      <c r="K85" s="1">
        <f t="shared" si="11"/>
        <v>41.6777084398977</v>
      </c>
    </row>
    <row r="86" spans="1:11" x14ac:dyDescent="0.2">
      <c r="B86">
        <v>2</v>
      </c>
      <c r="C86" s="1">
        <v>57123</v>
      </c>
      <c r="D86">
        <v>1</v>
      </c>
      <c r="E86" s="1">
        <v>1163</v>
      </c>
      <c r="F86" s="1">
        <v>1163</v>
      </c>
      <c r="G86" s="1">
        <v>69.534999999999997</v>
      </c>
      <c r="H86" s="1">
        <v>80869</v>
      </c>
      <c r="I86" s="1">
        <f t="shared" ref="I86:I88" si="15">H86-(F86*$G$89)</f>
        <v>79268.712</v>
      </c>
      <c r="J86" s="1">
        <v>79268.712</v>
      </c>
      <c r="K86" s="1">
        <f t="shared" si="11"/>
        <v>68.15882373172829</v>
      </c>
    </row>
    <row r="87" spans="1:11" x14ac:dyDescent="0.2">
      <c r="B87">
        <v>3</v>
      </c>
      <c r="C87" s="1">
        <v>38923</v>
      </c>
      <c r="D87">
        <v>1</v>
      </c>
      <c r="E87" s="1">
        <v>910</v>
      </c>
      <c r="F87" s="1">
        <v>910</v>
      </c>
      <c r="G87" s="1">
        <v>74.027000000000001</v>
      </c>
      <c r="H87" s="1">
        <v>67365</v>
      </c>
      <c r="I87" s="1">
        <f t="shared" si="15"/>
        <v>66112.84</v>
      </c>
      <c r="J87" s="1">
        <v>66112.84</v>
      </c>
      <c r="K87" s="1">
        <f t="shared" si="11"/>
        <v>72.651472527472521</v>
      </c>
    </row>
    <row r="88" spans="1:11" x14ac:dyDescent="0.2">
      <c r="B88">
        <v>4</v>
      </c>
      <c r="C88" s="1">
        <v>33330</v>
      </c>
      <c r="D88">
        <v>1</v>
      </c>
      <c r="E88" s="1">
        <v>719</v>
      </c>
      <c r="F88" s="1">
        <v>719</v>
      </c>
      <c r="G88" s="1">
        <v>52.323</v>
      </c>
      <c r="H88" s="1">
        <v>37620</v>
      </c>
      <c r="I88" s="1">
        <f t="shared" si="15"/>
        <v>36630.656000000003</v>
      </c>
      <c r="J88" s="1">
        <v>36630.656000000003</v>
      </c>
      <c r="K88" s="1">
        <f t="shared" si="11"/>
        <v>50.946670375521563</v>
      </c>
    </row>
    <row r="89" spans="1:11" x14ac:dyDescent="0.2">
      <c r="B89" t="s">
        <v>8</v>
      </c>
      <c r="C89" s="1"/>
      <c r="E89" s="1"/>
      <c r="F89" s="1"/>
      <c r="G89" s="1">
        <v>1.3759999999999999</v>
      </c>
      <c r="H89" s="1"/>
      <c r="I89" s="1"/>
      <c r="J89" s="1"/>
      <c r="K89" s="1"/>
    </row>
    <row r="90" spans="1:11" x14ac:dyDescent="0.2">
      <c r="A90" s="27">
        <v>80</v>
      </c>
      <c r="B90">
        <v>1</v>
      </c>
      <c r="C90" s="1">
        <v>45204</v>
      </c>
      <c r="D90">
        <v>1</v>
      </c>
      <c r="E90" s="1">
        <f>SUM(F90:F91)</f>
        <v>953</v>
      </c>
      <c r="F90" s="1">
        <v>228</v>
      </c>
      <c r="G90" s="1">
        <v>53.210999999999999</v>
      </c>
      <c r="H90" s="1">
        <v>12132</v>
      </c>
      <c r="I90" s="1">
        <f>H90-(F90*$G$94)</f>
        <v>11666.196</v>
      </c>
      <c r="J90" s="1">
        <f>SUM(I90:I91)</f>
        <v>78278.020999999993</v>
      </c>
      <c r="K90" s="1">
        <f t="shared" si="11"/>
        <v>82.138532004197259</v>
      </c>
    </row>
    <row r="91" spans="1:11" x14ac:dyDescent="0.2">
      <c r="C91" s="1"/>
      <c r="D91">
        <v>2</v>
      </c>
      <c r="E91" s="1"/>
      <c r="F91" s="1">
        <v>725</v>
      </c>
      <c r="G91" s="1">
        <v>93.921000000000006</v>
      </c>
      <c r="H91" s="1">
        <v>68093</v>
      </c>
      <c r="I91" s="1">
        <f t="shared" ref="I91:I93" si="16">H91-(F91*$G$94)</f>
        <v>66611.824999999997</v>
      </c>
      <c r="J91" s="1"/>
      <c r="K91" s="1"/>
    </row>
    <row r="92" spans="1:11" x14ac:dyDescent="0.2">
      <c r="B92">
        <v>2</v>
      </c>
      <c r="C92" s="1">
        <v>64670</v>
      </c>
      <c r="D92">
        <v>1</v>
      </c>
      <c r="E92" s="1">
        <v>1029</v>
      </c>
      <c r="F92" s="1">
        <v>1029</v>
      </c>
      <c r="G92" s="1">
        <v>108.871</v>
      </c>
      <c r="H92" s="1">
        <v>112028</v>
      </c>
      <c r="I92" s="1">
        <f t="shared" si="16"/>
        <v>109925.753</v>
      </c>
      <c r="J92" s="1">
        <v>109925.753</v>
      </c>
      <c r="K92" s="1">
        <f t="shared" si="11"/>
        <v>106.82774829931972</v>
      </c>
    </row>
    <row r="93" spans="1:11" x14ac:dyDescent="0.2">
      <c r="B93">
        <v>3</v>
      </c>
      <c r="C93" s="1">
        <v>76594</v>
      </c>
      <c r="D93">
        <v>1</v>
      </c>
      <c r="E93" s="1">
        <v>1063</v>
      </c>
      <c r="F93" s="1">
        <v>1063</v>
      </c>
      <c r="G93" s="1">
        <v>89.831000000000003</v>
      </c>
      <c r="H93" s="1">
        <v>95490</v>
      </c>
      <c r="I93" s="1">
        <f t="shared" si="16"/>
        <v>93318.290999999997</v>
      </c>
      <c r="J93" s="1">
        <v>93318.290999999997</v>
      </c>
      <c r="K93" s="1">
        <f t="shared" si="11"/>
        <v>87.787667920978365</v>
      </c>
    </row>
    <row r="94" spans="1:11" x14ac:dyDescent="0.2">
      <c r="B94" t="s">
        <v>8</v>
      </c>
      <c r="C94" s="1"/>
      <c r="E94" s="1"/>
      <c r="F94" s="1"/>
      <c r="G94" s="1">
        <v>2.0430000000000001</v>
      </c>
      <c r="H94" s="1"/>
      <c r="I94" s="1"/>
      <c r="J94" s="1"/>
      <c r="K94" s="1"/>
    </row>
    <row r="95" spans="1:11" x14ac:dyDescent="0.2">
      <c r="C95" s="1"/>
      <c r="E95" s="1"/>
      <c r="F95" s="1"/>
      <c r="G95" s="1"/>
      <c r="H95" s="1"/>
      <c r="I95" s="1"/>
      <c r="J95" s="1"/>
      <c r="K95" s="1"/>
    </row>
    <row r="96" spans="1:11" x14ac:dyDescent="0.2">
      <c r="A96" s="27" t="s">
        <v>40</v>
      </c>
      <c r="C96" s="1">
        <f>AVERAGE(C4:C93)</f>
        <v>49873.352941176468</v>
      </c>
      <c r="E96" s="1">
        <f>AVERAGE(E4:E93)</f>
        <v>968.70588235294122</v>
      </c>
      <c r="F96" s="1"/>
      <c r="G96" s="1"/>
      <c r="H96" s="1"/>
      <c r="I96" s="1"/>
      <c r="J96" s="1">
        <f>AVERAGE(J4:J93)</f>
        <v>68330.713098039225</v>
      </c>
      <c r="K96" s="1">
        <f>AVERAGE(K4:K93)</f>
        <v>70.671126402488554</v>
      </c>
    </row>
    <row r="97" spans="1:11" x14ac:dyDescent="0.2">
      <c r="A97" s="27" t="s">
        <v>41</v>
      </c>
      <c r="C97" s="1">
        <f>STDEV(C4:C93)</f>
        <v>17917.043091786694</v>
      </c>
      <c r="E97" s="1">
        <f>STDEV(E4:E93)</f>
        <v>249.28556268806651</v>
      </c>
      <c r="F97" s="1"/>
      <c r="G97" s="1"/>
      <c r="H97" s="1"/>
      <c r="I97" s="1"/>
      <c r="J97" s="1">
        <f>STDEV(J4:J93)</f>
        <v>24516.249659516201</v>
      </c>
      <c r="K97" s="1">
        <f>STDEV(K4:K93)</f>
        <v>17.376213263096851</v>
      </c>
    </row>
    <row r="98" spans="1:11" x14ac:dyDescent="0.2">
      <c r="E98" s="1"/>
      <c r="F98" s="1"/>
      <c r="G98" s="1"/>
      <c r="H98" s="1"/>
      <c r="I98" s="1"/>
      <c r="J98" s="1"/>
      <c r="K98" s="1"/>
    </row>
    <row r="99" spans="1:11" x14ac:dyDescent="0.2">
      <c r="E99" s="1"/>
      <c r="F99" s="1"/>
      <c r="G99" s="1"/>
      <c r="H99" s="1"/>
      <c r="I99" s="1"/>
      <c r="J99" s="1"/>
      <c r="K99" s="1"/>
    </row>
  </sheetData>
  <pageMargins left="0.7" right="0.7" top="0.75" bottom="0.75" header="0.3" footer="0.3"/>
  <ignoredErrors>
    <ignoredError sqref="E6 E12 E14 E17 E21 E29 E37 E42 E50 E53 E56 E61 E63 E66 E69 E75 E9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2wk_female_C10</vt:lpstr>
      <vt:lpstr>2wk_female_C11</vt:lpstr>
      <vt:lpstr>2wk_female_C13</vt:lpstr>
      <vt:lpstr>2wk_female_CKO6</vt:lpstr>
      <vt:lpstr>2wk_female_CKO7</vt:lpstr>
      <vt:lpstr>2wk_female_CKO12</vt:lpstr>
      <vt:lpstr>6wk_female_C731</vt:lpstr>
      <vt:lpstr>6wk_female_C738</vt:lpstr>
      <vt:lpstr>6wk_female_C755</vt:lpstr>
      <vt:lpstr>6wk_female_CKO766</vt:lpstr>
      <vt:lpstr>6wk_female_CKO771</vt:lpstr>
      <vt:lpstr>6wk_female_CKO785</vt:lpstr>
      <vt:lpstr>Chart_area</vt:lpstr>
      <vt:lpstr>Chart_CTF_per_unit_area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George, Lynn</dc:creator>
  <cp:lastModifiedBy>George, Lynn</cp:lastModifiedBy>
  <dcterms:created xsi:type="dcterms:W3CDTF">2024-08-14T14:00:04Z</dcterms:created>
  <dcterms:modified xsi:type="dcterms:W3CDTF">2025-07-25T01:08:12Z</dcterms:modified>
</cp:coreProperties>
</file>